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yncThing\Default Folder\TMP\"/>
    </mc:Choice>
  </mc:AlternateContent>
  <xr:revisionPtr revIDLastSave="0" documentId="8_{ACBD1DCC-2AE0-44A7-9438-AE4BC41A539A}" xr6:coauthVersionLast="43" xr6:coauthVersionMax="43" xr10:uidLastSave="{00000000-0000-0000-0000-000000000000}"/>
  <bookViews>
    <workbookView xWindow="-120" yWindow="330" windowWidth="29040" windowHeight="15990" xr2:uid="{C50663CC-A71B-44F6-9230-46AE54AB37AE}"/>
  </bookViews>
  <sheets>
    <sheet name="Сводная МОДЕЛЬ 1x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0" i="1" l="1"/>
  <c r="C80" i="1"/>
  <c r="K79" i="1"/>
  <c r="G79" i="1"/>
  <c r="K77" i="1"/>
  <c r="G77" i="1"/>
  <c r="C77" i="1"/>
  <c r="K76" i="1"/>
  <c r="G76" i="1"/>
  <c r="C76" i="1"/>
  <c r="K74" i="1"/>
  <c r="G74" i="1"/>
  <c r="C74" i="1"/>
  <c r="K73" i="1"/>
  <c r="G73" i="1"/>
  <c r="C73" i="1"/>
  <c r="K71" i="1"/>
  <c r="G71" i="1"/>
  <c r="C71" i="1"/>
  <c r="K70" i="1"/>
  <c r="G70" i="1"/>
  <c r="C70" i="1"/>
  <c r="K68" i="1"/>
  <c r="K67" i="1"/>
  <c r="K66" i="1"/>
  <c r="G66" i="1"/>
  <c r="C66" i="1"/>
  <c r="K65" i="1"/>
  <c r="C63" i="1"/>
  <c r="K61" i="1"/>
  <c r="C61" i="1"/>
  <c r="K60" i="1"/>
  <c r="G60" i="1"/>
  <c r="K58" i="1"/>
  <c r="G58" i="1"/>
  <c r="C58" i="1"/>
  <c r="K57" i="1"/>
  <c r="G57" i="1"/>
  <c r="C57" i="1"/>
  <c r="K55" i="1"/>
  <c r="G55" i="1"/>
  <c r="C55" i="1"/>
  <c r="K54" i="1"/>
  <c r="G54" i="1"/>
  <c r="C54" i="1"/>
  <c r="K52" i="1"/>
  <c r="G52" i="1"/>
  <c r="C52" i="1"/>
  <c r="K51" i="1"/>
  <c r="G51" i="1"/>
  <c r="C51" i="1"/>
  <c r="K49" i="1"/>
  <c r="K48" i="1"/>
  <c r="K47" i="1"/>
  <c r="G47" i="1"/>
  <c r="C47" i="1"/>
  <c r="K46" i="1"/>
  <c r="C45" i="1"/>
  <c r="BM39" i="1"/>
  <c r="BI39" i="1"/>
  <c r="BA39" i="1"/>
  <c r="AS39" i="1"/>
  <c r="AR39" i="1"/>
  <c r="AQ39" i="1"/>
  <c r="AP39" i="1"/>
  <c r="AO39" i="1"/>
  <c r="AN39" i="1"/>
  <c r="AM39" i="1"/>
  <c r="AL39" i="1"/>
  <c r="BH39" i="1" s="1"/>
  <c r="AK39" i="1"/>
  <c r="BL39" i="1" s="1"/>
  <c r="AJ39" i="1"/>
  <c r="BD39" i="1" s="1"/>
  <c r="E39" i="1"/>
  <c r="C39" i="1"/>
  <c r="B39" i="1"/>
  <c r="BL38" i="1"/>
  <c r="BH38" i="1"/>
  <c r="BG38" i="1"/>
  <c r="BC38" i="1"/>
  <c r="AZ38" i="1"/>
  <c r="AU38" i="1"/>
  <c r="AR38" i="1"/>
  <c r="AQ38" i="1"/>
  <c r="AP38" i="1"/>
  <c r="AO38" i="1"/>
  <c r="AN38" i="1"/>
  <c r="AM38" i="1"/>
  <c r="AL38" i="1"/>
  <c r="AX38" i="1" s="1"/>
  <c r="AK38" i="1"/>
  <c r="BJ38" i="1" s="1"/>
  <c r="AJ38" i="1"/>
  <c r="BK38" i="1" s="1"/>
  <c r="E38" i="1"/>
  <c r="C38" i="1"/>
  <c r="B38" i="1"/>
  <c r="BK37" i="1"/>
  <c r="BG37" i="1"/>
  <c r="BC37" i="1"/>
  <c r="AY37" i="1"/>
  <c r="AU37" i="1"/>
  <c r="AR37" i="1"/>
  <c r="AQ37" i="1"/>
  <c r="AP37" i="1"/>
  <c r="AO37" i="1"/>
  <c r="AN37" i="1"/>
  <c r="AM37" i="1"/>
  <c r="AL37" i="1"/>
  <c r="AX37" i="1" s="1"/>
  <c r="AK37" i="1"/>
  <c r="BJ37" i="1" s="1"/>
  <c r="AJ37" i="1"/>
  <c r="BF37" i="1" s="1"/>
  <c r="E37" i="1"/>
  <c r="C37" i="1"/>
  <c r="B37" i="1"/>
  <c r="BJ36" i="1"/>
  <c r="BF36" i="1"/>
  <c r="BB36" i="1"/>
  <c r="AT36" i="1"/>
  <c r="AR36" i="1"/>
  <c r="AQ36" i="1"/>
  <c r="AP36" i="1"/>
  <c r="AO36" i="1"/>
  <c r="AN36" i="1"/>
  <c r="AM36" i="1"/>
  <c r="AL36" i="1"/>
  <c r="AK36" i="1"/>
  <c r="BE36" i="1" s="1"/>
  <c r="AJ36" i="1"/>
  <c r="BI36" i="1" s="1"/>
  <c r="E36" i="1"/>
  <c r="C36" i="1"/>
  <c r="B36" i="1"/>
  <c r="BM35" i="1"/>
  <c r="BI35" i="1"/>
  <c r="BH35" i="1"/>
  <c r="BC35" i="1"/>
  <c r="BA35" i="1"/>
  <c r="AU35" i="1"/>
  <c r="AS35" i="1"/>
  <c r="AR35" i="1"/>
  <c r="AQ35" i="1"/>
  <c r="AP35" i="1"/>
  <c r="AO35" i="1"/>
  <c r="AN35" i="1"/>
  <c r="AM35" i="1"/>
  <c r="AL35" i="1"/>
  <c r="AX35" i="1" s="1"/>
  <c r="AK35" i="1"/>
  <c r="AJ35" i="1"/>
  <c r="BD35" i="1" s="1"/>
  <c r="E35" i="1"/>
  <c r="C35" i="1"/>
  <c r="B35" i="1"/>
  <c r="BL34" i="1"/>
  <c r="BH34" i="1"/>
  <c r="BC34" i="1"/>
  <c r="AZ34" i="1"/>
  <c r="AU34" i="1"/>
  <c r="AR34" i="1"/>
  <c r="AQ34" i="1"/>
  <c r="AP34" i="1"/>
  <c r="AO34" i="1"/>
  <c r="AN34" i="1"/>
  <c r="AM34" i="1"/>
  <c r="AL34" i="1"/>
  <c r="AK34" i="1"/>
  <c r="BG34" i="1" s="1"/>
  <c r="AJ34" i="1"/>
  <c r="E34" i="1"/>
  <c r="C34" i="1"/>
  <c r="B34" i="1"/>
  <c r="BK33" i="1"/>
  <c r="BG33" i="1"/>
  <c r="BC33" i="1"/>
  <c r="AY33" i="1"/>
  <c r="AU33" i="1"/>
  <c r="AR33" i="1"/>
  <c r="AQ33" i="1"/>
  <c r="AP33" i="1"/>
  <c r="AO33" i="1"/>
  <c r="AN33" i="1"/>
  <c r="AM33" i="1"/>
  <c r="AL33" i="1"/>
  <c r="AK33" i="1"/>
  <c r="BJ33" i="1" s="1"/>
  <c r="AJ33" i="1"/>
  <c r="BF33" i="1" s="1"/>
  <c r="E33" i="1"/>
  <c r="C33" i="1"/>
  <c r="B33" i="1"/>
  <c r="BJ32" i="1"/>
  <c r="BF32" i="1"/>
  <c r="BB32" i="1"/>
  <c r="AT32" i="1"/>
  <c r="AR32" i="1"/>
  <c r="AQ32" i="1"/>
  <c r="AP32" i="1"/>
  <c r="AO32" i="1"/>
  <c r="AN32" i="1"/>
  <c r="AM32" i="1"/>
  <c r="AL32" i="1"/>
  <c r="AK32" i="1"/>
  <c r="BE32" i="1" s="1"/>
  <c r="AJ32" i="1"/>
  <c r="BI32" i="1" s="1"/>
  <c r="E32" i="1"/>
  <c r="C32" i="1"/>
  <c r="B32" i="1"/>
  <c r="BK31" i="1"/>
  <c r="BC31" i="1"/>
  <c r="AY31" i="1"/>
  <c r="AU31" i="1"/>
  <c r="AR31" i="1"/>
  <c r="AQ31" i="1"/>
  <c r="AP31" i="1"/>
  <c r="AO31" i="1"/>
  <c r="AN31" i="1"/>
  <c r="AM31" i="1"/>
  <c r="AL31" i="1"/>
  <c r="AK31" i="1"/>
  <c r="BJ31" i="1" s="1"/>
  <c r="AJ31" i="1"/>
  <c r="BF31" i="1" s="1"/>
  <c r="E31" i="1"/>
  <c r="C31" i="1"/>
  <c r="B31" i="1"/>
  <c r="BH30" i="1"/>
  <c r="AR30" i="1"/>
  <c r="AQ30" i="1"/>
  <c r="AP30" i="1"/>
  <c r="AO30" i="1"/>
  <c r="AN30" i="1"/>
  <c r="AM30" i="1"/>
  <c r="AL30" i="1"/>
  <c r="BM30" i="1" s="1"/>
  <c r="AK30" i="1"/>
  <c r="BE30" i="1" s="1"/>
  <c r="AJ30" i="1"/>
  <c r="BI30" i="1" s="1"/>
  <c r="E30" i="1"/>
  <c r="B30" i="1"/>
  <c r="BM29" i="1"/>
  <c r="BH29" i="1"/>
  <c r="BG29" i="1"/>
  <c r="BC29" i="1"/>
  <c r="AU29" i="1"/>
  <c r="AR29" i="1"/>
  <c r="AQ29" i="1"/>
  <c r="AP29" i="1"/>
  <c r="AO29" i="1"/>
  <c r="AN29" i="1"/>
  <c r="AM29" i="1"/>
  <c r="AL29" i="1"/>
  <c r="AK29" i="1"/>
  <c r="BL29" i="1" s="1"/>
  <c r="AJ29" i="1"/>
  <c r="BD29" i="1" s="1"/>
  <c r="E29" i="1"/>
  <c r="B29" i="1"/>
  <c r="BL28" i="1"/>
  <c r="BJ28" i="1"/>
  <c r="BG28" i="1"/>
  <c r="BC28" i="1"/>
  <c r="BB28" i="1"/>
  <c r="AZ28" i="1"/>
  <c r="AU28" i="1"/>
  <c r="AT28" i="1"/>
  <c r="AR28" i="1"/>
  <c r="AQ28" i="1"/>
  <c r="AP28" i="1"/>
  <c r="AO28" i="1"/>
  <c r="AN28" i="1"/>
  <c r="AM28" i="1"/>
  <c r="AL28" i="1"/>
  <c r="AK28" i="1"/>
  <c r="BE28" i="1" s="1"/>
  <c r="AJ28" i="1"/>
  <c r="BK28" i="1" s="1"/>
  <c r="E28" i="1"/>
  <c r="B28" i="1"/>
  <c r="BK27" i="1"/>
  <c r="BF27" i="1"/>
  <c r="AY27" i="1"/>
  <c r="AR27" i="1"/>
  <c r="AQ27" i="1"/>
  <c r="AP27" i="1"/>
  <c r="AO27" i="1"/>
  <c r="AN27" i="1"/>
  <c r="AM27" i="1"/>
  <c r="AL27" i="1"/>
  <c r="AK27" i="1"/>
  <c r="BJ27" i="1" s="1"/>
  <c r="AJ27" i="1"/>
  <c r="BI27" i="1" s="1"/>
  <c r="E27" i="1"/>
  <c r="B27" i="1"/>
  <c r="BH26" i="1"/>
  <c r="AR26" i="1"/>
  <c r="AQ26" i="1"/>
  <c r="AP26" i="1"/>
  <c r="AO26" i="1"/>
  <c r="AN26" i="1"/>
  <c r="AM26" i="1"/>
  <c r="AL26" i="1"/>
  <c r="BM26" i="1" s="1"/>
  <c r="AK26" i="1"/>
  <c r="BE26" i="1" s="1"/>
  <c r="AJ26" i="1"/>
  <c r="BI26" i="1" s="1"/>
  <c r="E26" i="1"/>
  <c r="B26" i="1"/>
  <c r="BM25" i="1"/>
  <c r="BH25" i="1"/>
  <c r="BG25" i="1"/>
  <c r="BC25" i="1"/>
  <c r="AU25" i="1"/>
  <c r="AR25" i="1"/>
  <c r="AQ25" i="1"/>
  <c r="AP25" i="1"/>
  <c r="AO25" i="1"/>
  <c r="AN25" i="1"/>
  <c r="AM25" i="1"/>
  <c r="AL25" i="1"/>
  <c r="AK25" i="1"/>
  <c r="BL25" i="1" s="1"/>
  <c r="AJ25" i="1"/>
  <c r="BK25" i="1" s="1"/>
  <c r="E25" i="1"/>
  <c r="B25" i="1"/>
  <c r="BL24" i="1"/>
  <c r="BJ24" i="1"/>
  <c r="BG24" i="1"/>
  <c r="BB24" i="1"/>
  <c r="AZ24" i="1"/>
  <c r="AT24" i="1"/>
  <c r="AR24" i="1"/>
  <c r="AQ24" i="1"/>
  <c r="AP24" i="1"/>
  <c r="AO24" i="1"/>
  <c r="AN24" i="1"/>
  <c r="AM24" i="1"/>
  <c r="AL24" i="1"/>
  <c r="BM24" i="1" s="1"/>
  <c r="AK24" i="1"/>
  <c r="BE24" i="1" s="1"/>
  <c r="AJ24" i="1"/>
  <c r="I24" i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E24" i="1"/>
  <c r="B24" i="1"/>
  <c r="BC23" i="1"/>
  <c r="AR23" i="1"/>
  <c r="AQ23" i="1"/>
  <c r="AP23" i="1"/>
  <c r="AO23" i="1"/>
  <c r="AN23" i="1"/>
  <c r="AM23" i="1"/>
  <c r="AL23" i="1"/>
  <c r="BH23" i="1" s="1"/>
  <c r="AK23" i="1"/>
  <c r="BG23" i="1" s="1"/>
  <c r="AJ23" i="1"/>
  <c r="BK23" i="1" s="1"/>
  <c r="I23" i="1"/>
  <c r="E23" i="1"/>
  <c r="B23" i="1"/>
  <c r="BM22" i="1"/>
  <c r="BL22" i="1"/>
  <c r="BH22" i="1"/>
  <c r="BC22" i="1"/>
  <c r="AZ22" i="1"/>
  <c r="AU22" i="1"/>
  <c r="AR22" i="1"/>
  <c r="AQ22" i="1"/>
  <c r="AP22" i="1"/>
  <c r="AO22" i="1"/>
  <c r="AN22" i="1"/>
  <c r="AM22" i="1"/>
  <c r="AL22" i="1"/>
  <c r="AK22" i="1"/>
  <c r="BE22" i="1" s="1"/>
  <c r="AJ22" i="1"/>
  <c r="BI22" i="1" s="1"/>
  <c r="I22" i="1"/>
  <c r="E22" i="1"/>
  <c r="B22" i="1"/>
  <c r="BL21" i="1"/>
  <c r="BJ21" i="1"/>
  <c r="BH21" i="1"/>
  <c r="BG21" i="1"/>
  <c r="BC21" i="1"/>
  <c r="BB21" i="1"/>
  <c r="AZ21" i="1"/>
  <c r="AU21" i="1"/>
  <c r="AT21" i="1"/>
  <c r="AR21" i="1"/>
  <c r="AQ21" i="1"/>
  <c r="AP21" i="1"/>
  <c r="AO21" i="1"/>
  <c r="AN21" i="1"/>
  <c r="AM21" i="1"/>
  <c r="AL21" i="1"/>
  <c r="AK21" i="1"/>
  <c r="BE21" i="1" s="1"/>
  <c r="AJ21" i="1"/>
  <c r="BK21" i="1" s="1"/>
  <c r="I21" i="1"/>
  <c r="F21" i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E21" i="1"/>
  <c r="B21" i="1"/>
  <c r="BK20" i="1"/>
  <c r="BF20" i="1"/>
  <c r="AY20" i="1"/>
  <c r="AR20" i="1"/>
  <c r="AQ20" i="1"/>
  <c r="AP20" i="1"/>
  <c r="AP42" i="1" s="1"/>
  <c r="AO20" i="1"/>
  <c r="AO42" i="1" s="1"/>
  <c r="AN20" i="1"/>
  <c r="AM20" i="1"/>
  <c r="AL20" i="1"/>
  <c r="AL42" i="1" s="1"/>
  <c r="AK20" i="1"/>
  <c r="AK42" i="1" s="1"/>
  <c r="AJ20" i="1"/>
  <c r="J20" i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I20" i="1"/>
  <c r="G20" i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E20" i="1"/>
  <c r="C20" i="1"/>
  <c r="C21" i="1" s="1"/>
  <c r="J16" i="1"/>
  <c r="J15" i="1"/>
  <c r="F15" i="1"/>
  <c r="J13" i="1"/>
  <c r="F13" i="1"/>
  <c r="J12" i="1"/>
  <c r="F12" i="1"/>
  <c r="J10" i="1"/>
  <c r="J9" i="1"/>
  <c r="J8" i="1"/>
  <c r="F8" i="1"/>
  <c r="B8" i="1"/>
  <c r="J7" i="1"/>
  <c r="J6" i="1"/>
  <c r="F6" i="1"/>
  <c r="J4" i="1"/>
  <c r="J3" i="1"/>
  <c r="J2" i="1"/>
  <c r="F2" i="1"/>
  <c r="B2" i="1"/>
  <c r="J1" i="1"/>
  <c r="C22" i="1" l="1"/>
  <c r="BD21" i="1"/>
  <c r="K20" i="1"/>
  <c r="P20" i="1"/>
  <c r="AJ42" i="1"/>
  <c r="AN42" i="1"/>
  <c r="AR42" i="1"/>
  <c r="AX23" i="1" s="1"/>
  <c r="AZ20" i="1"/>
  <c r="BD20" i="1"/>
  <c r="BH20" i="1"/>
  <c r="BL20" i="1"/>
  <c r="AS21" i="1"/>
  <c r="AW21" i="1"/>
  <c r="BA21" i="1"/>
  <c r="BI21" i="1"/>
  <c r="BM21" i="1"/>
  <c r="AT22" i="1"/>
  <c r="BB22" i="1"/>
  <c r="BF22" i="1"/>
  <c r="BJ22" i="1"/>
  <c r="AU23" i="1"/>
  <c r="BA23" i="1"/>
  <c r="BF23" i="1"/>
  <c r="AU24" i="1"/>
  <c r="BF24" i="1"/>
  <c r="BK24" i="1"/>
  <c r="AS20" i="1"/>
  <c r="AW20" i="1"/>
  <c r="BA20" i="1"/>
  <c r="BE20" i="1"/>
  <c r="BI20" i="1"/>
  <c r="BM20" i="1"/>
  <c r="BF21" i="1"/>
  <c r="AY22" i="1"/>
  <c r="BG22" i="1"/>
  <c r="BK22" i="1"/>
  <c r="BD23" i="1"/>
  <c r="AV23" i="1"/>
  <c r="AW23" i="1"/>
  <c r="BB23" i="1"/>
  <c r="BM23" i="1"/>
  <c r="AX25" i="1"/>
  <c r="AY25" i="1"/>
  <c r="AX27" i="1"/>
  <c r="AV22" i="1"/>
  <c r="BD22" i="1"/>
  <c r="BL23" i="1"/>
  <c r="AZ23" i="1"/>
  <c r="AS23" i="1"/>
  <c r="BI23" i="1"/>
  <c r="BI24" i="1"/>
  <c r="BA24" i="1"/>
  <c r="AS24" i="1"/>
  <c r="AX24" i="1"/>
  <c r="BC24" i="1"/>
  <c r="BH24" i="1"/>
  <c r="AX29" i="1"/>
  <c r="AV34" i="1"/>
  <c r="AT20" i="1"/>
  <c r="AX20" i="1"/>
  <c r="BB20" i="1"/>
  <c r="BJ20" i="1"/>
  <c r="AY21" i="1"/>
  <c r="AM42" i="1"/>
  <c r="AQ42" i="1"/>
  <c r="AU20" i="1"/>
  <c r="BC20" i="1"/>
  <c r="BG20" i="1"/>
  <c r="AS22" i="1"/>
  <c r="AW22" i="1"/>
  <c r="BA22" i="1"/>
  <c r="AT23" i="1"/>
  <c r="AY23" i="1"/>
  <c r="BE23" i="1"/>
  <c r="BJ23" i="1"/>
  <c r="AY24" i="1"/>
  <c r="BD24" i="1"/>
  <c r="BD25" i="1"/>
  <c r="AV25" i="1"/>
  <c r="BF25" i="1"/>
  <c r="BI25" i="1"/>
  <c r="BA25" i="1"/>
  <c r="AS25" i="1"/>
  <c r="AX28" i="1"/>
  <c r="AX31" i="1"/>
  <c r="AW25" i="1"/>
  <c r="BE25" i="1"/>
  <c r="AT26" i="1"/>
  <c r="AX26" i="1"/>
  <c r="BB26" i="1"/>
  <c r="BF26" i="1"/>
  <c r="BJ26" i="1"/>
  <c r="AU27" i="1"/>
  <c r="BC27" i="1"/>
  <c r="BG27" i="1"/>
  <c r="AV28" i="1"/>
  <c r="BD28" i="1"/>
  <c r="BH28" i="1"/>
  <c r="AS29" i="1"/>
  <c r="AW29" i="1"/>
  <c r="BA29" i="1"/>
  <c r="BE29" i="1"/>
  <c r="BI29" i="1"/>
  <c r="AT30" i="1"/>
  <c r="AX30" i="1"/>
  <c r="BB30" i="1"/>
  <c r="BF30" i="1"/>
  <c r="BJ30" i="1"/>
  <c r="BG31" i="1"/>
  <c r="BM32" i="1"/>
  <c r="BH32" i="1"/>
  <c r="BC32" i="1"/>
  <c r="AU32" i="1"/>
  <c r="AX32" i="1"/>
  <c r="BD34" i="1"/>
  <c r="BL35" i="1"/>
  <c r="AZ35" i="1"/>
  <c r="BG35" i="1"/>
  <c r="BJ35" i="1"/>
  <c r="BB35" i="1"/>
  <c r="AT35" i="1"/>
  <c r="BM36" i="1"/>
  <c r="BH36" i="1"/>
  <c r="BC36" i="1"/>
  <c r="AU36" i="1"/>
  <c r="AX36" i="1"/>
  <c r="AW24" i="1"/>
  <c r="AT25" i="1"/>
  <c r="BB25" i="1"/>
  <c r="BJ25" i="1"/>
  <c r="AU26" i="1"/>
  <c r="AY26" i="1"/>
  <c r="BC26" i="1"/>
  <c r="BG26" i="1"/>
  <c r="BK26" i="1"/>
  <c r="AV27" i="1"/>
  <c r="AZ27" i="1"/>
  <c r="BD27" i="1"/>
  <c r="BH27" i="1"/>
  <c r="BL27" i="1"/>
  <c r="AS28" i="1"/>
  <c r="AW28" i="1"/>
  <c r="BA28" i="1"/>
  <c r="BI28" i="1"/>
  <c r="BM28" i="1"/>
  <c r="AT29" i="1"/>
  <c r="BB29" i="1"/>
  <c r="BF29" i="1"/>
  <c r="BJ29" i="1"/>
  <c r="AU30" i="1"/>
  <c r="AY30" i="1"/>
  <c r="BC30" i="1"/>
  <c r="BG30" i="1"/>
  <c r="BK30" i="1"/>
  <c r="AV31" i="1"/>
  <c r="AZ31" i="1"/>
  <c r="BD31" i="1"/>
  <c r="BH31" i="1"/>
  <c r="BL31" i="1"/>
  <c r="AX34" i="1"/>
  <c r="BE35" i="1"/>
  <c r="AV26" i="1"/>
  <c r="AZ26" i="1"/>
  <c r="BD26" i="1"/>
  <c r="BL26" i="1"/>
  <c r="AS27" i="1"/>
  <c r="AW27" i="1"/>
  <c r="BA27" i="1"/>
  <c r="BE27" i="1"/>
  <c r="BM27" i="1"/>
  <c r="BF28" i="1"/>
  <c r="AY29" i="1"/>
  <c r="BK29" i="1"/>
  <c r="AV30" i="1"/>
  <c r="AZ30" i="1"/>
  <c r="BD30" i="1"/>
  <c r="BL30" i="1"/>
  <c r="AS31" i="1"/>
  <c r="AW31" i="1"/>
  <c r="BA31" i="1"/>
  <c r="BE31" i="1"/>
  <c r="BI31" i="1"/>
  <c r="BM31" i="1"/>
  <c r="AW35" i="1"/>
  <c r="AZ25" i="1"/>
  <c r="AS26" i="1"/>
  <c r="AW26" i="1"/>
  <c r="BA26" i="1"/>
  <c r="AT27" i="1"/>
  <c r="BB27" i="1"/>
  <c r="AY28" i="1"/>
  <c r="AV29" i="1"/>
  <c r="AZ29" i="1"/>
  <c r="AS30" i="1"/>
  <c r="AW30" i="1"/>
  <c r="BA30" i="1"/>
  <c r="AT31" i="1"/>
  <c r="BB31" i="1"/>
  <c r="AX33" i="1"/>
  <c r="BK34" i="1"/>
  <c r="AY34" i="1"/>
  <c r="BF34" i="1"/>
  <c r="BI34" i="1"/>
  <c r="BA34" i="1"/>
  <c r="AS34" i="1"/>
  <c r="AV38" i="1"/>
  <c r="BD38" i="1"/>
  <c r="AW39" i="1"/>
  <c r="BE39" i="1"/>
  <c r="AY32" i="1"/>
  <c r="BG32" i="1"/>
  <c r="BK32" i="1"/>
  <c r="AV33" i="1"/>
  <c r="AZ33" i="1"/>
  <c r="BD33" i="1"/>
  <c r="BH33" i="1"/>
  <c r="BL33" i="1"/>
  <c r="AW34" i="1"/>
  <c r="BE34" i="1"/>
  <c r="BM34" i="1"/>
  <c r="BF35" i="1"/>
  <c r="AY36" i="1"/>
  <c r="BG36" i="1"/>
  <c r="BK36" i="1"/>
  <c r="AV37" i="1"/>
  <c r="AZ37" i="1"/>
  <c r="BD37" i="1"/>
  <c r="BH37" i="1"/>
  <c r="BL37" i="1"/>
  <c r="AS38" i="1"/>
  <c r="AW38" i="1"/>
  <c r="BA38" i="1"/>
  <c r="BE38" i="1"/>
  <c r="BI38" i="1"/>
  <c r="BM38" i="1"/>
  <c r="AT39" i="1"/>
  <c r="AX39" i="1"/>
  <c r="BB39" i="1"/>
  <c r="BF39" i="1"/>
  <c r="BJ39" i="1"/>
  <c r="AV32" i="1"/>
  <c r="AZ32" i="1"/>
  <c r="BD32" i="1"/>
  <c r="BL32" i="1"/>
  <c r="AS33" i="1"/>
  <c r="AW33" i="1"/>
  <c r="BA33" i="1"/>
  <c r="BE33" i="1"/>
  <c r="BI33" i="1"/>
  <c r="BM33" i="1"/>
  <c r="AT34" i="1"/>
  <c r="BB34" i="1"/>
  <c r="BJ34" i="1"/>
  <c r="AY35" i="1"/>
  <c r="BK35" i="1"/>
  <c r="AV36" i="1"/>
  <c r="AZ36" i="1"/>
  <c r="BD36" i="1"/>
  <c r="BL36" i="1"/>
  <c r="AS37" i="1"/>
  <c r="AW37" i="1"/>
  <c r="BA37" i="1"/>
  <c r="BE37" i="1"/>
  <c r="BI37" i="1"/>
  <c r="BM37" i="1"/>
  <c r="AT38" i="1"/>
  <c r="BB38" i="1"/>
  <c r="BF38" i="1"/>
  <c r="AU39" i="1"/>
  <c r="AY39" i="1"/>
  <c r="BC39" i="1"/>
  <c r="BG39" i="1"/>
  <c r="BK39" i="1"/>
  <c r="AS32" i="1"/>
  <c r="AW32" i="1"/>
  <c r="BA32" i="1"/>
  <c r="AT33" i="1"/>
  <c r="BB33" i="1"/>
  <c r="AV35" i="1"/>
  <c r="AS36" i="1"/>
  <c r="AW36" i="1"/>
  <c r="BA36" i="1"/>
  <c r="AT37" i="1"/>
  <c r="BB37" i="1"/>
  <c r="AY38" i="1"/>
  <c r="AV39" i="1"/>
  <c r="AZ39" i="1"/>
  <c r="O20" i="1" l="1"/>
  <c r="M20" i="1" s="1"/>
  <c r="N20" i="1" s="1"/>
  <c r="P21" i="1"/>
  <c r="K21" i="1"/>
  <c r="W20" i="1"/>
  <c r="AG20" i="1" s="1"/>
  <c r="AV24" i="1"/>
  <c r="AV21" i="1"/>
  <c r="C23" i="1"/>
  <c r="AV20" i="1"/>
  <c r="AF20" i="1"/>
  <c r="R20" i="1"/>
  <c r="T20" i="1" s="1"/>
  <c r="X20" i="1"/>
  <c r="Q20" i="1"/>
  <c r="AX22" i="1"/>
  <c r="AX21" i="1"/>
  <c r="AA20" i="1" l="1"/>
  <c r="Z20" i="1"/>
  <c r="AB20" i="1" s="1"/>
  <c r="AC20" i="1" s="1"/>
  <c r="C24" i="1"/>
  <c r="W21" i="1"/>
  <c r="AG21" i="1" s="1"/>
  <c r="P22" i="1"/>
  <c r="K22" i="1"/>
  <c r="O21" i="1"/>
  <c r="M21" i="1" s="1"/>
  <c r="N21" i="1" s="1"/>
  <c r="Q21" i="1"/>
  <c r="AF21" i="1"/>
  <c r="X21" i="1"/>
  <c r="P23" i="1" l="1"/>
  <c r="K23" i="1"/>
  <c r="W22" i="1"/>
  <c r="AG22" i="1" s="1"/>
  <c r="O22" i="1"/>
  <c r="M22" i="1" s="1"/>
  <c r="N22" i="1" s="1"/>
  <c r="C25" i="1"/>
  <c r="Q22" i="1"/>
  <c r="AA21" i="1"/>
  <c r="Z21" i="1"/>
  <c r="AB21" i="1" s="1"/>
  <c r="AC21" i="1" s="1"/>
  <c r="R21" i="1"/>
  <c r="X22" i="1" l="1"/>
  <c r="P24" i="1"/>
  <c r="O23" i="1"/>
  <c r="M23" i="1" s="1"/>
  <c r="N23" i="1" s="1"/>
  <c r="W23" i="1"/>
  <c r="AG23" i="1" s="1"/>
  <c r="K24" i="1"/>
  <c r="R22" i="1"/>
  <c r="T21" i="1"/>
  <c r="U21" i="1" s="1"/>
  <c r="S21" i="1"/>
  <c r="AF22" i="1"/>
  <c r="C26" i="1"/>
  <c r="AF23" i="1"/>
  <c r="Q23" i="1"/>
  <c r="C27" i="1" l="1"/>
  <c r="X24" i="1"/>
  <c r="R24" i="1"/>
  <c r="Q24" i="1"/>
  <c r="R23" i="1"/>
  <c r="T22" i="1"/>
  <c r="U22" i="1" s="1"/>
  <c r="S22" i="1"/>
  <c r="X23" i="1"/>
  <c r="P25" i="1"/>
  <c r="K25" i="1"/>
  <c r="O24" i="1"/>
  <c r="M24" i="1" s="1"/>
  <c r="N24" i="1" s="1"/>
  <c r="W24" i="1"/>
  <c r="AG24" i="1" s="1"/>
  <c r="AA22" i="1"/>
  <c r="Z22" i="1"/>
  <c r="AB22" i="1" s="1"/>
  <c r="AC22" i="1" s="1"/>
  <c r="AA24" i="1" l="1"/>
  <c r="Z24" i="1"/>
  <c r="AB24" i="1" s="1"/>
  <c r="AC24" i="1" s="1"/>
  <c r="P26" i="1"/>
  <c r="K26" i="1"/>
  <c r="W25" i="1"/>
  <c r="AG25" i="1" s="1"/>
  <c r="O25" i="1"/>
  <c r="M25" i="1" s="1"/>
  <c r="N25" i="1" s="1"/>
  <c r="AF25" i="1"/>
  <c r="X25" i="1"/>
  <c r="Q25" i="1"/>
  <c r="R25" i="1"/>
  <c r="T23" i="1"/>
  <c r="U23" i="1" s="1"/>
  <c r="S23" i="1"/>
  <c r="Z23" i="1"/>
  <c r="AB23" i="1" s="1"/>
  <c r="AC23" i="1" s="1"/>
  <c r="AA23" i="1"/>
  <c r="S24" i="1"/>
  <c r="T24" i="1"/>
  <c r="U24" i="1" s="1"/>
  <c r="AF24" i="1"/>
  <c r="C28" i="1"/>
  <c r="Z25" i="1" l="1"/>
  <c r="AB25" i="1" s="1"/>
  <c r="AC25" i="1" s="1"/>
  <c r="AA25" i="1"/>
  <c r="P27" i="1"/>
  <c r="K27" i="1"/>
  <c r="O26" i="1"/>
  <c r="M26" i="1" s="1"/>
  <c r="N26" i="1" s="1"/>
  <c r="W26" i="1"/>
  <c r="AG26" i="1" s="1"/>
  <c r="X26" i="1"/>
  <c r="Q26" i="1"/>
  <c r="R26" i="1"/>
  <c r="T25" i="1"/>
  <c r="U25" i="1" s="1"/>
  <c r="S25" i="1"/>
  <c r="C29" i="1"/>
  <c r="P28" i="1" l="1"/>
  <c r="K28" i="1"/>
  <c r="O27" i="1"/>
  <c r="M27" i="1" s="1"/>
  <c r="N27" i="1" s="1"/>
  <c r="W27" i="1"/>
  <c r="AG27" i="1" s="1"/>
  <c r="Q27" i="1"/>
  <c r="S26" i="1"/>
  <c r="T26" i="1"/>
  <c r="U26" i="1" s="1"/>
  <c r="AA26" i="1"/>
  <c r="Z26" i="1"/>
  <c r="AB26" i="1" s="1"/>
  <c r="AC26" i="1" s="1"/>
  <c r="C30" i="1"/>
  <c r="AF26" i="1"/>
  <c r="R27" i="1" l="1"/>
  <c r="X27" i="1"/>
  <c r="P29" i="1"/>
  <c r="K29" i="1"/>
  <c r="O28" i="1"/>
  <c r="M28" i="1" s="1"/>
  <c r="N28" i="1" s="1"/>
  <c r="W28" i="1"/>
  <c r="AG28" i="1" s="1"/>
  <c r="AF27" i="1"/>
  <c r="Q28" i="1"/>
  <c r="AF28" i="1"/>
  <c r="X28" i="1"/>
  <c r="R28" i="1"/>
  <c r="AA28" i="1" l="1"/>
  <c r="Z28" i="1"/>
  <c r="AB28" i="1" s="1"/>
  <c r="AC28" i="1" s="1"/>
  <c r="W29" i="1"/>
  <c r="AG29" i="1" s="1"/>
  <c r="P30" i="1"/>
  <c r="K30" i="1"/>
  <c r="O29" i="1"/>
  <c r="M29" i="1" s="1"/>
  <c r="N29" i="1" s="1"/>
  <c r="Z27" i="1"/>
  <c r="AB27" i="1" s="1"/>
  <c r="AC27" i="1" s="1"/>
  <c r="AA27" i="1"/>
  <c r="T28" i="1"/>
  <c r="U28" i="1" s="1"/>
  <c r="S28" i="1"/>
  <c r="R29" i="1"/>
  <c r="Q29" i="1"/>
  <c r="X29" i="1"/>
  <c r="T27" i="1"/>
  <c r="U27" i="1" s="1"/>
  <c r="S27" i="1"/>
  <c r="Q30" i="1" l="1"/>
  <c r="AF30" i="1"/>
  <c r="T29" i="1"/>
  <c r="U29" i="1" s="1"/>
  <c r="S29" i="1"/>
  <c r="AA29" i="1"/>
  <c r="Z29" i="1"/>
  <c r="AB29" i="1" s="1"/>
  <c r="AC29" i="1" s="1"/>
  <c r="AF29" i="1"/>
  <c r="P31" i="1"/>
  <c r="K31" i="1"/>
  <c r="O30" i="1"/>
  <c r="M30" i="1" s="1"/>
  <c r="N30" i="1" s="1"/>
  <c r="W30" i="1"/>
  <c r="AG30" i="1" s="1"/>
  <c r="X31" i="1" l="1"/>
  <c r="Q31" i="1"/>
  <c r="R30" i="1"/>
  <c r="P32" i="1"/>
  <c r="K32" i="1"/>
  <c r="O31" i="1"/>
  <c r="M31" i="1" s="1"/>
  <c r="N31" i="1" s="1"/>
  <c r="W31" i="1"/>
  <c r="AG31" i="1" s="1"/>
  <c r="X30" i="1"/>
  <c r="R31" i="1" l="1"/>
  <c r="Q32" i="1"/>
  <c r="X32" i="1"/>
  <c r="Z31" i="1"/>
  <c r="AB31" i="1" s="1"/>
  <c r="AC31" i="1" s="1"/>
  <c r="AA31" i="1"/>
  <c r="P33" i="1"/>
  <c r="K33" i="1"/>
  <c r="O32" i="1"/>
  <c r="M32" i="1" s="1"/>
  <c r="N32" i="1" s="1"/>
  <c r="W32" i="1"/>
  <c r="AG32" i="1" s="1"/>
  <c r="AA30" i="1"/>
  <c r="Z30" i="1"/>
  <c r="AB30" i="1" s="1"/>
  <c r="AC30" i="1" s="1"/>
  <c r="S30" i="1"/>
  <c r="T30" i="1"/>
  <c r="U30" i="1" s="1"/>
  <c r="AF31" i="1"/>
  <c r="AF32" i="1" l="1"/>
  <c r="AA32" i="1"/>
  <c r="Z32" i="1"/>
  <c r="AB32" i="1" s="1"/>
  <c r="AC32" i="1" s="1"/>
  <c r="AF33" i="1"/>
  <c r="Q33" i="1"/>
  <c r="P34" i="1"/>
  <c r="K34" i="1"/>
  <c r="O33" i="1"/>
  <c r="M33" i="1" s="1"/>
  <c r="N33" i="1" s="1"/>
  <c r="W33" i="1"/>
  <c r="AG33" i="1" s="1"/>
  <c r="R32" i="1"/>
  <c r="T31" i="1"/>
  <c r="U31" i="1" s="1"/>
  <c r="S31" i="1"/>
  <c r="T32" i="1" l="1"/>
  <c r="U32" i="1" s="1"/>
  <c r="S32" i="1"/>
  <c r="Q34" i="1"/>
  <c r="AF34" i="1"/>
  <c r="R33" i="1"/>
  <c r="P35" i="1"/>
  <c r="K35" i="1"/>
  <c r="O34" i="1"/>
  <c r="M34" i="1" s="1"/>
  <c r="N34" i="1" s="1"/>
  <c r="W34" i="1"/>
  <c r="AG34" i="1" s="1"/>
  <c r="X33" i="1"/>
  <c r="T33" i="1" l="1"/>
  <c r="U33" i="1" s="1"/>
  <c r="S33" i="1"/>
  <c r="Z33" i="1"/>
  <c r="AB33" i="1" s="1"/>
  <c r="AC33" i="1" s="1"/>
  <c r="AA33" i="1"/>
  <c r="Q35" i="1"/>
  <c r="AF35" i="1"/>
  <c r="X35" i="1"/>
  <c r="R34" i="1"/>
  <c r="W35" i="1"/>
  <c r="AG35" i="1" s="1"/>
  <c r="O35" i="1"/>
  <c r="M35" i="1" s="1"/>
  <c r="N35" i="1" s="1"/>
  <c r="P36" i="1"/>
  <c r="K36" i="1"/>
  <c r="X34" i="1"/>
  <c r="Q36" i="1" l="1"/>
  <c r="AA34" i="1"/>
  <c r="Z34" i="1"/>
  <c r="AB34" i="1" s="1"/>
  <c r="AC34" i="1" s="1"/>
  <c r="AA35" i="1"/>
  <c r="Z35" i="1"/>
  <c r="AB35" i="1" s="1"/>
  <c r="AC35" i="1" s="1"/>
  <c r="P37" i="1"/>
  <c r="K37" i="1"/>
  <c r="O36" i="1"/>
  <c r="M36" i="1" s="1"/>
  <c r="N36" i="1" s="1"/>
  <c r="W36" i="1"/>
  <c r="AG36" i="1" s="1"/>
  <c r="T34" i="1"/>
  <c r="U34" i="1" s="1"/>
  <c r="S34" i="1"/>
  <c r="R35" i="1"/>
  <c r="T35" i="1" l="1"/>
  <c r="U35" i="1" s="1"/>
  <c r="S35" i="1"/>
  <c r="R36" i="1"/>
  <c r="AF36" i="1"/>
  <c r="P38" i="1"/>
  <c r="K38" i="1"/>
  <c r="O37" i="1"/>
  <c r="M37" i="1" s="1"/>
  <c r="N37" i="1" s="1"/>
  <c r="W37" i="1"/>
  <c r="AG37" i="1" s="1"/>
  <c r="Q37" i="1"/>
  <c r="X36" i="1"/>
  <c r="R37" i="1" l="1"/>
  <c r="P39" i="1"/>
  <c r="K39" i="1"/>
  <c r="O38" i="1"/>
  <c r="M38" i="1" s="1"/>
  <c r="N38" i="1" s="1"/>
  <c r="W38" i="1"/>
  <c r="AG38" i="1" s="1"/>
  <c r="S36" i="1"/>
  <c r="T36" i="1"/>
  <c r="U36" i="1" s="1"/>
  <c r="X37" i="1"/>
  <c r="AA36" i="1"/>
  <c r="Z36" i="1"/>
  <c r="AB36" i="1" s="1"/>
  <c r="AC36" i="1" s="1"/>
  <c r="AF37" i="1"/>
  <c r="Q38" i="1"/>
  <c r="AF38" i="1"/>
  <c r="X38" i="1"/>
  <c r="W39" i="1" l="1"/>
  <c r="AG39" i="1" s="1"/>
  <c r="O39" i="1"/>
  <c r="M39" i="1" s="1"/>
  <c r="N39" i="1" s="1"/>
  <c r="Z37" i="1"/>
  <c r="AB37" i="1" s="1"/>
  <c r="AC37" i="1" s="1"/>
  <c r="AA37" i="1"/>
  <c r="R38" i="1"/>
  <c r="AA38" i="1"/>
  <c r="Z38" i="1"/>
  <c r="AB38" i="1" s="1"/>
  <c r="AC38" i="1" s="1"/>
  <c r="R39" i="1"/>
  <c r="Q39" i="1"/>
  <c r="AF39" i="1"/>
  <c r="X39" i="1"/>
  <c r="T37" i="1"/>
  <c r="U37" i="1" s="1"/>
  <c r="S37" i="1"/>
  <c r="T39" i="1" l="1"/>
  <c r="U39" i="1" s="1"/>
  <c r="S39" i="1"/>
  <c r="AA39" i="1"/>
  <c r="Z39" i="1"/>
  <c r="AB39" i="1" s="1"/>
  <c r="AC39" i="1" s="1"/>
  <c r="T38" i="1"/>
  <c r="U38" i="1" s="1"/>
  <c r="S3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  <author>Drew</author>
    <author>Kirsanov Yuri</author>
  </authors>
  <commentList>
    <comment ref="K1" authorId="0" shapeId="0" xr:uid="{8DD35BAC-6D73-4F07-9EF8-90358EBE2D85}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 xr:uid="{2CB387C2-6F5C-49B5-A640-9FED624775A7}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 xr:uid="{A813C5AB-9187-4D53-877F-D8F977FCE539}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 shapeId="0" xr:uid="{F670F3DD-121B-4875-B96F-893FB57845AF}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 shapeId="0" xr:uid="{401503E3-9439-4854-81F2-0167007C5F25}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 shapeId="0" xr:uid="{4827F780-C41B-4B49-A746-9E0D7CB340E1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 shapeId="0" xr:uid="{149566B8-84DC-4F54-AC8C-2837851619FE}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 xr:uid="{BC19748B-99C0-4437-8352-0395EF569F58}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 shapeId="0" xr:uid="{88461F57-93FC-4EF3-A312-1897C23A2C9C}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 shapeId="0" xr:uid="{0F57269B-AF53-4A15-8BAB-A2FB720D01C4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6" authorId="0" shapeId="0" xr:uid="{1F39E066-04D9-4D38-866F-54B7AA3FC012}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 xr:uid="{4FE7F310-99A2-4FED-A6B3-50DA5395DFC6}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 xr:uid="{0A3E0C48-66F3-4502-BE05-21F578719500}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 shapeId="0" xr:uid="{269FB0E7-F9E9-4A72-A455-88E7578F6B32}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 shapeId="0" xr:uid="{ED2CC918-ABB0-4BD1-8E3A-877AC2FC9569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10" authorId="0" shapeId="0" xr:uid="{719AFD0B-22B9-47EB-9402-B395287E7860}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 xr:uid="{42F98013-6EF5-47CB-A5AD-A24503A78FDA}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S12" authorId="1" shapeId="0" xr:uid="{B1196AC1-4E72-44A4-9260-700E311B60A3}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 shapeId="0" xr:uid="{A14F8EC5-7B47-4A97-BFE5-13F74B9478AE}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F18" authorId="0" shapeId="0" xr:uid="{DF298827-982D-41E0-8F08-08C203394E6B}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 xr:uid="{96F64F4C-4A14-4A8D-B606-C76787AB9C6F}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 xr:uid="{F36D2815-1DC1-46FE-8F79-D3BC66AB9E11}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 xr:uid="{0D78C7A3-D44A-4982-B0FD-FDF070CAC8F4}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 xr:uid="{1E74C1ED-713B-4968-8A22-8568C41E156C}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 xr:uid="{0D4E6EAA-8647-49E2-A765-400D9475E708}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 xr:uid="{8C7DB612-89BF-49A8-8426-B605089E4770}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 xr:uid="{4CF989E1-FEE1-46BA-B045-C4F82B3E92C6}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 xr:uid="{3CB03289-2E2B-4F72-9F41-A0604B7C9D7C}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 xr:uid="{56E5708F-F2D0-4B7A-A02B-A61AF13C8353}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 xr:uid="{870DCA1C-1F59-44D4-9FE9-5731FA090179}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 xr:uid="{834F1446-6A0A-48BD-92FC-B85EDEA5C65C}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 xr:uid="{6FF109E7-D996-4387-9035-A8A1BE6F0CBD}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 xr:uid="{7B2FF6FB-6975-4857-BA7C-DA5B6AA27F62}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<sst xmlns="http://schemas.openxmlformats.org/spreadsheetml/2006/main" count="180" uniqueCount="147">
  <si>
    <t>CalcLotType</t>
  </si>
  <si>
    <t>TakeProffit</t>
  </si>
  <si>
    <t>GridStep</t>
  </si>
  <si>
    <t>MinLot</t>
  </si>
  <si>
    <t>Пара</t>
  </si>
  <si>
    <t>eurusd</t>
  </si>
  <si>
    <t>Статистика сеток из отчета тестера стратегий</t>
  </si>
  <si>
    <t>Mult</t>
  </si>
  <si>
    <t>Значность</t>
  </si>
  <si>
    <t>MultStart</t>
  </si>
  <si>
    <t>Цена пипса, $</t>
  </si>
  <si>
    <t>(EA) - Setka v1.43 ADX-IMP EURUSD - bespaniki 20190410- 126 points 15steps -  10000USD DD60percent  reinvest -OPT 20181015-20190331 - StrategyTester.htm</t>
  </si>
  <si>
    <t>TakeProffit_Level1</t>
  </si>
  <si>
    <t>GridLevel</t>
  </si>
  <si>
    <t>MultLevel2</t>
  </si>
  <si>
    <t>Комиссия, $</t>
  </si>
  <si>
    <t>EURUSD</t>
  </si>
  <si>
    <t>TakeProffit_Level1Corr</t>
  </si>
  <si>
    <t>GridStep_AddPips</t>
  </si>
  <si>
    <t>MultCorr</t>
  </si>
  <si>
    <t>Залог 1 лот, $</t>
  </si>
  <si>
    <t>1 Минута (M1) 2018.04.09 00:00 - 2019.04.08 23:59 (2018.10.15 - 2019.03.31)</t>
  </si>
  <si>
    <t>StopOut, %</t>
  </si>
  <si>
    <t>TakeProffit_Level1_5</t>
  </si>
  <si>
    <t>GridStep_Level2</t>
  </si>
  <si>
    <t>MultLevel3</t>
  </si>
  <si>
    <t>Начальный депозит</t>
  </si>
  <si>
    <t>TakeProffit_Level1_5Corr</t>
  </si>
  <si>
    <t>GridStep_Level2_AddPips</t>
  </si>
  <si>
    <t>MultСorrLevel3</t>
  </si>
  <si>
    <t xml:space="preserve">Депо, $ </t>
  </si>
  <si>
    <t>Чистая прибыль</t>
  </si>
  <si>
    <t>TakeProffit_Level2</t>
  </si>
  <si>
    <t>Grid3</t>
  </si>
  <si>
    <t>Mult3</t>
  </si>
  <si>
    <t>TakeProffit_Level2FixPips</t>
  </si>
  <si>
    <t>Grid3Add</t>
  </si>
  <si>
    <t>Mult3Add</t>
  </si>
  <si>
    <t>Максимальная просадка</t>
  </si>
  <si>
    <t>32954.15 (30.43%)</t>
  </si>
  <si>
    <t>GridStop</t>
  </si>
  <si>
    <t>MultStop</t>
  </si>
  <si>
    <t>Рентабельность (месяц)</t>
  </si>
  <si>
    <t>(год)</t>
  </si>
  <si>
    <t>MaxOpenOrders</t>
  </si>
  <si>
    <t>MaxLotCoef</t>
  </si>
  <si>
    <t>№№ колен</t>
  </si>
  <si>
    <t>Кор-рект</t>
  </si>
  <si>
    <t>TP</t>
  </si>
  <si>
    <t>Коррект</t>
  </si>
  <si>
    <r>
      <t>Шаг</t>
    </r>
    <r>
      <rPr>
        <sz val="10"/>
        <rFont val="Arial"/>
        <family val="2"/>
        <charset val="204"/>
      </rPr>
      <t>, пипсов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</si>
  <si>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</si>
  <si>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t>Мульт</t>
  </si>
  <si>
    <t>Ордер</t>
  </si>
  <si>
    <r>
      <t xml:space="preserve">Лотов </t>
    </r>
    <r>
      <rPr>
        <sz val="10"/>
        <rFont val="Arial"/>
        <family val="2"/>
        <charset val="204"/>
      </rPr>
      <t>сумма</t>
    </r>
  </si>
  <si>
    <t>Прибыль</t>
  </si>
  <si>
    <t>$/пипс</t>
  </si>
  <si>
    <r>
      <t>Просадка</t>
    </r>
    <r>
      <rPr>
        <b/>
        <sz val="10"/>
        <rFont val="Arial"/>
        <family val="2"/>
        <charset val="204"/>
      </rPr>
      <t/>
    </r>
  </si>
  <si>
    <t>Безубыток</t>
  </si>
  <si>
    <t>ТР</t>
  </si>
  <si>
    <t>Залог, $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</si>
  <si>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</si>
  <si>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Св.Маржа = Депо - просадка-залог,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</si>
  <si>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</si>
  <si>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Max просадка до StopOut в пипсах от:</t>
  </si>
  <si>
    <t>№№ ко-лен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</si>
  <si>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</si>
  <si>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Залог к депо, %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</si>
  <si>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</si>
  <si>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</si>
  <si>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</si>
  <si>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</si>
  <si>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</si>
  <si>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</si>
  <si>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</si>
  <si>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</si>
  <si>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</si>
  <si>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</si>
  <si>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</si>
  <si>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$</t>
  </si>
  <si>
    <t>% депо</t>
  </si>
  <si>
    <t>Пипсов</t>
  </si>
  <si>
    <t>%%</t>
  </si>
  <si>
    <t>Колена N</t>
  </si>
  <si>
    <t>1го ордера</t>
  </si>
  <si>
    <t>sell</t>
  </si>
  <si>
    <t>buy</t>
  </si>
  <si>
    <t>sell+buy</t>
  </si>
  <si>
    <t>ИТОГО:</t>
  </si>
  <si>
    <t>AddComment</t>
  </si>
  <si>
    <t>S_CalcLotType</t>
  </si>
  <si>
    <t>S_TakeProffit</t>
  </si>
  <si>
    <t>S_GridStep</t>
  </si>
  <si>
    <t>S_MinLot</t>
  </si>
  <si>
    <t>S_Mult</t>
  </si>
  <si>
    <t>S_MultStart</t>
  </si>
  <si>
    <t>S_TakeProffit_Level1</t>
  </si>
  <si>
    <t>S_GridLevel</t>
  </si>
  <si>
    <t>S_MultLevel2</t>
  </si>
  <si>
    <t>S_TakeProffit_Level1Corr</t>
  </si>
  <si>
    <t>S_GridStep_AddPips</t>
  </si>
  <si>
    <t>S_MultCorr</t>
  </si>
  <si>
    <t>S_TakeProffit_Level1_5</t>
  </si>
  <si>
    <t>S_GridStep_Level2</t>
  </si>
  <si>
    <t>S_MultLevel3</t>
  </si>
  <si>
    <t>S_TakeProffit_Level1_5Corr</t>
  </si>
  <si>
    <t>S_GridStep_Level2_AddPips</t>
  </si>
  <si>
    <t>S_MultСorrLevel3</t>
  </si>
  <si>
    <t>S_TakeProffit_Level2</t>
  </si>
  <si>
    <t>S_Grid3</t>
  </si>
  <si>
    <t>S_Mult3</t>
  </si>
  <si>
    <t>S_TakeProffit_Level2FixPips</t>
  </si>
  <si>
    <t>S_Grid3Add</t>
  </si>
  <si>
    <t>S_Mult3Add</t>
  </si>
  <si>
    <t>S_GridStop</t>
  </si>
  <si>
    <t>S_MultStop</t>
  </si>
  <si>
    <t>S_MaxOpenOrders</t>
  </si>
  <si>
    <t>S_MaxLotCoef</t>
  </si>
  <si>
    <t>ReflectSellSettingsToBuy</t>
  </si>
  <si>
    <t>B_CalcLotType</t>
  </si>
  <si>
    <t>B_TakeProffit</t>
  </si>
  <si>
    <t>B_GridStep</t>
  </si>
  <si>
    <t>B_MinLot</t>
  </si>
  <si>
    <t>B_Mult</t>
  </si>
  <si>
    <t>B_MultStart</t>
  </si>
  <si>
    <t>B_TakeProffit_Level1</t>
  </si>
  <si>
    <t>B_GridLevel</t>
  </si>
  <si>
    <t>B_MultLevel2</t>
  </si>
  <si>
    <t>B_TakeProffit_Level1Corr</t>
  </si>
  <si>
    <t>B_GridStep_AddPips</t>
  </si>
  <si>
    <t>B_MultCorr</t>
  </si>
  <si>
    <t>B_TakeProffit_Level1_5</t>
  </si>
  <si>
    <t>B_GridStep_Level2</t>
  </si>
  <si>
    <t>B_MultLevel3</t>
  </si>
  <si>
    <t>B_TakeProffit_Level1_5Corr</t>
  </si>
  <si>
    <t>B_GridStep_Level2_AddPips</t>
  </si>
  <si>
    <t>B_MultСorrLevel3</t>
  </si>
  <si>
    <t>B_TakeProffit_Level2</t>
  </si>
  <si>
    <t>B_Grid3</t>
  </si>
  <si>
    <t>B_Mult3</t>
  </si>
  <si>
    <t>B_TakeProffit_Level2FixPips</t>
  </si>
  <si>
    <t>B_Grid3Add</t>
  </si>
  <si>
    <t>B_Mult3Add</t>
  </si>
  <si>
    <t>B_GridStop</t>
  </si>
  <si>
    <t>B_MultStop</t>
  </si>
  <si>
    <t>B_MaxOpenOrders</t>
  </si>
  <si>
    <t>B_MaxLotCoef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</si>
</sst>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0.000"/>
    <numFmt numFmtId="165" formatCode="0_ ;[Red]\-0\ "/>
    <numFmt numFmtId="166" formatCode="0.000_ ;[Red]\-0.000\ "/>
    <numFmt numFmtId="167" formatCode="0.0%"/>
    <numFmt numFmtId="168" formatCode="0.00;[Red]0.00"/>
    <numFmt numFmtId="169" formatCode="0;[Red]0"/>
    <numFmt numFmtId="170" formatCode="0.000;[Red]0.000"/>
    <numFmt numFmtId="171" formatCode="0.0"/>
    <numFmt numFmtId="172" formatCode="0.00_ ;[Red]\-0.00\ "/>
    <numFmt numFmtId="173" formatCode="0.0_ ;[Red]\-0.0\ "/>
    <numFmt numFmtId="174" formatCode="[h]:mm"/>
    <numFmt numFmtId="175" formatCode="#&quot; &quot;###&quot; &quot;##0"/>
    <numFmt numFmtId="176" formatCode="#&quot; &quot;###&quot; &quot;##0.00"/>
  </numFmts>
  <fonts count="6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Arial Cyr"/>
    </font>
    <font>
      <b/>
      <sz val="10"/>
      <color rgb="FF000000"/>
      <name val="Arial Cyr"/>
    </font>
    <font>
      <sz val="10"/>
      <name val="Arial Cyr"/>
      <charset val="204"/>
    </font>
    <font>
      <sz val="10"/>
      <color indexed="10"/>
      <name val="Arial Cyr"/>
      <charset val="204"/>
    </font>
    <font>
      <b/>
      <sz val="10"/>
      <color indexed="60"/>
      <name val="Arial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2"/>
      <name val="Arial Cyr"/>
      <charset val="204"/>
    </font>
    <font>
      <b/>
      <sz val="11"/>
      <color indexed="12"/>
      <name val="Arial Cyr"/>
      <charset val="204"/>
    </font>
    <font>
      <b/>
      <sz val="10"/>
      <name val="Arial"/>
      <family val="2"/>
      <charset val="204"/>
    </font>
    <font>
      <sz val="11"/>
      <name val="Arial"/>
      <family val="2"/>
      <charset val="204"/>
    </font>
    <font>
      <b/>
      <sz val="10"/>
      <color rgb="FFFF0000"/>
      <name val="Arial Cyr"/>
      <charset val="204"/>
    </font>
    <font>
      <b/>
      <sz val="20"/>
      <color indexed="48"/>
      <name val="Arial Cyr"/>
      <charset val="204"/>
    </font>
    <font>
      <b/>
      <sz val="10"/>
      <color indexed="20"/>
      <name val="Arial Narrow"/>
      <family val="2"/>
      <charset val="204"/>
    </font>
    <font>
      <b/>
      <sz val="11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1"/>
      <color indexed="20"/>
      <name val="Arial Cyr"/>
      <charset val="204"/>
    </font>
    <font>
      <b/>
      <sz val="10"/>
      <name val="Arial Cyr"/>
      <charset val="204"/>
    </font>
    <font>
      <b/>
      <sz val="10"/>
      <color indexed="48"/>
      <name val="Arial Cyr"/>
      <charset val="204"/>
    </font>
    <font>
      <b/>
      <sz val="10"/>
      <color indexed="10"/>
      <name val="Arial"/>
      <family val="2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sz val="10"/>
      <color indexed="21"/>
      <name val="Arial Cyr"/>
      <charset val="204"/>
    </font>
    <font>
      <b/>
      <sz val="10"/>
      <color indexed="17"/>
      <name val="Arial Cyr"/>
      <charset val="204"/>
    </font>
    <font>
      <b/>
      <sz val="11"/>
      <color indexed="17"/>
      <name val="Arial Cyr"/>
      <charset val="204"/>
    </font>
    <font>
      <b/>
      <sz val="11"/>
      <color indexed="21"/>
      <name val="Arial Cyr"/>
      <charset val="204"/>
    </font>
    <font>
      <b/>
      <sz val="10"/>
      <color indexed="12"/>
      <name val="Arial Narrow"/>
      <family val="2"/>
      <charset val="204"/>
    </font>
    <font>
      <sz val="10"/>
      <color indexed="12"/>
      <name val="Arial"/>
      <family val="2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0"/>
      <color indexed="21"/>
      <name val="Arial Cyr"/>
      <charset val="204"/>
    </font>
    <font>
      <b/>
      <sz val="12"/>
      <name val="Arial Cyr"/>
      <charset val="204"/>
    </font>
    <font>
      <sz val="10"/>
      <color indexed="12"/>
      <name val="Arial Cyr"/>
      <charset val="204"/>
    </font>
    <font>
      <b/>
      <sz val="11"/>
      <name val="Arial"/>
      <family val="2"/>
      <charset val="204"/>
    </font>
    <font>
      <sz val="11"/>
      <name val="Calibri"/>
      <family val="2"/>
      <charset val="204"/>
    </font>
    <font>
      <sz val="11"/>
      <name val="Arial Cyr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11"/>
      <name val="Arial Cyr"/>
      <charset val="204"/>
    </font>
    <font>
      <sz val="9"/>
      <name val="Arial Cyr"/>
      <charset val="204"/>
    </font>
    <font>
      <b/>
      <sz val="12"/>
      <color indexed="10"/>
      <name val="Arial Cyr"/>
      <charset val="204"/>
    </font>
    <font>
      <sz val="10"/>
      <name val="Calibri"/>
      <family val="2"/>
      <charset val="204"/>
    </font>
    <font>
      <sz val="11"/>
      <color indexed="12"/>
      <name val="Arial Cyr"/>
      <charset val="204"/>
    </font>
    <font>
      <sz val="20"/>
      <name val="Arial Cyr"/>
      <charset val="204"/>
    </font>
    <font>
      <b/>
      <sz val="20"/>
      <color indexed="1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name val="Arial Narrow"/>
      <family val="2"/>
      <charset val="204"/>
    </font>
    <font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1" fillId="0" borderId="0"/>
  </cellStyleXfs>
  <cellXfs count="302">
    <xf numFmtId="0" fontId="0" fillId="0" borderId="0" xfId="0"/>
    <xf numFmtId="0" fontId="6" fillId="0" borderId="0" xfId="0" applyFont="1"/>
    <xf numFmtId="0" fontId="0" fillId="2" borderId="0" xfId="0" applyFill="1"/>
    <xf numFmtId="0" fontId="0" fillId="3" borderId="0" xfId="0" applyFill="1"/>
    <xf numFmtId="0" fontId="7" fillId="0" borderId="0" xfId="0" applyFont="1"/>
    <xf numFmtId="0" fontId="8" fillId="0" borderId="0" xfId="0" applyFont="1"/>
    <xf numFmtId="0" fontId="9" fillId="4" borderId="1" xfId="0" applyFont="1" applyFill="1" applyBorder="1" applyAlignment="1" applyProtection="1">
      <alignment horizontal="center"/>
      <protection locked="0"/>
    </xf>
    <xf numFmtId="0" fontId="0" fillId="5" borderId="0" xfId="0" applyFill="1"/>
    <xf numFmtId="0" fontId="0" fillId="0" borderId="0" xfId="0" applyProtection="1">
      <protection locked="0"/>
    </xf>
    <xf numFmtId="0" fontId="0" fillId="6" borderId="0" xfId="0" applyFill="1"/>
    <xf numFmtId="0" fontId="0" fillId="7" borderId="0" xfId="0" applyFill="1"/>
    <xf numFmtId="0" fontId="10" fillId="0" borderId="0" xfId="0" applyFont="1"/>
    <xf numFmtId="0" fontId="11" fillId="0" borderId="0" xfId="0" applyFont="1"/>
    <xf numFmtId="1" fontId="12" fillId="4" borderId="0" xfId="0" applyNumberFormat="1" applyFont="1" applyFill="1" applyAlignment="1" applyProtection="1">
      <alignment horizontal="center"/>
      <protection locked="0"/>
    </xf>
    <xf numFmtId="1" fontId="13" fillId="2" borderId="0" xfId="0" applyNumberFormat="1" applyFont="1" applyFill="1"/>
    <xf numFmtId="1" fontId="13" fillId="3" borderId="0" xfId="0" applyNumberFormat="1" applyFont="1" applyFill="1"/>
    <xf numFmtId="0" fontId="11" fillId="0" borderId="0" xfId="0" applyFont="1" applyAlignment="1">
      <alignment horizontal="center"/>
    </xf>
    <xf numFmtId="2" fontId="10" fillId="4" borderId="1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12" fillId="0" borderId="0" xfId="0" applyFont="1" applyAlignment="1">
      <alignment horizontal="center"/>
    </xf>
    <xf numFmtId="0" fontId="13" fillId="2" borderId="0" xfId="0" applyFont="1" applyFill="1"/>
    <xf numFmtId="0" fontId="10" fillId="0" borderId="0" xfId="0" applyFont="1" applyAlignment="1">
      <alignment horizontal="center"/>
    </xf>
    <xf numFmtId="0" fontId="13" fillId="3" borderId="0" xfId="0" applyFont="1" applyFill="1"/>
    <xf numFmtId="164" fontId="10" fillId="4" borderId="1" xfId="0" applyNumberFormat="1" applyFont="1" applyFill="1" applyBorder="1" applyAlignment="1" applyProtection="1">
      <alignment horizontal="center"/>
      <protection locked="0"/>
    </xf>
    <xf numFmtId="0" fontId="0" fillId="4" borderId="2" xfId="0" applyFill="1" applyBorder="1" applyProtection="1">
      <protection locked="0"/>
    </xf>
    <xf numFmtId="0" fontId="14" fillId="0" borderId="0" xfId="0" applyFont="1"/>
    <xf numFmtId="2" fontId="15" fillId="4" borderId="0" xfId="0" applyNumberFormat="1" applyFont="1" applyFill="1" applyProtection="1">
      <protection locked="0"/>
    </xf>
    <xf numFmtId="2" fontId="15" fillId="0" borderId="0" xfId="0" applyNumberFormat="1" applyFont="1"/>
    <xf numFmtId="0" fontId="0" fillId="0" borderId="0" xfId="0" applyAlignment="1">
      <alignment horizontal="left" vertical="top" wrapText="1"/>
    </xf>
    <xf numFmtId="0" fontId="16" fillId="0" borderId="0" xfId="0" applyFont="1"/>
    <xf numFmtId="2" fontId="17" fillId="0" borderId="0" xfId="0" applyNumberFormat="1" applyFont="1"/>
    <xf numFmtId="2" fontId="13" fillId="0" borderId="0" xfId="0" applyNumberFormat="1" applyFont="1"/>
    <xf numFmtId="2" fontId="13" fillId="0" borderId="0" xfId="0" applyNumberFormat="1" applyFont="1" applyProtection="1">
      <protection locked="0"/>
    </xf>
    <xf numFmtId="0" fontId="18" fillId="0" borderId="0" xfId="0" applyFont="1"/>
    <xf numFmtId="0" fontId="19" fillId="0" borderId="0" xfId="0" applyFont="1" applyAlignment="1">
      <alignment horizontal="left"/>
    </xf>
    <xf numFmtId="0" fontId="20" fillId="0" borderId="0" xfId="0" applyFont="1"/>
    <xf numFmtId="1" fontId="21" fillId="4" borderId="1" xfId="0" applyNumberFormat="1" applyFont="1" applyFill="1" applyBorder="1" applyAlignment="1" applyProtection="1">
      <alignment horizontal="center"/>
      <protection locked="0"/>
    </xf>
    <xf numFmtId="0" fontId="22" fillId="2" borderId="0" xfId="0" applyFont="1" applyFill="1"/>
    <xf numFmtId="0" fontId="22" fillId="3" borderId="0" xfId="0" applyFont="1" applyFill="1"/>
    <xf numFmtId="1" fontId="23" fillId="4" borderId="1" xfId="0" applyNumberFormat="1" applyFont="1" applyFill="1" applyBorder="1" applyAlignment="1" applyProtection="1">
      <alignment horizontal="center"/>
      <protection locked="0"/>
    </xf>
    <xf numFmtId="0" fontId="24" fillId="5" borderId="0" xfId="0" applyFont="1" applyFill="1"/>
    <xf numFmtId="0" fontId="25" fillId="0" borderId="0" xfId="0" applyFont="1"/>
    <xf numFmtId="2" fontId="26" fillId="4" borderId="1" xfId="0" applyNumberFormat="1" applyFont="1" applyFill="1" applyBorder="1" applyProtection="1">
      <protection locked="0"/>
    </xf>
    <xf numFmtId="2" fontId="26" fillId="0" borderId="0" xfId="0" applyNumberFormat="1" applyFont="1"/>
    <xf numFmtId="0" fontId="27" fillId="0" borderId="0" xfId="0" applyFont="1"/>
    <xf numFmtId="165" fontId="21" fillId="4" borderId="0" xfId="0" applyNumberFormat="1" applyFont="1" applyFill="1" applyAlignment="1" applyProtection="1">
      <alignment horizontal="center"/>
      <protection locked="0"/>
    </xf>
    <xf numFmtId="165" fontId="22" fillId="2" borderId="0" xfId="0" applyNumberFormat="1" applyFont="1" applyFill="1"/>
    <xf numFmtId="165" fontId="22" fillId="3" borderId="0" xfId="0" applyNumberFormat="1" applyFont="1" applyFill="1"/>
    <xf numFmtId="166" fontId="23" fillId="4" borderId="0" xfId="0" applyNumberFormat="1" applyFont="1" applyFill="1" applyAlignment="1" applyProtection="1">
      <alignment horizontal="center"/>
      <protection locked="0"/>
    </xf>
    <xf numFmtId="2" fontId="26" fillId="4" borderId="2" xfId="0" applyNumberFormat="1" applyFont="1" applyFill="1" applyBorder="1" applyProtection="1">
      <protection locked="0"/>
    </xf>
    <xf numFmtId="0" fontId="28" fillId="0" borderId="0" xfId="0" applyFont="1" applyAlignment="1">
      <alignment horizontal="left"/>
    </xf>
    <xf numFmtId="0" fontId="29" fillId="0" borderId="0" xfId="0" applyFont="1"/>
    <xf numFmtId="2" fontId="21" fillId="0" borderId="0" xfId="0" applyNumberFormat="1" applyFont="1"/>
    <xf numFmtId="2" fontId="23" fillId="0" borderId="0" xfId="0" applyNumberFormat="1" applyFont="1"/>
    <xf numFmtId="0" fontId="29" fillId="0" borderId="0" xfId="0" applyFont="1" applyAlignment="1">
      <alignment horizontal="left"/>
    </xf>
    <xf numFmtId="9" fontId="26" fillId="4" borderId="0" xfId="0" applyNumberFormat="1" applyFont="1" applyFill="1" applyProtection="1">
      <protection locked="0"/>
    </xf>
    <xf numFmtId="9" fontId="26" fillId="0" borderId="0" xfId="0" applyNumberFormat="1" applyFont="1"/>
    <xf numFmtId="0" fontId="30" fillId="0" borderId="0" xfId="0" applyFont="1"/>
    <xf numFmtId="1" fontId="31" fillId="4" borderId="1" xfId="0" applyNumberFormat="1" applyFont="1" applyFill="1" applyBorder="1" applyAlignment="1" applyProtection="1">
      <alignment horizontal="center"/>
      <protection locked="0"/>
    </xf>
    <xf numFmtId="0" fontId="32" fillId="2" borderId="0" xfId="0" applyFont="1" applyFill="1"/>
    <xf numFmtId="0" fontId="32" fillId="3" borderId="0" xfId="0" applyFont="1" applyFill="1"/>
    <xf numFmtId="1" fontId="33" fillId="4" borderId="1" xfId="0" applyNumberFormat="1" applyFont="1" applyFill="1" applyBorder="1" applyAlignment="1" applyProtection="1">
      <alignment horizontal="center"/>
      <protection locked="0"/>
    </xf>
    <xf numFmtId="0" fontId="34" fillId="5" borderId="0" xfId="0" applyFont="1" applyFill="1"/>
    <xf numFmtId="0" fontId="34" fillId="0" borderId="0" xfId="0" applyFont="1"/>
    <xf numFmtId="0" fontId="34" fillId="0" borderId="0" xfId="0" applyFont="1" applyProtection="1">
      <protection locked="0"/>
    </xf>
    <xf numFmtId="0" fontId="35" fillId="0" borderId="0" xfId="0" applyFont="1"/>
    <xf numFmtId="4" fontId="27" fillId="0" borderId="0" xfId="0" applyNumberFormat="1" applyFont="1"/>
    <xf numFmtId="165" fontId="31" fillId="4" borderId="0" xfId="0" applyNumberFormat="1" applyFont="1" applyFill="1" applyAlignment="1" applyProtection="1">
      <alignment horizontal="center"/>
      <protection locked="0"/>
    </xf>
    <xf numFmtId="165" fontId="32" fillId="2" borderId="0" xfId="0" applyNumberFormat="1" applyFont="1" applyFill="1"/>
    <xf numFmtId="165" fontId="32" fillId="3" borderId="0" xfId="0" applyNumberFormat="1" applyFont="1" applyFill="1"/>
    <xf numFmtId="166" fontId="33" fillId="4" borderId="0" xfId="0" applyNumberFormat="1" applyFont="1" applyFill="1" applyAlignment="1" applyProtection="1">
      <alignment horizontal="center"/>
      <protection locked="0"/>
    </xf>
    <xf numFmtId="0" fontId="36" fillId="0" borderId="0" xfId="0" applyFont="1"/>
    <xf numFmtId="0" fontId="37" fillId="4" borderId="0" xfId="0" applyFont="1" applyFill="1" applyProtection="1">
      <protection locked="0"/>
    </xf>
    <xf numFmtId="0" fontId="38" fillId="0" borderId="0" xfId="0" applyFont="1"/>
    <xf numFmtId="165" fontId="31" fillId="0" borderId="0" xfId="0" applyNumberFormat="1" applyFont="1" applyAlignment="1">
      <alignment horizontal="center"/>
    </xf>
    <xf numFmtId="166" fontId="33" fillId="0" borderId="0" xfId="0" applyNumberFormat="1" applyFont="1" applyAlignment="1">
      <alignment horizontal="center"/>
    </xf>
    <xf numFmtId="0" fontId="37" fillId="0" borderId="0" xfId="0" applyFont="1"/>
    <xf numFmtId="0" fontId="39" fillId="0" borderId="0" xfId="0" applyFont="1"/>
    <xf numFmtId="1" fontId="12" fillId="4" borderId="1" xfId="0" applyNumberFormat="1" applyFont="1" applyFill="1" applyBorder="1" applyAlignment="1" applyProtection="1">
      <alignment horizontal="center"/>
      <protection locked="0"/>
    </xf>
    <xf numFmtId="165" fontId="12" fillId="4" borderId="1" xfId="0" applyNumberFormat="1" applyFont="1" applyFill="1" applyBorder="1" applyAlignment="1" applyProtection="1">
      <alignment horizontal="center"/>
      <protection locked="0"/>
    </xf>
    <xf numFmtId="165" fontId="40" fillId="3" borderId="0" xfId="0" applyNumberFormat="1" applyFont="1" applyFill="1"/>
    <xf numFmtId="1" fontId="10" fillId="4" borderId="1" xfId="0" applyNumberFormat="1" applyFont="1" applyFill="1" applyBorder="1" applyAlignment="1" applyProtection="1">
      <alignment horizontal="center"/>
      <protection locked="0"/>
    </xf>
    <xf numFmtId="165" fontId="12" fillId="4" borderId="0" xfId="0" applyNumberFormat="1" applyFont="1" applyFill="1" applyAlignment="1" applyProtection="1">
      <alignment horizontal="center"/>
      <protection locked="0"/>
    </xf>
    <xf numFmtId="166" fontId="10" fillId="4" borderId="0" xfId="0" applyNumberFormat="1" applyFont="1" applyFill="1" applyAlignment="1" applyProtection="1">
      <alignment horizontal="center"/>
      <protection locked="0"/>
    </xf>
    <xf numFmtId="0" fontId="41" fillId="0" borderId="0" xfId="0" applyFont="1"/>
    <xf numFmtId="165" fontId="42" fillId="0" borderId="0" xfId="0" applyNumberFormat="1" applyFont="1" applyAlignment="1">
      <alignment horizontal="center"/>
    </xf>
    <xf numFmtId="165" fontId="43" fillId="2" borderId="0" xfId="0" applyNumberFormat="1" applyFont="1" applyFill="1"/>
    <xf numFmtId="165" fontId="43" fillId="3" borderId="0" xfId="0" applyNumberFormat="1" applyFont="1" applyFill="1"/>
    <xf numFmtId="166" fontId="41" fillId="0" borderId="0" xfId="0" applyNumberFormat="1" applyFont="1" applyAlignment="1">
      <alignment horizontal="center"/>
    </xf>
    <xf numFmtId="0" fontId="35" fillId="5" borderId="0" xfId="0" applyFont="1" applyFill="1"/>
    <xf numFmtId="0" fontId="44" fillId="0" borderId="0" xfId="0" applyFont="1"/>
    <xf numFmtId="0" fontId="38" fillId="0" borderId="0" xfId="0" applyFont="1" applyProtection="1">
      <protection locked="0"/>
    </xf>
    <xf numFmtId="0" fontId="45" fillId="0" borderId="0" xfId="0" applyFont="1"/>
    <xf numFmtId="167" fontId="0" fillId="0" borderId="0" xfId="1" applyNumberFormat="1" applyFont="1"/>
    <xf numFmtId="165" fontId="40" fillId="2" borderId="0" xfId="0" applyNumberFormat="1" applyFont="1" applyFill="1"/>
    <xf numFmtId="165" fontId="10" fillId="4" borderId="1" xfId="0" applyNumberFormat="1" applyFont="1" applyFill="1" applyBorder="1" applyAlignment="1" applyProtection="1">
      <alignment horizontal="center"/>
      <protection locked="0"/>
    </xf>
    <xf numFmtId="0" fontId="46" fillId="5" borderId="0" xfId="0" applyFont="1" applyFill="1"/>
    <xf numFmtId="0" fontId="46" fillId="0" borderId="0" xfId="0" applyFont="1"/>
    <xf numFmtId="0" fontId="15" fillId="0" borderId="0" xfId="0" applyFont="1" applyProtection="1">
      <protection locked="0"/>
    </xf>
    <xf numFmtId="167" fontId="27" fillId="0" borderId="0" xfId="1" applyNumberFormat="1" applyFont="1"/>
    <xf numFmtId="0" fontId="2" fillId="0" borderId="0" xfId="2" applyFont="1"/>
    <xf numFmtId="165" fontId="47" fillId="4" borderId="0" xfId="0" applyNumberFormat="1" applyFont="1" applyFill="1" applyAlignment="1" applyProtection="1">
      <alignment horizontal="center"/>
      <protection locked="0"/>
    </xf>
    <xf numFmtId="165" fontId="12" fillId="0" borderId="0" xfId="0" applyNumberFormat="1" applyFont="1" applyAlignment="1">
      <alignment horizontal="center"/>
    </xf>
    <xf numFmtId="0" fontId="23" fillId="0" borderId="0" xfId="0" applyFont="1"/>
    <xf numFmtId="165" fontId="23" fillId="4" borderId="0" xfId="0" applyNumberFormat="1" applyFont="1" applyFill="1" applyAlignment="1" applyProtection="1">
      <alignment horizontal="center"/>
      <protection locked="0"/>
    </xf>
    <xf numFmtId="0" fontId="48" fillId="0" borderId="0" xfId="0" applyFont="1"/>
    <xf numFmtId="0" fontId="48" fillId="2" borderId="0" xfId="0" applyFont="1" applyFill="1"/>
    <xf numFmtId="0" fontId="48" fillId="3" borderId="0" xfId="0" applyFont="1" applyFill="1"/>
    <xf numFmtId="0" fontId="47" fillId="8" borderId="3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 wrapText="1"/>
    </xf>
    <xf numFmtId="0" fontId="47" fillId="2" borderId="6" xfId="0" applyFont="1" applyFill="1" applyBorder="1" applyAlignment="1">
      <alignment horizontal="center" vertical="center" wrapText="1"/>
    </xf>
    <xf numFmtId="0" fontId="47" fillId="0" borderId="7" xfId="0" applyFont="1" applyBorder="1" applyAlignment="1">
      <alignment horizontal="center" vertical="center" wrapText="1"/>
    </xf>
    <xf numFmtId="0" fontId="47" fillId="3" borderId="6" xfId="0" applyFont="1" applyFill="1" applyBorder="1" applyAlignment="1">
      <alignment horizontal="center" vertical="center" wrapText="1"/>
    </xf>
    <xf numFmtId="0" fontId="47" fillId="0" borderId="4" xfId="0" applyFont="1" applyBorder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47" fillId="0" borderId="8" xfId="0" applyFont="1" applyBorder="1" applyAlignment="1">
      <alignment horizontal="center" vertical="center" wrapText="1"/>
    </xf>
    <xf numFmtId="0" fontId="49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50" fillId="0" borderId="8" xfId="0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6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0" fillId="6" borderId="0" xfId="0" applyFill="1" applyAlignment="1">
      <alignment vertical="center"/>
    </xf>
    <xf numFmtId="0" fontId="52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7" fillId="5" borderId="0" xfId="0" applyFont="1" applyFill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8" borderId="6" xfId="0" applyFont="1" applyFill="1" applyBorder="1" applyAlignment="1">
      <alignment horizontal="center" vertical="center" wrapText="1"/>
    </xf>
    <xf numFmtId="0" fontId="27" fillId="6" borderId="0" xfId="0" applyFont="1" applyFill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8" borderId="9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8" fillId="0" borderId="0" xfId="0" applyFont="1" applyAlignment="1">
      <alignment horizontal="left" vertical="center"/>
    </xf>
    <xf numFmtId="0" fontId="48" fillId="8" borderId="11" xfId="0" applyFont="1" applyFill="1" applyBorder="1"/>
    <xf numFmtId="168" fontId="48" fillId="0" borderId="12" xfId="0" applyNumberFormat="1" applyFont="1" applyBorder="1" applyAlignment="1">
      <alignment horizontal="center" vertical="center"/>
    </xf>
    <xf numFmtId="0" fontId="48" fillId="0" borderId="13" xfId="0" applyFont="1" applyBorder="1"/>
    <xf numFmtId="0" fontId="48" fillId="2" borderId="14" xfId="0" applyFont="1" applyFill="1" applyBorder="1"/>
    <xf numFmtId="168" fontId="48" fillId="0" borderId="15" xfId="0" applyNumberFormat="1" applyFont="1" applyBorder="1" applyAlignment="1">
      <alignment horizontal="center" vertical="center"/>
    </xf>
    <xf numFmtId="0" fontId="48" fillId="0" borderId="16" xfId="0" applyFont="1" applyBorder="1"/>
    <xf numFmtId="0" fontId="48" fillId="0" borderId="17" xfId="0" applyFont="1" applyBorder="1"/>
    <xf numFmtId="0" fontId="48" fillId="3" borderId="14" xfId="0" applyFont="1" applyFill="1" applyBorder="1"/>
    <xf numFmtId="0" fontId="52" fillId="0" borderId="18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/>
    <xf numFmtId="0" fontId="52" fillId="0" borderId="12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17" xfId="0" applyBorder="1"/>
    <xf numFmtId="0" fontId="0" fillId="8" borderId="14" xfId="0" applyFill="1" applyBorder="1"/>
    <xf numFmtId="0" fontId="0" fillId="8" borderId="1" xfId="0" applyFill="1" applyBorder="1"/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16" fillId="8" borderId="20" xfId="0" applyNumberFormat="1" applyFont="1" applyFill="1" applyBorder="1" applyAlignment="1">
      <alignment horizontal="center"/>
    </xf>
    <xf numFmtId="165" fontId="55" fillId="0" borderId="21" xfId="0" applyNumberFormat="1" applyFont="1" applyBorder="1" applyAlignment="1">
      <alignment horizontal="center" vertical="center"/>
    </xf>
    <xf numFmtId="169" fontId="48" fillId="0" borderId="22" xfId="0" applyNumberFormat="1" applyFont="1" applyBorder="1" applyAlignment="1">
      <alignment horizontal="center"/>
    </xf>
    <xf numFmtId="2" fontId="48" fillId="2" borderId="23" xfId="0" applyNumberFormat="1" applyFont="1" applyFill="1" applyBorder="1" applyAlignment="1">
      <alignment horizontal="center"/>
    </xf>
    <xf numFmtId="169" fontId="48" fillId="9" borderId="24" xfId="0" applyNumberFormat="1" applyFont="1" applyFill="1" applyBorder="1" applyAlignment="1">
      <alignment horizontal="center"/>
    </xf>
    <xf numFmtId="2" fontId="48" fillId="3" borderId="23" xfId="0" applyNumberFormat="1" applyFont="1" applyFill="1" applyBorder="1" applyAlignment="1">
      <alignment horizontal="center"/>
    </xf>
    <xf numFmtId="170" fontId="48" fillId="0" borderId="21" xfId="0" applyNumberFormat="1" applyFont="1" applyBorder="1" applyAlignment="1">
      <alignment horizontal="center" vertical="center"/>
    </xf>
    <xf numFmtId="2" fontId="48" fillId="9" borderId="24" xfId="0" applyNumberFormat="1" applyFont="1" applyFill="1" applyBorder="1" applyAlignment="1">
      <alignment horizontal="center"/>
    </xf>
    <xf numFmtId="2" fontId="48" fillId="0" borderId="22" xfId="0" applyNumberFormat="1" applyFont="1" applyBorder="1" applyAlignment="1">
      <alignment horizontal="center"/>
    </xf>
    <xf numFmtId="171" fontId="0" fillId="0" borderId="25" xfId="0" applyNumberFormat="1" applyBorder="1"/>
    <xf numFmtId="10" fontId="0" fillId="0" borderId="23" xfId="0" applyNumberFormat="1" applyBorder="1"/>
    <xf numFmtId="171" fontId="0" fillId="0" borderId="23" xfId="0" applyNumberFormat="1" applyBorder="1"/>
    <xf numFmtId="171" fontId="49" fillId="4" borderId="21" xfId="0" applyNumberFormat="1" applyFont="1" applyFill="1" applyBorder="1"/>
    <xf numFmtId="9" fontId="5" fillId="9" borderId="23" xfId="0" applyNumberFormat="1" applyFont="1" applyFill="1" applyBorder="1" applyAlignment="1">
      <alignment horizontal="right"/>
    </xf>
    <xf numFmtId="0" fontId="0" fillId="0" borderId="26" xfId="0" applyBorder="1"/>
    <xf numFmtId="9" fontId="0" fillId="0" borderId="22" xfId="0" applyNumberFormat="1" applyBorder="1"/>
    <xf numFmtId="169" fontId="0" fillId="9" borderId="26" xfId="0" applyNumberFormat="1" applyFill="1" applyBorder="1"/>
    <xf numFmtId="9" fontId="0" fillId="9" borderId="22" xfId="0" applyNumberFormat="1" applyFill="1" applyBorder="1"/>
    <xf numFmtId="172" fontId="0" fillId="0" borderId="25" xfId="0" applyNumberFormat="1" applyBorder="1"/>
    <xf numFmtId="173" fontId="56" fillId="4" borderId="23" xfId="0" applyNumberFormat="1" applyFont="1" applyFill="1" applyBorder="1"/>
    <xf numFmtId="9" fontId="0" fillId="5" borderId="0" xfId="0" applyNumberFormat="1" applyFill="1"/>
    <xf numFmtId="165" fontId="49" fillId="4" borderId="25" xfId="0" applyNumberFormat="1" applyFont="1" applyFill="1" applyBorder="1"/>
    <xf numFmtId="9" fontId="0" fillId="0" borderId="23" xfId="0" applyNumberFormat="1" applyBorder="1" applyAlignment="1">
      <alignment horizontal="right" indent="1"/>
    </xf>
    <xf numFmtId="1" fontId="0" fillId="0" borderId="26" xfId="0" applyNumberFormat="1" applyBorder="1" applyAlignment="1">
      <alignment horizontal="right" indent="1"/>
    </xf>
    <xf numFmtId="1" fontId="0" fillId="0" borderId="22" xfId="0" applyNumberFormat="1" applyBorder="1" applyAlignment="1">
      <alignment horizontal="right" indent="1"/>
    </xf>
    <xf numFmtId="1" fontId="16" fillId="8" borderId="23" xfId="0" applyNumberFormat="1" applyFont="1" applyFill="1" applyBorder="1" applyAlignment="1">
      <alignment horizontal="center"/>
    </xf>
    <xf numFmtId="9" fontId="0" fillId="6" borderId="0" xfId="0" applyNumberFormat="1" applyFill="1"/>
    <xf numFmtId="9" fontId="0" fillId="0" borderId="26" xfId="0" applyNumberFormat="1" applyBorder="1" applyAlignment="1">
      <alignment horizontal="right" indent="1"/>
    </xf>
    <xf numFmtId="9" fontId="0" fillId="0" borderId="22" xfId="0" applyNumberFormat="1" applyBorder="1" applyAlignment="1">
      <alignment horizontal="right" indent="1"/>
    </xf>
    <xf numFmtId="1" fontId="16" fillId="8" borderId="2" xfId="0" applyNumberFormat="1" applyFont="1" applyFill="1" applyBorder="1" applyAlignment="1">
      <alignment horizontal="center"/>
    </xf>
    <xf numFmtId="0" fontId="1" fillId="0" borderId="15" xfId="2" applyBorder="1" applyAlignment="1">
      <alignment horizontal="center" vertical="center"/>
    </xf>
    <xf numFmtId="0" fontId="1" fillId="0" borderId="16" xfId="2" applyBorder="1" applyAlignment="1">
      <alignment horizontal="center" vertical="center"/>
    </xf>
    <xf numFmtId="0" fontId="1" fillId="0" borderId="17" xfId="2" applyBorder="1" applyAlignment="1">
      <alignment horizontal="center" vertical="center"/>
    </xf>
    <xf numFmtId="167" fontId="1" fillId="0" borderId="15" xfId="1" applyNumberFormat="1" applyFont="1" applyBorder="1" applyAlignment="1">
      <alignment horizontal="center" vertical="center"/>
    </xf>
    <xf numFmtId="167" fontId="1" fillId="0" borderId="16" xfId="1" applyNumberFormat="1" applyFont="1" applyBorder="1" applyAlignment="1">
      <alignment horizontal="center" vertical="center"/>
    </xf>
    <xf numFmtId="167" fontId="1" fillId="0" borderId="17" xfId="1" applyNumberFormat="1" applyFont="1" applyBorder="1" applyAlignment="1">
      <alignment horizontal="center" vertical="center"/>
    </xf>
    <xf numFmtId="174" fontId="1" fillId="0" borderId="15" xfId="2" applyNumberFormat="1" applyBorder="1" applyAlignment="1">
      <alignment horizontal="center" vertical="center"/>
    </xf>
    <xf numFmtId="174" fontId="1" fillId="0" borderId="17" xfId="2" applyNumberFormat="1" applyBorder="1" applyAlignment="1">
      <alignment horizontal="center" vertical="center"/>
    </xf>
    <xf numFmtId="174" fontId="1" fillId="0" borderId="16" xfId="2" applyNumberFormat="1" applyBorder="1" applyAlignment="1">
      <alignment horizontal="center" vertical="center"/>
    </xf>
    <xf numFmtId="0" fontId="1" fillId="0" borderId="21" xfId="2" applyBorder="1" applyAlignment="1">
      <alignment horizontal="center" vertical="center"/>
    </xf>
    <xf numFmtId="0" fontId="1" fillId="0" borderId="24" xfId="2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167" fontId="1" fillId="0" borderId="21" xfId="1" applyNumberFormat="1" applyFont="1" applyBorder="1" applyAlignment="1">
      <alignment horizontal="center" vertical="center"/>
    </xf>
    <xf numFmtId="167" fontId="1" fillId="0" borderId="24" xfId="1" applyNumberFormat="1" applyFont="1" applyBorder="1" applyAlignment="1">
      <alignment horizontal="center" vertical="center"/>
    </xf>
    <xf numFmtId="167" fontId="1" fillId="0" borderId="22" xfId="1" applyNumberFormat="1" applyFont="1" applyBorder="1" applyAlignment="1">
      <alignment horizontal="center" vertical="center"/>
    </xf>
    <xf numFmtId="174" fontId="1" fillId="0" borderId="21" xfId="2" applyNumberFormat="1" applyBorder="1" applyAlignment="1">
      <alignment horizontal="center" vertical="center"/>
    </xf>
    <xf numFmtId="174" fontId="1" fillId="0" borderId="22" xfId="2" applyNumberFormat="1" applyBorder="1" applyAlignment="1">
      <alignment horizontal="center" vertical="center"/>
    </xf>
    <xf numFmtId="174" fontId="1" fillId="0" borderId="24" xfId="2" applyNumberFormat="1" applyBorder="1" applyAlignment="1">
      <alignment horizontal="center" vertical="center"/>
    </xf>
    <xf numFmtId="165" fontId="55" fillId="8" borderId="21" xfId="0" applyNumberFormat="1" applyFont="1" applyFill="1" applyBorder="1" applyAlignment="1">
      <alignment horizontal="center" vertical="center"/>
    </xf>
    <xf numFmtId="169" fontId="48" fillId="8" borderId="22" xfId="0" applyNumberFormat="1" applyFont="1" applyFill="1" applyBorder="1" applyAlignment="1">
      <alignment horizontal="center"/>
    </xf>
    <xf numFmtId="2" fontId="48" fillId="8" borderId="23" xfId="0" applyNumberFormat="1" applyFont="1" applyFill="1" applyBorder="1" applyAlignment="1">
      <alignment horizontal="center"/>
    </xf>
    <xf numFmtId="169" fontId="48" fillId="8" borderId="24" xfId="0" applyNumberFormat="1" applyFont="1" applyFill="1" applyBorder="1" applyAlignment="1">
      <alignment horizontal="center"/>
    </xf>
    <xf numFmtId="170" fontId="48" fillId="8" borderId="21" xfId="0" applyNumberFormat="1" applyFont="1" applyFill="1" applyBorder="1" applyAlignment="1">
      <alignment horizontal="center" vertical="center"/>
    </xf>
    <xf numFmtId="2" fontId="48" fillId="8" borderId="24" xfId="0" applyNumberFormat="1" applyFont="1" applyFill="1" applyBorder="1" applyAlignment="1">
      <alignment horizontal="center"/>
    </xf>
    <xf numFmtId="2" fontId="48" fillId="8" borderId="22" xfId="0" applyNumberFormat="1" applyFont="1" applyFill="1" applyBorder="1" applyAlignment="1">
      <alignment horizontal="center"/>
    </xf>
    <xf numFmtId="171" fontId="0" fillId="8" borderId="25" xfId="0" applyNumberFormat="1" applyFill="1" applyBorder="1"/>
    <xf numFmtId="10" fontId="0" fillId="8" borderId="23" xfId="0" applyNumberFormat="1" applyFill="1" applyBorder="1"/>
    <xf numFmtId="171" fontId="0" fillId="8" borderId="23" xfId="0" applyNumberFormat="1" applyFill="1" applyBorder="1"/>
    <xf numFmtId="171" fontId="49" fillId="8" borderId="21" xfId="0" applyNumberFormat="1" applyFont="1" applyFill="1" applyBorder="1"/>
    <xf numFmtId="9" fontId="5" fillId="8" borderId="23" xfId="0" applyNumberFormat="1" applyFont="1" applyFill="1" applyBorder="1" applyAlignment="1">
      <alignment horizontal="right"/>
    </xf>
    <xf numFmtId="0" fontId="0" fillId="8" borderId="26" xfId="0" applyFill="1" applyBorder="1"/>
    <xf numFmtId="9" fontId="0" fillId="8" borderId="22" xfId="0" applyNumberFormat="1" applyFill="1" applyBorder="1"/>
    <xf numFmtId="169" fontId="0" fillId="8" borderId="26" xfId="0" applyNumberFormat="1" applyFill="1" applyBorder="1"/>
    <xf numFmtId="172" fontId="0" fillId="8" borderId="25" xfId="0" applyNumberFormat="1" applyFill="1" applyBorder="1"/>
    <xf numFmtId="173" fontId="56" fillId="8" borderId="23" xfId="0" applyNumberFormat="1" applyFont="1" applyFill="1" applyBorder="1"/>
    <xf numFmtId="165" fontId="49" fillId="8" borderId="25" xfId="0" applyNumberFormat="1" applyFont="1" applyFill="1" applyBorder="1"/>
    <xf numFmtId="9" fontId="0" fillId="8" borderId="23" xfId="0" applyNumberFormat="1" applyFill="1" applyBorder="1" applyAlignment="1">
      <alignment horizontal="right" indent="1"/>
    </xf>
    <xf numFmtId="1" fontId="0" fillId="8" borderId="26" xfId="0" applyNumberFormat="1" applyFill="1" applyBorder="1" applyAlignment="1">
      <alignment horizontal="right" indent="1"/>
    </xf>
    <xf numFmtId="1" fontId="0" fillId="8" borderId="22" xfId="0" applyNumberFormat="1" applyFill="1" applyBorder="1" applyAlignment="1">
      <alignment horizontal="right" indent="1"/>
    </xf>
    <xf numFmtId="9" fontId="0" fillId="8" borderId="26" xfId="0" applyNumberFormat="1" applyFill="1" applyBorder="1" applyAlignment="1">
      <alignment horizontal="right" indent="1"/>
    </xf>
    <xf numFmtId="9" fontId="0" fillId="8" borderId="22" xfId="0" applyNumberFormat="1" applyFill="1" applyBorder="1" applyAlignment="1">
      <alignment horizontal="right" indent="1"/>
    </xf>
    <xf numFmtId="0" fontId="1" fillId="10" borderId="26" xfId="2" applyFill="1" applyBorder="1" applyAlignment="1">
      <alignment horizontal="center" vertical="center"/>
    </xf>
    <xf numFmtId="0" fontId="1" fillId="10" borderId="24" xfId="2" applyFill="1" applyBorder="1" applyAlignment="1">
      <alignment horizontal="center" vertical="center"/>
    </xf>
    <xf numFmtId="0" fontId="1" fillId="10" borderId="22" xfId="2" applyFill="1" applyBorder="1" applyAlignment="1">
      <alignment horizontal="center" vertical="center"/>
    </xf>
    <xf numFmtId="167" fontId="1" fillId="10" borderId="26" xfId="1" applyNumberFormat="1" applyFont="1" applyFill="1" applyBorder="1" applyAlignment="1">
      <alignment horizontal="center" vertical="center"/>
    </xf>
    <xf numFmtId="167" fontId="1" fillId="10" borderId="24" xfId="1" applyNumberFormat="1" applyFont="1" applyFill="1" applyBorder="1" applyAlignment="1">
      <alignment horizontal="center" vertical="center"/>
    </xf>
    <xf numFmtId="167" fontId="1" fillId="10" borderId="27" xfId="1" applyNumberFormat="1" applyFont="1" applyFill="1" applyBorder="1" applyAlignment="1">
      <alignment horizontal="center" vertical="center"/>
    </xf>
    <xf numFmtId="0" fontId="1" fillId="10" borderId="20" xfId="2" applyFill="1" applyBorder="1" applyAlignment="1">
      <alignment horizontal="center" vertical="center"/>
    </xf>
    <xf numFmtId="0" fontId="1" fillId="10" borderId="27" xfId="2" applyFill="1" applyBorder="1" applyAlignment="1">
      <alignment horizontal="center" vertical="center"/>
    </xf>
    <xf numFmtId="174" fontId="1" fillId="10" borderId="20" xfId="2" applyNumberFormat="1" applyFill="1" applyBorder="1" applyAlignment="1">
      <alignment horizontal="center" vertical="center"/>
    </xf>
    <xf numFmtId="174" fontId="1" fillId="10" borderId="22" xfId="2" applyNumberFormat="1" applyFill="1" applyBorder="1" applyAlignment="1">
      <alignment horizontal="center" vertical="center"/>
    </xf>
    <xf numFmtId="174" fontId="1" fillId="10" borderId="26" xfId="2" applyNumberFormat="1" applyFill="1" applyBorder="1" applyAlignment="1">
      <alignment horizontal="center" vertical="center"/>
    </xf>
    <xf numFmtId="174" fontId="1" fillId="10" borderId="24" xfId="2" applyNumberFormat="1" applyFill="1" applyBorder="1" applyAlignment="1">
      <alignment horizontal="center" vertical="center"/>
    </xf>
    <xf numFmtId="0" fontId="5" fillId="0" borderId="0" xfId="0" applyFont="1"/>
    <xf numFmtId="0" fontId="1" fillId="10" borderId="21" xfId="2" applyFill="1" applyBorder="1" applyAlignment="1">
      <alignment horizontal="center" vertical="center"/>
    </xf>
    <xf numFmtId="174" fontId="1" fillId="10" borderId="21" xfId="2" applyNumberFormat="1" applyFill="1" applyBorder="1" applyAlignment="1">
      <alignment horizontal="center" vertical="center"/>
    </xf>
    <xf numFmtId="169" fontId="5" fillId="8" borderId="26" xfId="0" applyNumberFormat="1" applyFont="1" applyFill="1" applyBorder="1"/>
    <xf numFmtId="9" fontId="5" fillId="8" borderId="22" xfId="0" applyNumberFormat="1" applyFont="1" applyFill="1" applyBorder="1"/>
    <xf numFmtId="1" fontId="16" fillId="8" borderId="28" xfId="0" applyNumberFormat="1" applyFont="1" applyFill="1" applyBorder="1" applyAlignment="1">
      <alignment horizontal="center"/>
    </xf>
    <xf numFmtId="165" fontId="55" fillId="0" borderId="29" xfId="0" applyNumberFormat="1" applyFont="1" applyBorder="1" applyAlignment="1">
      <alignment horizontal="center" vertical="center"/>
    </xf>
    <xf numFmtId="169" fontId="48" fillId="0" borderId="30" xfId="0" applyNumberFormat="1" applyFont="1" applyBorder="1" applyAlignment="1">
      <alignment horizontal="center"/>
    </xf>
    <xf numFmtId="2" fontId="48" fillId="2" borderId="31" xfId="0" applyNumberFormat="1" applyFont="1" applyFill="1" applyBorder="1" applyAlignment="1">
      <alignment horizontal="center"/>
    </xf>
    <xf numFmtId="169" fontId="48" fillId="9" borderId="32" xfId="0" applyNumberFormat="1" applyFont="1" applyFill="1" applyBorder="1" applyAlignment="1">
      <alignment horizontal="center"/>
    </xf>
    <xf numFmtId="2" fontId="48" fillId="3" borderId="31" xfId="0" applyNumberFormat="1" applyFont="1" applyFill="1" applyBorder="1" applyAlignment="1">
      <alignment horizontal="center"/>
    </xf>
    <xf numFmtId="170" fontId="48" fillId="0" borderId="29" xfId="0" applyNumberFormat="1" applyFont="1" applyBorder="1" applyAlignment="1">
      <alignment horizontal="center" vertical="center"/>
    </xf>
    <xf numFmtId="2" fontId="48" fillId="9" borderId="32" xfId="0" applyNumberFormat="1" applyFont="1" applyFill="1" applyBorder="1" applyAlignment="1">
      <alignment horizontal="center"/>
    </xf>
    <xf numFmtId="2" fontId="48" fillId="0" borderId="30" xfId="0" applyNumberFormat="1" applyFont="1" applyBorder="1" applyAlignment="1">
      <alignment horizontal="center"/>
    </xf>
    <xf numFmtId="171" fontId="0" fillId="0" borderId="33" xfId="0" applyNumberFormat="1" applyBorder="1"/>
    <xf numFmtId="10" fontId="0" fillId="0" borderId="31" xfId="0" applyNumberFormat="1" applyBorder="1"/>
    <xf numFmtId="171" fontId="0" fillId="0" borderId="31" xfId="0" applyNumberFormat="1" applyBorder="1"/>
    <xf numFmtId="171" fontId="49" fillId="4" borderId="29" xfId="0" applyNumberFormat="1" applyFont="1" applyFill="1" applyBorder="1"/>
    <xf numFmtId="9" fontId="5" fillId="9" borderId="31" xfId="0" applyNumberFormat="1" applyFont="1" applyFill="1" applyBorder="1" applyAlignment="1">
      <alignment horizontal="right"/>
    </xf>
    <xf numFmtId="0" fontId="0" fillId="0" borderId="34" xfId="0" applyBorder="1"/>
    <xf numFmtId="9" fontId="0" fillId="0" borderId="30" xfId="0" applyNumberFormat="1" applyBorder="1"/>
    <xf numFmtId="169" fontId="0" fillId="9" borderId="34" xfId="0" applyNumberFormat="1" applyFill="1" applyBorder="1"/>
    <xf numFmtId="9" fontId="0" fillId="9" borderId="30" xfId="0" applyNumberFormat="1" applyFill="1" applyBorder="1"/>
    <xf numFmtId="172" fontId="0" fillId="0" borderId="33" xfId="0" applyNumberFormat="1" applyBorder="1"/>
    <xf numFmtId="173" fontId="56" fillId="4" borderId="31" xfId="0" applyNumberFormat="1" applyFont="1" applyFill="1" applyBorder="1"/>
    <xf numFmtId="165" fontId="49" fillId="4" borderId="33" xfId="0" applyNumberFormat="1" applyFont="1" applyFill="1" applyBorder="1"/>
    <xf numFmtId="9" fontId="0" fillId="0" borderId="31" xfId="0" applyNumberFormat="1" applyBorder="1" applyAlignment="1">
      <alignment horizontal="right" indent="1"/>
    </xf>
    <xf numFmtId="1" fontId="0" fillId="0" borderId="34" xfId="0" applyNumberFormat="1" applyBorder="1" applyAlignment="1">
      <alignment horizontal="right" indent="1"/>
    </xf>
    <xf numFmtId="1" fontId="0" fillId="0" borderId="30" xfId="0" applyNumberFormat="1" applyBorder="1" applyAlignment="1">
      <alignment horizontal="right" indent="1"/>
    </xf>
    <xf numFmtId="1" fontId="16" fillId="8" borderId="31" xfId="0" applyNumberFormat="1" applyFont="1" applyFill="1" applyBorder="1" applyAlignment="1">
      <alignment horizontal="center"/>
    </xf>
    <xf numFmtId="9" fontId="0" fillId="0" borderId="34" xfId="0" applyNumberFormat="1" applyBorder="1" applyAlignment="1">
      <alignment horizontal="right" indent="1"/>
    </xf>
    <xf numFmtId="9" fontId="0" fillId="0" borderId="30" xfId="0" applyNumberFormat="1" applyBorder="1" applyAlignment="1">
      <alignment horizontal="right" indent="1"/>
    </xf>
    <xf numFmtId="1" fontId="16" fillId="8" borderId="35" xfId="0" applyNumberFormat="1" applyFont="1" applyFill="1" applyBorder="1" applyAlignment="1">
      <alignment horizontal="center"/>
    </xf>
    <xf numFmtId="1" fontId="13" fillId="0" borderId="0" xfId="0" applyNumberFormat="1" applyFont="1"/>
    <xf numFmtId="0" fontId="27" fillId="0" borderId="0" xfId="0" applyFont="1" applyAlignment="1">
      <alignment horizontal="right"/>
    </xf>
    <xf numFmtId="175" fontId="27" fillId="0" borderId="4" xfId="0" applyNumberFormat="1" applyFont="1" applyBorder="1" applyAlignment="1">
      <alignment horizontal="center" vertical="center"/>
    </xf>
    <xf numFmtId="175" fontId="27" fillId="0" borderId="7" xfId="0" applyNumberFormat="1" applyFont="1" applyBorder="1" applyAlignment="1">
      <alignment horizontal="center" vertical="center"/>
    </xf>
    <xf numFmtId="175" fontId="27" fillId="0" borderId="5" xfId="0" applyNumberFormat="1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176" fontId="27" fillId="0" borderId="4" xfId="0" applyNumberFormat="1" applyFont="1" applyBorder="1" applyAlignment="1">
      <alignment horizontal="center" vertical="center"/>
    </xf>
    <xf numFmtId="176" fontId="27" fillId="0" borderId="7" xfId="0" applyNumberFormat="1" applyFont="1" applyBorder="1" applyAlignment="1">
      <alignment horizontal="center" vertical="center"/>
    </xf>
    <xf numFmtId="176" fontId="27" fillId="0" borderId="5" xfId="0" applyNumberFormat="1" applyFont="1" applyBorder="1" applyAlignment="1">
      <alignment horizontal="center" vertical="center"/>
    </xf>
    <xf numFmtId="0" fontId="57" fillId="0" borderId="0" xfId="0" applyFont="1"/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9" fillId="0" borderId="0" xfId="2" applyFont="1"/>
    <xf numFmtId="0" fontId="60" fillId="0" borderId="0" xfId="0" applyFont="1"/>
    <xf numFmtId="0" fontId="61" fillId="0" borderId="2" xfId="0" applyFont="1" applyBorder="1"/>
    <xf numFmtId="0" fontId="0" fillId="0" borderId="2" xfId="0" applyBorder="1"/>
    <xf numFmtId="0" fontId="61" fillId="0" borderId="0" xfId="0" applyFont="1"/>
    <xf numFmtId="0" fontId="0" fillId="0" borderId="1" xfId="0" applyBorder="1"/>
  </cellXfs>
  <cellStyles count="3">
    <cellStyle name="Обычный" xfId="0" builtinId="0"/>
    <cellStyle name="Обычный 2" xfId="2" xr:uid="{6063D05B-0EB4-4C2A-A3E7-F4372886F263}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SyncThing\Default%20Folder\TMP\(EA)%20-%20Setka%20v1.43%20ADX-IMP%20EURUSD%20-%20bespaniki%2020190410-%20126%20points%2015steps%20-%20%2010000USD%20DD60percent%20%20reinvest%20-OPT%2020181015-20190331%20-%20StrategyTester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DC9C4EB-0438-45CC-9B45-937DD90B36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3DC5A95-308F-4EAC-99AA-39798102C7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4CDA5297-DBCC-420E-9B1B-EC21EF1D10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46D768A6-62E5-4309-BB00-EBAE4C3206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3AFC804-2095-4A35-8D24-1024999C19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9525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418FB93-819A-431A-933A-DFEAEE0E24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0</xdr:row>
          <xdr:rowOff>161925</xdr:rowOff>
        </xdr:from>
        <xdr:to>
          <xdr:col>37</xdr:col>
          <xdr:colOff>333375</xdr:colOff>
          <xdr:row>2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358018DC-EEC8-4296-8925-52B6F790D3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180975</xdr:rowOff>
        </xdr:from>
        <xdr:to>
          <xdr:col>37</xdr:col>
          <xdr:colOff>314325</xdr:colOff>
          <xdr:row>5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48598D95-4C3A-49F5-ABA1-AF6B861E65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28575</xdr:colOff>
          <xdr:row>7</xdr:row>
          <xdr:rowOff>0</xdr:rowOff>
        </xdr:from>
        <xdr:to>
          <xdr:col>37</xdr:col>
          <xdr:colOff>361950</xdr:colOff>
          <xdr:row>8</xdr:row>
          <xdr:rowOff>180975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5BC6411F-F4ED-4710-9D27-2E85C5332F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10</xdr:row>
          <xdr:rowOff>0</xdr:rowOff>
        </xdr:from>
        <xdr:to>
          <xdr:col>37</xdr:col>
          <xdr:colOff>333375</xdr:colOff>
          <xdr:row>11</xdr:row>
          <xdr:rowOff>180975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1D4D0C3D-D030-4FB8-B38B-C04F49D41A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65</xdr:col>
      <xdr:colOff>272143</xdr:colOff>
      <xdr:row>11</xdr:row>
      <xdr:rowOff>0</xdr:rowOff>
    </xdr:to>
    <xdr:pic>
      <xdr:nvPicPr>
        <xdr:cNvPr id="12" name="Picture 1" descr="Graph">
          <a:extLst>
            <a:ext uri="{FF2B5EF4-FFF2-40B4-BE49-F238E27FC236}">
              <a16:creationId xmlns:a16="http://schemas.microsoft.com/office/drawing/2014/main" id="{15E4A7C3-58E8-46AB-A5FB-7FACC63BE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88825" y="161925"/>
          <a:ext cx="7815943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FX/&#1057;&#1086;&#1074;&#1077;&#1090;&#1085;&#1080;&#1082;&#1080;/Setka%201.43/&#1058;&#1072;&#1073;&#1083;&#1080;&#1094;&#1099;%20&#1052;&#1086;&#1076;&#1077;&#1083;&#1080;/(EA)%20-%20Setka%20v1.43+%20-%20&#1040;&#1085;&#1072;&#1083;&#1080;&#1079;&#1072;&#1090;&#1086;&#1088;%20&#1089;&#1090;&#1072;&#1090;&#1080;&#1089;&#1090;&#1080;&#1082;&#1080;%20&#1089;&#1077;&#1090;&#1086;&#1082;%20-%20dagaz%20-Drew_v2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lt+lots 2x2"/>
      <sheetName val="Залоги и Цена пункта"/>
      <sheetName val="SET_import"/>
      <sheetName val="SET_export"/>
      <sheetName val="mult+lots 4x1"/>
      <sheetName val="Steps 4x1"/>
      <sheetName val="TP 4x1"/>
      <sheetName val="Сводная"/>
      <sheetName val="Данные из терминала"/>
      <sheetName val="Сводная МОДЕЛЬ 1x1"/>
      <sheetName val="DetailedStatement"/>
      <sheetName val="Сетки_DetailedStatement"/>
      <sheetName val="StrategyTester"/>
      <sheetName val="Сетки_StrategyTester"/>
      <sheetName val="StatementMyfxbook"/>
      <sheetName val="Сетки_StatementMyfxbook"/>
      <sheetName val="Temp"/>
    </sheetNames>
    <definedNames>
      <definedName name="apply_buy"/>
      <definedName name="apply_sell"/>
      <definedName name="apply_set_buy_to_model"/>
      <definedName name="apply_set_sell_to_model"/>
      <definedName name="DetailedStatement"/>
      <definedName name="MyfxbookReport"/>
      <definedName name="PrintPDFReport"/>
      <definedName name="SET_export"/>
      <definedName name="SET_import"/>
      <definedName name="StrategyTester"/>
    </definedNames>
    <sheetDataSet>
      <sheetData sheetId="0"/>
      <sheetData sheetId="1"/>
      <sheetData sheetId="2">
        <row r="1">
          <cell r="A1" t="str">
            <v>main_settings_1_43_1065_23_34_12_04_2017</v>
          </cell>
          <cell r="B1" t="str">
            <v>Общие настройки и управление торгами</v>
          </cell>
        </row>
        <row r="2">
          <cell r="A2" t="str">
            <v>TradeSell</v>
          </cell>
          <cell r="B2">
            <v>1</v>
          </cell>
        </row>
        <row r="3">
          <cell r="A3" t="str">
            <v>TradeSell,F</v>
          </cell>
          <cell r="B3">
            <v>0</v>
          </cell>
        </row>
        <row r="4">
          <cell r="A4" t="str">
            <v>TradeSell,1</v>
          </cell>
          <cell r="B4">
            <v>0</v>
          </cell>
        </row>
        <row r="5">
          <cell r="A5" t="str">
            <v>TradeSell,2</v>
          </cell>
          <cell r="B5">
            <v>1</v>
          </cell>
        </row>
        <row r="6">
          <cell r="A6" t="str">
            <v>TradeSell,3</v>
          </cell>
          <cell r="B6">
            <v>1</v>
          </cell>
        </row>
        <row r="7">
          <cell r="A7" t="str">
            <v>TradeBuy</v>
          </cell>
          <cell r="B7">
            <v>1</v>
          </cell>
        </row>
        <row r="8">
          <cell r="A8" t="str">
            <v>TradeBuy,F</v>
          </cell>
          <cell r="B8">
            <v>0</v>
          </cell>
        </row>
        <row r="9">
          <cell r="A9" t="str">
            <v>TradeBuy,1</v>
          </cell>
          <cell r="B9">
            <v>0</v>
          </cell>
        </row>
        <row r="10">
          <cell r="A10" t="str">
            <v>TradeBuy,2</v>
          </cell>
          <cell r="B10">
            <v>1</v>
          </cell>
        </row>
        <row r="11">
          <cell r="A11" t="str">
            <v>TradeBuy,3</v>
          </cell>
          <cell r="B11">
            <v>1</v>
          </cell>
        </row>
        <row r="12">
          <cell r="A12" t="str">
            <v>S_OpenFirstOrder</v>
          </cell>
          <cell r="B12">
            <v>1</v>
          </cell>
        </row>
        <row r="13">
          <cell r="A13" t="str">
            <v>S_OpenFirstOrder,F</v>
          </cell>
          <cell r="B13">
            <v>0</v>
          </cell>
        </row>
        <row r="14">
          <cell r="A14" t="str">
            <v>S_OpenFirstOrder,1</v>
          </cell>
          <cell r="B14">
            <v>0</v>
          </cell>
        </row>
        <row r="15">
          <cell r="A15" t="str">
            <v>S_OpenFirstOrder,2</v>
          </cell>
          <cell r="B15">
            <v>1</v>
          </cell>
        </row>
        <row r="16">
          <cell r="A16" t="str">
            <v>S_OpenFirstOrder,3</v>
          </cell>
          <cell r="B16">
            <v>1</v>
          </cell>
        </row>
        <row r="17">
          <cell r="A17" t="str">
            <v>B_OpenFirstOrder</v>
          </cell>
          <cell r="B17">
            <v>1</v>
          </cell>
        </row>
        <row r="18">
          <cell r="A18" t="str">
            <v>B_OpenFirstOrder,F</v>
          </cell>
          <cell r="B18">
            <v>0</v>
          </cell>
        </row>
        <row r="19">
          <cell r="A19" t="str">
            <v>B_OpenFirstOrder,1</v>
          </cell>
          <cell r="B19">
            <v>0</v>
          </cell>
        </row>
        <row r="20">
          <cell r="A20" t="str">
            <v>B_OpenFirstOrder,2</v>
          </cell>
          <cell r="B20">
            <v>1</v>
          </cell>
        </row>
        <row r="21">
          <cell r="A21" t="str">
            <v>B_OpenFirstOrder,3</v>
          </cell>
          <cell r="B21">
            <v>1</v>
          </cell>
        </row>
        <row r="22">
          <cell r="A22" t="str">
            <v>S_CloseAllOrders</v>
          </cell>
          <cell r="B22">
            <v>0</v>
          </cell>
        </row>
        <row r="23">
          <cell r="A23" t="str">
            <v>S_CloseAllOrders,F</v>
          </cell>
          <cell r="B23">
            <v>0</v>
          </cell>
        </row>
        <row r="24">
          <cell r="A24" t="str">
            <v>S_CloseAllOrders,1</v>
          </cell>
          <cell r="B24">
            <v>0</v>
          </cell>
        </row>
        <row r="25">
          <cell r="A25" t="str">
            <v>S_CloseAllOrders,2</v>
          </cell>
          <cell r="B25">
            <v>1</v>
          </cell>
        </row>
        <row r="26">
          <cell r="A26" t="str">
            <v>S_CloseAllOrders,3</v>
          </cell>
          <cell r="B26">
            <v>1</v>
          </cell>
        </row>
        <row r="27">
          <cell r="A27" t="str">
            <v>B_CloseAllOrders</v>
          </cell>
          <cell r="B27">
            <v>0</v>
          </cell>
        </row>
        <row r="28">
          <cell r="A28" t="str">
            <v>B_CloseAllOrders,F</v>
          </cell>
          <cell r="B28">
            <v>0</v>
          </cell>
        </row>
        <row r="29">
          <cell r="A29" t="str">
            <v>B_CloseAllOrders,1</v>
          </cell>
          <cell r="B29">
            <v>0</v>
          </cell>
        </row>
        <row r="30">
          <cell r="A30" t="str">
            <v>B_CloseAllOrders,2</v>
          </cell>
          <cell r="B30">
            <v>1</v>
          </cell>
        </row>
        <row r="31">
          <cell r="A31" t="str">
            <v>B_CloseAllOrders,3</v>
          </cell>
          <cell r="B31">
            <v>1</v>
          </cell>
        </row>
        <row r="32">
          <cell r="A32" t="str">
            <v>S_PauseOnClose</v>
          </cell>
          <cell r="B32">
            <v>0</v>
          </cell>
        </row>
        <row r="33">
          <cell r="A33" t="str">
            <v>S_PauseOnClose,F</v>
          </cell>
          <cell r="B33">
            <v>0</v>
          </cell>
        </row>
        <row r="34">
          <cell r="A34" t="str">
            <v>S_PauseOnClose,1</v>
          </cell>
          <cell r="B34">
            <v>0</v>
          </cell>
        </row>
        <row r="35">
          <cell r="A35" t="str">
            <v>S_PauseOnClose,2</v>
          </cell>
          <cell r="B35">
            <v>0</v>
          </cell>
        </row>
        <row r="36">
          <cell r="A36" t="str">
            <v>S_PauseOnClose,3</v>
          </cell>
          <cell r="B36">
            <v>0</v>
          </cell>
        </row>
        <row r="37">
          <cell r="A37" t="str">
            <v>B_PauseOnClose</v>
          </cell>
          <cell r="B37">
            <v>0</v>
          </cell>
        </row>
        <row r="38">
          <cell r="A38" t="str">
            <v>B_PauseOnClose,F</v>
          </cell>
          <cell r="B38">
            <v>0</v>
          </cell>
        </row>
        <row r="39">
          <cell r="A39" t="str">
            <v>B_PauseOnClose,1</v>
          </cell>
          <cell r="B39">
            <v>0</v>
          </cell>
        </row>
        <row r="40">
          <cell r="A40" t="str">
            <v>B_PauseOnClose,2</v>
          </cell>
          <cell r="B40">
            <v>0</v>
          </cell>
        </row>
        <row r="41">
          <cell r="A41" t="str">
            <v>B_PauseOnClose,3</v>
          </cell>
          <cell r="B41">
            <v>0</v>
          </cell>
        </row>
        <row r="42">
          <cell r="A42" t="str">
            <v>MagicNumber</v>
          </cell>
          <cell r="B42">
            <v>1110</v>
          </cell>
        </row>
        <row r="43">
          <cell r="A43" t="str">
            <v>MagicNumber,F</v>
          </cell>
          <cell r="B43">
            <v>0</v>
          </cell>
        </row>
        <row r="44">
          <cell r="A44" t="str">
            <v>MagicNumber,1</v>
          </cell>
          <cell r="B44">
            <v>1110</v>
          </cell>
        </row>
        <row r="45">
          <cell r="A45" t="str">
            <v>MagicNumber,2</v>
          </cell>
          <cell r="B45">
            <v>0</v>
          </cell>
        </row>
        <row r="46">
          <cell r="A46" t="str">
            <v>MagicNumber,3</v>
          </cell>
          <cell r="B46">
            <v>0</v>
          </cell>
        </row>
        <row r="47">
          <cell r="A47" t="str">
            <v>AddComment</v>
          </cell>
        </row>
        <row r="48">
          <cell r="A48" t="str">
            <v>ReflectSellSettingsToBuy</v>
          </cell>
          <cell r="B48">
            <v>1</v>
          </cell>
        </row>
        <row r="49">
          <cell r="A49" t="str">
            <v>ReflectSellSettingsToBuy,F</v>
          </cell>
          <cell r="B49">
            <v>0</v>
          </cell>
        </row>
        <row r="50">
          <cell r="A50" t="str">
            <v>ReflectSellSettingsToBuy,1</v>
          </cell>
          <cell r="B50">
            <v>0</v>
          </cell>
        </row>
        <row r="51">
          <cell r="A51" t="str">
            <v>ReflectSellSettingsToBuy,2</v>
          </cell>
          <cell r="B51">
            <v>1</v>
          </cell>
        </row>
        <row r="52">
          <cell r="A52" t="str">
            <v>ReflectSellSettingsToBuy,3</v>
          </cell>
          <cell r="B52">
            <v>1</v>
          </cell>
        </row>
        <row r="53">
          <cell r="A53" t="str">
            <v>filters_part_1_43_1065_23_34_12_04_2017</v>
          </cell>
          <cell r="B53" t="str">
            <v>Фильтры спрэда и одновременно торгуемых пар и валют</v>
          </cell>
        </row>
        <row r="54">
          <cell r="A54" t="str">
            <v>MaxSpread</v>
          </cell>
          <cell r="B54">
            <v>2</v>
          </cell>
        </row>
        <row r="55">
          <cell r="A55" t="str">
            <v>MaxSpread,F</v>
          </cell>
          <cell r="B55">
            <v>0</v>
          </cell>
        </row>
        <row r="56">
          <cell r="A56" t="str">
            <v>MaxSpread,1</v>
          </cell>
          <cell r="B56">
            <v>5</v>
          </cell>
        </row>
        <row r="57">
          <cell r="A57" t="str">
            <v>MaxSpread,2</v>
          </cell>
          <cell r="B57">
            <v>0</v>
          </cell>
        </row>
        <row r="58">
          <cell r="A58" t="str">
            <v>MaxSpread,3</v>
          </cell>
          <cell r="B58">
            <v>0</v>
          </cell>
        </row>
        <row r="59">
          <cell r="A59" t="str">
            <v>MaxSpreadStopTradingTimining</v>
          </cell>
          <cell r="B59">
            <v>30</v>
          </cell>
        </row>
        <row r="60">
          <cell r="A60" t="str">
            <v>MaxSpreadStopTradingTimining,F</v>
          </cell>
          <cell r="B60">
            <v>0</v>
          </cell>
        </row>
        <row r="61">
          <cell r="A61" t="str">
            <v>MaxSpreadStopTradingTimining,1</v>
          </cell>
          <cell r="B61">
            <v>30</v>
          </cell>
        </row>
        <row r="62">
          <cell r="A62" t="str">
            <v>MaxSpreadStopTradingTimining,2</v>
          </cell>
          <cell r="B62">
            <v>0</v>
          </cell>
        </row>
        <row r="63">
          <cell r="A63" t="str">
            <v>MaxSpreadStopTradingTimining,3</v>
          </cell>
          <cell r="B63">
            <v>0</v>
          </cell>
        </row>
        <row r="64">
          <cell r="A64" t="str">
            <v>MinLeverage</v>
          </cell>
          <cell r="B64">
            <v>0</v>
          </cell>
        </row>
        <row r="65">
          <cell r="A65" t="str">
            <v>MinLeverage,F</v>
          </cell>
          <cell r="B65">
            <v>0</v>
          </cell>
        </row>
        <row r="66">
          <cell r="A66" t="str">
            <v>MinLeverage,1</v>
          </cell>
          <cell r="B66">
            <v>0</v>
          </cell>
        </row>
        <row r="67">
          <cell r="A67" t="str">
            <v>MinLeverage,2</v>
          </cell>
          <cell r="B67">
            <v>0</v>
          </cell>
        </row>
        <row r="68">
          <cell r="A68" t="str">
            <v>MinLeverage,3</v>
          </cell>
          <cell r="B68">
            <v>0</v>
          </cell>
        </row>
        <row r="69">
          <cell r="A69" t="str">
            <v>MinTimeStep</v>
          </cell>
          <cell r="B69">
            <v>0</v>
          </cell>
        </row>
        <row r="70">
          <cell r="A70" t="str">
            <v>MinTimeStep,F</v>
          </cell>
          <cell r="B70">
            <v>0</v>
          </cell>
        </row>
        <row r="71">
          <cell r="A71" t="str">
            <v>MinTimeStep,1</v>
          </cell>
          <cell r="B71">
            <v>0</v>
          </cell>
        </row>
        <row r="72">
          <cell r="A72" t="str">
            <v>MinTimeStep,2</v>
          </cell>
          <cell r="B72">
            <v>0</v>
          </cell>
        </row>
        <row r="73">
          <cell r="A73" t="str">
            <v>MinTimeStep,3</v>
          </cell>
          <cell r="B73">
            <v>0</v>
          </cell>
        </row>
        <row r="74">
          <cell r="A74" t="str">
            <v>MaxTradePairs</v>
          </cell>
          <cell r="B74">
            <v>0</v>
          </cell>
        </row>
        <row r="75">
          <cell r="A75" t="str">
            <v>MaxTradePairs,F</v>
          </cell>
          <cell r="B75">
            <v>0</v>
          </cell>
        </row>
        <row r="76">
          <cell r="A76" t="str">
            <v>MaxTradePairs,1</v>
          </cell>
          <cell r="B76">
            <v>0</v>
          </cell>
        </row>
        <row r="77">
          <cell r="A77" t="str">
            <v>MaxTradePairs,2</v>
          </cell>
          <cell r="B77">
            <v>0</v>
          </cell>
        </row>
        <row r="78">
          <cell r="A78" t="str">
            <v>MaxTradePairs,3</v>
          </cell>
          <cell r="B78">
            <v>0</v>
          </cell>
        </row>
        <row r="79">
          <cell r="A79" t="str">
            <v>CurrencyBlock</v>
          </cell>
          <cell r="B79">
            <v>0</v>
          </cell>
        </row>
        <row r="80">
          <cell r="A80" t="str">
            <v>CurrencyBlock,F</v>
          </cell>
          <cell r="B80">
            <v>0</v>
          </cell>
        </row>
        <row r="81">
          <cell r="A81" t="str">
            <v>CurrencyBlock,1</v>
          </cell>
          <cell r="B81">
            <v>0</v>
          </cell>
        </row>
        <row r="82">
          <cell r="A82" t="str">
            <v>CurrencyBlock,2</v>
          </cell>
          <cell r="B82">
            <v>0</v>
          </cell>
        </row>
        <row r="83">
          <cell r="A83" t="str">
            <v>CurrencyBlock,3</v>
          </cell>
          <cell r="B83">
            <v>0</v>
          </cell>
        </row>
        <row r="84">
          <cell r="A84" t="str">
            <v>trade_control_by_drawdown_1_43_1065_23_34_12_04_2017</v>
          </cell>
          <cell r="B84" t="str">
            <v>Управление торгами в зависимости от просадки</v>
          </cell>
        </row>
        <row r="85">
          <cell r="A85" t="str">
            <v>No1Order_ByDrawdownPercent</v>
          </cell>
          <cell r="B85">
            <v>0</v>
          </cell>
        </row>
        <row r="86">
          <cell r="A86" t="str">
            <v>No1Order_ByDrawdownPercent,F</v>
          </cell>
          <cell r="B86">
            <v>0</v>
          </cell>
        </row>
        <row r="87">
          <cell r="A87" t="str">
            <v>No1Order_ByDrawdownPercent,1</v>
          </cell>
          <cell r="B87">
            <v>0</v>
          </cell>
        </row>
        <row r="88">
          <cell r="A88" t="str">
            <v>No1Order_ByDrawdownPercent,2</v>
          </cell>
          <cell r="B88">
            <v>0</v>
          </cell>
        </row>
        <row r="89">
          <cell r="A89" t="str">
            <v>No1Order_ByDrawdownPercent,3</v>
          </cell>
          <cell r="B89">
            <v>0</v>
          </cell>
        </row>
        <row r="90">
          <cell r="A90" t="str">
            <v>No1Order_ByDrawdownPercent_Off</v>
          </cell>
          <cell r="B90">
            <v>0</v>
          </cell>
        </row>
        <row r="91">
          <cell r="A91" t="str">
            <v>No1Order_ByDrawdownPercent_Off,F</v>
          </cell>
          <cell r="B91">
            <v>0</v>
          </cell>
        </row>
        <row r="92">
          <cell r="A92" t="str">
            <v>No1Order_ByDrawdownPercent_Off,1</v>
          </cell>
          <cell r="B92">
            <v>0</v>
          </cell>
        </row>
        <row r="93">
          <cell r="A93" t="str">
            <v>No1Order_ByDrawdownPercent_Off,2</v>
          </cell>
          <cell r="B93">
            <v>0</v>
          </cell>
        </row>
        <row r="94">
          <cell r="A94" t="str">
            <v>No1Order_ByDrawdownPercent_Off,3</v>
          </cell>
          <cell r="B94">
            <v>0</v>
          </cell>
        </row>
        <row r="95">
          <cell r="A95" t="str">
            <v>StopTrade_ByDrawdownPercent</v>
          </cell>
          <cell r="B95">
            <v>0</v>
          </cell>
        </row>
        <row r="96">
          <cell r="A96" t="str">
            <v>StopTrade_ByDrawdownPercent,F</v>
          </cell>
          <cell r="B96">
            <v>0</v>
          </cell>
        </row>
        <row r="97">
          <cell r="A97" t="str">
            <v>StopTrade_ByDrawdownPercent,1</v>
          </cell>
          <cell r="B97">
            <v>0</v>
          </cell>
        </row>
        <row r="98">
          <cell r="A98" t="str">
            <v>StopTrade_ByDrawdownPercent,2</v>
          </cell>
          <cell r="B98">
            <v>0</v>
          </cell>
        </row>
        <row r="99">
          <cell r="A99" t="str">
            <v>StopTrade_ByDrawdownPercent,3</v>
          </cell>
          <cell r="B99">
            <v>0</v>
          </cell>
        </row>
        <row r="100">
          <cell r="A100" t="str">
            <v>StopTrade_ByDrawdownPercent_Off</v>
          </cell>
          <cell r="B100">
            <v>0</v>
          </cell>
        </row>
        <row r="101">
          <cell r="A101" t="str">
            <v>StopTrade_ByDrawdownPercent_Off,F</v>
          </cell>
          <cell r="B101">
            <v>0</v>
          </cell>
        </row>
        <row r="102">
          <cell r="A102" t="str">
            <v>StopTrade_ByDrawdownPercent_Off,1</v>
          </cell>
          <cell r="B102">
            <v>0</v>
          </cell>
        </row>
        <row r="103">
          <cell r="A103" t="str">
            <v>StopTrade_ByDrawdownPercent_Off,2</v>
          </cell>
          <cell r="B103">
            <v>0</v>
          </cell>
        </row>
        <row r="104">
          <cell r="A104" t="str">
            <v>StopTrade_ByDrawdownPercent_Off,3</v>
          </cell>
          <cell r="B104">
            <v>0</v>
          </cell>
        </row>
        <row r="105">
          <cell r="A105" t="str">
            <v>StopTrade_ByDrawdownMoney</v>
          </cell>
          <cell r="B105">
            <v>0</v>
          </cell>
        </row>
        <row r="106">
          <cell r="A106" t="str">
            <v>StopTrade_ByDrawdownMoney,F</v>
          </cell>
          <cell r="B106">
            <v>0</v>
          </cell>
        </row>
        <row r="107">
          <cell r="A107" t="str">
            <v>StopTrade_ByDrawdownMoney,1</v>
          </cell>
          <cell r="B107">
            <v>0</v>
          </cell>
        </row>
        <row r="108">
          <cell r="A108" t="str">
            <v>StopTrade_ByDrawdownMoney,2</v>
          </cell>
          <cell r="B108">
            <v>0</v>
          </cell>
        </row>
        <row r="109">
          <cell r="A109" t="str">
            <v>StopTrade_ByDrawdownMoney,3</v>
          </cell>
          <cell r="B109">
            <v>0</v>
          </cell>
        </row>
        <row r="110">
          <cell r="A110" t="str">
            <v>StopTrade_ByDrawdownMoney_Off</v>
          </cell>
          <cell r="B110">
            <v>0</v>
          </cell>
        </row>
        <row r="111">
          <cell r="A111" t="str">
            <v>StopTrade_ByDrawdownMoney_Off,F</v>
          </cell>
          <cell r="B111">
            <v>0</v>
          </cell>
        </row>
        <row r="112">
          <cell r="A112" t="str">
            <v>StopTrade_ByDrawdownMoney_Off,1</v>
          </cell>
          <cell r="B112">
            <v>0</v>
          </cell>
        </row>
        <row r="113">
          <cell r="A113" t="str">
            <v>StopTrade_ByDrawdownMoney_Off,2</v>
          </cell>
          <cell r="B113">
            <v>0</v>
          </cell>
        </row>
        <row r="114">
          <cell r="A114" t="str">
            <v>StopTrade_ByDrawdownMoney_Off,3</v>
          </cell>
          <cell r="B114">
            <v>0</v>
          </cell>
        </row>
        <row r="115">
          <cell r="A115" t="str">
            <v>CloseAllOrders_ByProfitPercent</v>
          </cell>
          <cell r="B115">
            <v>0</v>
          </cell>
        </row>
        <row r="116">
          <cell r="A116" t="str">
            <v>CloseAllOrders_ByProfitPercent,F</v>
          </cell>
          <cell r="B116">
            <v>0</v>
          </cell>
        </row>
        <row r="117">
          <cell r="A117" t="str">
            <v>CloseAllOrders_ByProfitPercent,1</v>
          </cell>
          <cell r="B117">
            <v>0</v>
          </cell>
        </row>
        <row r="118">
          <cell r="A118" t="str">
            <v>CloseAllOrders_ByProfitPercent,2</v>
          </cell>
          <cell r="B118">
            <v>0</v>
          </cell>
        </row>
        <row r="119">
          <cell r="A119" t="str">
            <v>CloseAllOrders_ByProfitPercent,3</v>
          </cell>
          <cell r="B119">
            <v>0</v>
          </cell>
        </row>
        <row r="120">
          <cell r="A120" t="str">
            <v>CloseAllOrders_ByProfitMoney</v>
          </cell>
          <cell r="B120">
            <v>0</v>
          </cell>
        </row>
        <row r="121">
          <cell r="A121" t="str">
            <v>CloseAllOrders_ByProfitMoney,F</v>
          </cell>
          <cell r="B121">
            <v>0</v>
          </cell>
        </row>
        <row r="122">
          <cell r="A122" t="str">
            <v>CloseAllOrders_ByProfitMoney,1</v>
          </cell>
          <cell r="B122">
            <v>0</v>
          </cell>
        </row>
        <row r="123">
          <cell r="A123" t="str">
            <v>CloseAllOrders_ByProfitMoney,2</v>
          </cell>
          <cell r="B123">
            <v>0</v>
          </cell>
        </row>
        <row r="124">
          <cell r="A124" t="str">
            <v>CloseAllOrders_ByProfitMoney,3</v>
          </cell>
          <cell r="B124">
            <v>0</v>
          </cell>
        </row>
        <row r="125">
          <cell r="A125" t="str">
            <v>CloseAllOrders_ByDrawdownPercent</v>
          </cell>
          <cell r="B125">
            <v>60</v>
          </cell>
        </row>
        <row r="126">
          <cell r="A126" t="str">
            <v>CloseAllOrders_ByDrawdownPercent,F</v>
          </cell>
          <cell r="B126">
            <v>0</v>
          </cell>
        </row>
        <row r="127">
          <cell r="A127" t="str">
            <v>CloseAllOrders_ByDrawdownPercent,1</v>
          </cell>
          <cell r="B127">
            <v>0</v>
          </cell>
        </row>
        <row r="128">
          <cell r="A128" t="str">
            <v>CloseAllOrders_ByDrawdownPercent,2</v>
          </cell>
          <cell r="B128">
            <v>0</v>
          </cell>
        </row>
        <row r="129">
          <cell r="A129" t="str">
            <v>CloseAllOrders_ByDrawdownPercent,3</v>
          </cell>
          <cell r="B129">
            <v>0</v>
          </cell>
        </row>
        <row r="130">
          <cell r="A130" t="str">
            <v>CloseAllOrders_ByDrawdownMoney</v>
          </cell>
          <cell r="B130">
            <v>0</v>
          </cell>
        </row>
        <row r="131">
          <cell r="A131" t="str">
            <v>CloseAllOrders_ByDrawdownMoney,F</v>
          </cell>
          <cell r="B131">
            <v>0</v>
          </cell>
        </row>
        <row r="132">
          <cell r="A132" t="str">
            <v>CloseAllOrders_ByDrawdownMoney,1</v>
          </cell>
          <cell r="B132">
            <v>0</v>
          </cell>
        </row>
        <row r="133">
          <cell r="A133" t="str">
            <v>CloseAllOrders_ByDrawdownMoney,2</v>
          </cell>
          <cell r="B133">
            <v>0</v>
          </cell>
        </row>
        <row r="134">
          <cell r="A134" t="str">
            <v>CloseAllOrders_ByDrawdownMoney,3</v>
          </cell>
          <cell r="B134">
            <v>0</v>
          </cell>
        </row>
        <row r="135">
          <cell r="A135" t="str">
            <v>CloseAllOrders_ByDrawdown_StopTrade</v>
          </cell>
          <cell r="B135">
            <v>0</v>
          </cell>
        </row>
        <row r="136">
          <cell r="A136" t="str">
            <v>CloseAllOrders_ByDrawdown_StopTrade,F</v>
          </cell>
          <cell r="B136">
            <v>0</v>
          </cell>
        </row>
        <row r="137">
          <cell r="A137" t="str">
            <v>CloseAllOrders_ByDrawdown_StopTrade,1</v>
          </cell>
          <cell r="B137">
            <v>0</v>
          </cell>
        </row>
        <row r="138">
          <cell r="A138" t="str">
            <v>CloseAllOrders_ByDrawdown_StopTrade,2</v>
          </cell>
          <cell r="B138">
            <v>1</v>
          </cell>
        </row>
        <row r="139">
          <cell r="A139" t="str">
            <v>CloseAllOrders_ByDrawdown_StopTrade,3</v>
          </cell>
          <cell r="B139">
            <v>1</v>
          </cell>
        </row>
        <row r="140">
          <cell r="A140" t="str">
            <v>sell_step_settings_1_43_1065_23_34_12_04_2017</v>
          </cell>
          <cell r="B140" t="str">
            <v>SELL сетки - настройки шагов, количества колен и длины</v>
          </cell>
        </row>
        <row r="141">
          <cell r="A141" t="str">
            <v>S_MaxOpenOrders</v>
          </cell>
          <cell r="B141">
            <v>15</v>
          </cell>
        </row>
        <row r="142">
          <cell r="A142" t="str">
            <v>S_MaxOpenOrders,F</v>
          </cell>
          <cell r="B142">
            <v>0</v>
          </cell>
        </row>
        <row r="143">
          <cell r="A143" t="str">
            <v>S_MaxOpenOrders,1</v>
          </cell>
          <cell r="B143">
            <v>15</v>
          </cell>
        </row>
        <row r="144">
          <cell r="A144" t="str">
            <v>S_MaxOpenOrders,2</v>
          </cell>
          <cell r="B144">
            <v>0</v>
          </cell>
        </row>
        <row r="145">
          <cell r="A145" t="str">
            <v>S_MaxOpenOrders,3</v>
          </cell>
          <cell r="B145">
            <v>0</v>
          </cell>
        </row>
        <row r="146">
          <cell r="A146" t="str">
            <v>S_GridStep</v>
          </cell>
          <cell r="B146">
            <v>4</v>
          </cell>
        </row>
        <row r="147">
          <cell r="A147" t="str">
            <v>S_GridStep,F</v>
          </cell>
          <cell r="B147">
            <v>0</v>
          </cell>
        </row>
        <row r="148">
          <cell r="A148" t="str">
            <v>S_GridStep,1</v>
          </cell>
          <cell r="B148">
            <v>3</v>
          </cell>
        </row>
        <row r="149">
          <cell r="A149" t="str">
            <v>S_GridStep,2</v>
          </cell>
          <cell r="B149">
            <v>1</v>
          </cell>
        </row>
        <row r="150">
          <cell r="A150" t="str">
            <v>S_GridStep,3</v>
          </cell>
          <cell r="B150">
            <v>5</v>
          </cell>
        </row>
        <row r="151">
          <cell r="A151" t="str">
            <v>S_GridLevel</v>
          </cell>
          <cell r="B151">
            <v>3</v>
          </cell>
        </row>
        <row r="152">
          <cell r="A152" t="str">
            <v>S_GridLevel,F</v>
          </cell>
          <cell r="B152">
            <v>0</v>
          </cell>
        </row>
        <row r="153">
          <cell r="A153" t="str">
            <v>S_GridLevel,1</v>
          </cell>
          <cell r="B153">
            <v>3</v>
          </cell>
        </row>
        <row r="154">
          <cell r="A154" t="str">
            <v>S_GridLevel,2</v>
          </cell>
          <cell r="B154">
            <v>1</v>
          </cell>
        </row>
        <row r="155">
          <cell r="A155" t="str">
            <v>S_GridLevel,3</v>
          </cell>
          <cell r="B155">
            <v>7</v>
          </cell>
        </row>
        <row r="156">
          <cell r="A156" t="str">
            <v>S_GridStep_AddPips</v>
          </cell>
          <cell r="B156">
            <v>1</v>
          </cell>
        </row>
        <row r="157">
          <cell r="A157" t="str">
            <v>S_GridStep_AddPips,F</v>
          </cell>
          <cell r="B157">
            <v>0</v>
          </cell>
        </row>
        <row r="158">
          <cell r="A158" t="str">
            <v>S_GridStep_AddPips,1</v>
          </cell>
          <cell r="B158">
            <v>-2</v>
          </cell>
        </row>
        <row r="159">
          <cell r="A159" t="str">
            <v>S_GridStep_AddPips,2</v>
          </cell>
          <cell r="B159">
            <v>1</v>
          </cell>
        </row>
        <row r="160">
          <cell r="A160" t="str">
            <v>S_GridStep_AddPips,3</v>
          </cell>
          <cell r="B160">
            <v>5</v>
          </cell>
        </row>
        <row r="161">
          <cell r="A161" t="str">
            <v>S_GridStep_Level2</v>
          </cell>
          <cell r="B161">
            <v>10</v>
          </cell>
        </row>
        <row r="162">
          <cell r="A162" t="str">
            <v>S_GridStep_Level2,F</v>
          </cell>
          <cell r="B162">
            <v>0</v>
          </cell>
        </row>
        <row r="163">
          <cell r="A163" t="str">
            <v>S_GridStep_Level2,1</v>
          </cell>
          <cell r="B163">
            <v>7</v>
          </cell>
        </row>
        <row r="164">
          <cell r="A164" t="str">
            <v>S_GridStep_Level2,2</v>
          </cell>
          <cell r="B164">
            <v>1</v>
          </cell>
        </row>
        <row r="165">
          <cell r="A165" t="str">
            <v>S_GridStep_Level2,3</v>
          </cell>
          <cell r="B165">
            <v>11</v>
          </cell>
        </row>
        <row r="166">
          <cell r="A166" t="str">
            <v>S_GridStep_Level2_AddPips</v>
          </cell>
          <cell r="B166">
            <v>0</v>
          </cell>
        </row>
        <row r="167">
          <cell r="A167" t="str">
            <v>S_GridStep_Level2_AddPips,F</v>
          </cell>
          <cell r="B167">
            <v>0</v>
          </cell>
        </row>
        <row r="168">
          <cell r="A168" t="str">
            <v>S_GridStep_Level2_AddPips,1</v>
          </cell>
          <cell r="B168">
            <v>-2</v>
          </cell>
        </row>
        <row r="169">
          <cell r="A169" t="str">
            <v>S_GridStep_Level2_AddPips,2</v>
          </cell>
          <cell r="B169">
            <v>1</v>
          </cell>
        </row>
        <row r="170">
          <cell r="A170" t="str">
            <v>S_GridStep_Level2_AddPips,3</v>
          </cell>
          <cell r="B170">
            <v>5</v>
          </cell>
        </row>
        <row r="171">
          <cell r="A171" t="str">
            <v>S_Grid3</v>
          </cell>
          <cell r="B171">
            <v>0</v>
          </cell>
        </row>
        <row r="172">
          <cell r="A172" t="str">
            <v>S_Grid3,F</v>
          </cell>
          <cell r="B172">
            <v>0</v>
          </cell>
        </row>
        <row r="173">
          <cell r="A173" t="str">
            <v>S_Grid3,1</v>
          </cell>
          <cell r="B173">
            <v>11</v>
          </cell>
        </row>
        <row r="174">
          <cell r="A174" t="str">
            <v>S_Grid3,2</v>
          </cell>
          <cell r="B174">
            <v>1</v>
          </cell>
        </row>
        <row r="175">
          <cell r="A175" t="str">
            <v>S_Grid3,3</v>
          </cell>
          <cell r="B175">
            <v>15</v>
          </cell>
        </row>
        <row r="176">
          <cell r="A176" t="str">
            <v>S_Grid3Add</v>
          </cell>
          <cell r="B176">
            <v>0</v>
          </cell>
        </row>
        <row r="177">
          <cell r="A177" t="str">
            <v>S_Grid3Add,F</v>
          </cell>
          <cell r="B177">
            <v>0</v>
          </cell>
        </row>
        <row r="178">
          <cell r="A178" t="str">
            <v>S_Grid3Add,1</v>
          </cell>
          <cell r="B178">
            <v>-2</v>
          </cell>
        </row>
        <row r="179">
          <cell r="A179" t="str">
            <v>S_Grid3Add,2</v>
          </cell>
          <cell r="B179">
            <v>1</v>
          </cell>
        </row>
        <row r="180">
          <cell r="A180" t="str">
            <v>S_Grid3Add,3</v>
          </cell>
          <cell r="B180">
            <v>5</v>
          </cell>
        </row>
        <row r="181">
          <cell r="A181" t="str">
            <v>S_GridStop</v>
          </cell>
          <cell r="B181">
            <v>0</v>
          </cell>
        </row>
        <row r="182">
          <cell r="A182" t="str">
            <v>S_GridStop,F</v>
          </cell>
          <cell r="B182">
            <v>0</v>
          </cell>
        </row>
        <row r="183">
          <cell r="A183" t="str">
            <v>S_GridStop,1</v>
          </cell>
          <cell r="B183">
            <v>0</v>
          </cell>
        </row>
        <row r="184">
          <cell r="A184" t="str">
            <v>S_GridStop,2</v>
          </cell>
          <cell r="B184">
            <v>0</v>
          </cell>
        </row>
        <row r="185">
          <cell r="A185" t="str">
            <v>S_GridStop,3</v>
          </cell>
          <cell r="B185">
            <v>0</v>
          </cell>
        </row>
        <row r="186">
          <cell r="A186" t="str">
            <v>sell_lot_settings_1_43_1065_23_34_12_04_2017</v>
          </cell>
          <cell r="B186" t="str">
            <v>SELL сетки - min ордер и множители лота всех колен</v>
          </cell>
        </row>
        <row r="187">
          <cell r="A187" t="str">
            <v>S_CalcLotType</v>
          </cell>
          <cell r="B187">
            <v>0</v>
          </cell>
        </row>
        <row r="188">
          <cell r="A188" t="str">
            <v>S_CalcLotType,F</v>
          </cell>
          <cell r="B188">
            <v>0</v>
          </cell>
        </row>
        <row r="189">
          <cell r="A189" t="str">
            <v>S_CalcLotType,1</v>
          </cell>
          <cell r="B189">
            <v>0</v>
          </cell>
        </row>
        <row r="190">
          <cell r="A190" t="str">
            <v>S_CalcLotType,2</v>
          </cell>
          <cell r="B190">
            <v>0</v>
          </cell>
        </row>
        <row r="191">
          <cell r="A191" t="str">
            <v>S_CalcLotType,3</v>
          </cell>
          <cell r="B191">
            <v>0</v>
          </cell>
        </row>
        <row r="192">
          <cell r="A192" t="str">
            <v>S_CurrencyForMinLot</v>
          </cell>
          <cell r="B192">
            <v>10000</v>
          </cell>
        </row>
        <row r="193">
          <cell r="A193" t="str">
            <v>S_CurrencyForMinLot,F</v>
          </cell>
          <cell r="B193">
            <v>0</v>
          </cell>
        </row>
        <row r="194">
          <cell r="A194" t="str">
            <v>S_CurrencyForMinLot,1</v>
          </cell>
          <cell r="B194">
            <v>0</v>
          </cell>
        </row>
        <row r="195">
          <cell r="A195" t="str">
            <v>S_CurrencyForMinLot,2</v>
          </cell>
          <cell r="B195">
            <v>0</v>
          </cell>
        </row>
        <row r="196">
          <cell r="A196" t="str">
            <v>S_CurrencyForMinLot,3</v>
          </cell>
          <cell r="B196">
            <v>0</v>
          </cell>
        </row>
        <row r="197">
          <cell r="A197" t="str">
            <v>S_MinLot</v>
          </cell>
          <cell r="B197">
            <v>0.01</v>
          </cell>
        </row>
        <row r="198">
          <cell r="A198" t="str">
            <v>S_MinLot,F</v>
          </cell>
          <cell r="B198">
            <v>0</v>
          </cell>
        </row>
        <row r="199">
          <cell r="A199" t="str">
            <v>S_MinLot,1</v>
          </cell>
          <cell r="B199">
            <v>0.01</v>
          </cell>
        </row>
        <row r="200">
          <cell r="A200" t="str">
            <v>S_MinLot,2</v>
          </cell>
          <cell r="B200">
            <v>0</v>
          </cell>
        </row>
        <row r="201">
          <cell r="A201" t="str">
            <v>S_MinLot,3</v>
          </cell>
          <cell r="B201">
            <v>0</v>
          </cell>
        </row>
        <row r="202">
          <cell r="A202" t="str">
            <v>S_Mult</v>
          </cell>
          <cell r="B202">
            <v>1.7</v>
          </cell>
        </row>
        <row r="203">
          <cell r="A203" t="str">
            <v>S_Mult,F</v>
          </cell>
          <cell r="B203">
            <v>0</v>
          </cell>
        </row>
        <row r="204">
          <cell r="A204" t="str">
            <v>S_Mult,1</v>
          </cell>
          <cell r="B204">
            <v>1.2</v>
          </cell>
        </row>
        <row r="205">
          <cell r="A205" t="str">
            <v>S_Mult,2</v>
          </cell>
          <cell r="B205">
            <v>0.05</v>
          </cell>
        </row>
        <row r="206">
          <cell r="A206" t="str">
            <v>S_Mult,3</v>
          </cell>
          <cell r="B206">
            <v>2</v>
          </cell>
        </row>
        <row r="207">
          <cell r="A207" t="str">
            <v>S_MultStart</v>
          </cell>
          <cell r="B207">
            <v>2</v>
          </cell>
        </row>
        <row r="208">
          <cell r="A208" t="str">
            <v>S_MultStart,F</v>
          </cell>
          <cell r="B208">
            <v>0</v>
          </cell>
        </row>
        <row r="209">
          <cell r="A209" t="str">
            <v>S_MultStart,1</v>
          </cell>
          <cell r="B209">
            <v>3</v>
          </cell>
        </row>
        <row r="210">
          <cell r="A210" t="str">
            <v>S_MultStart,2</v>
          </cell>
          <cell r="B210">
            <v>0</v>
          </cell>
        </row>
        <row r="211">
          <cell r="A211" t="str">
            <v>S_MultStart,3</v>
          </cell>
          <cell r="B211">
            <v>0</v>
          </cell>
        </row>
        <row r="212">
          <cell r="A212" t="str">
            <v>S_MultLevel2</v>
          </cell>
          <cell r="B212">
            <v>6</v>
          </cell>
        </row>
        <row r="213">
          <cell r="A213" t="str">
            <v>S_MultLevel2,F</v>
          </cell>
          <cell r="B213">
            <v>0</v>
          </cell>
        </row>
        <row r="214">
          <cell r="A214" t="str">
            <v>S_MultLevel2,1</v>
          </cell>
          <cell r="B214">
            <v>4</v>
          </cell>
        </row>
        <row r="215">
          <cell r="A215" t="str">
            <v>S_MultLevel2,2</v>
          </cell>
          <cell r="B215">
            <v>1</v>
          </cell>
        </row>
        <row r="216">
          <cell r="A216" t="str">
            <v>S_MultLevel2,3</v>
          </cell>
          <cell r="B216">
            <v>8</v>
          </cell>
        </row>
        <row r="217">
          <cell r="A217" t="str">
            <v>S_MultCorr</v>
          </cell>
          <cell r="B217">
            <v>-0.1</v>
          </cell>
        </row>
        <row r="218">
          <cell r="A218" t="str">
            <v>S_MultCorr,F</v>
          </cell>
          <cell r="B218">
            <v>0</v>
          </cell>
        </row>
        <row r="219">
          <cell r="A219" t="str">
            <v>S_MultCorr,1</v>
          </cell>
          <cell r="B219">
            <v>-0.02</v>
          </cell>
        </row>
        <row r="220">
          <cell r="A220" t="str">
            <v>S_MultCorr,2</v>
          </cell>
          <cell r="B220">
            <v>0.01</v>
          </cell>
        </row>
        <row r="221">
          <cell r="A221" t="str">
            <v>S_MultCorr,3</v>
          </cell>
          <cell r="B221">
            <v>0.03</v>
          </cell>
        </row>
        <row r="222">
          <cell r="A222" t="str">
            <v>S_MultLevel3</v>
          </cell>
          <cell r="B222">
            <v>8</v>
          </cell>
        </row>
        <row r="223">
          <cell r="A223" t="str">
            <v>S_MultLevel3,F</v>
          </cell>
          <cell r="B223">
            <v>0</v>
          </cell>
        </row>
        <row r="224">
          <cell r="A224" t="str">
            <v>S_MultLevel3,1</v>
          </cell>
          <cell r="B224">
            <v>8</v>
          </cell>
        </row>
        <row r="225">
          <cell r="A225" t="str">
            <v>S_MultLevel3,2</v>
          </cell>
          <cell r="B225">
            <v>1</v>
          </cell>
        </row>
        <row r="226">
          <cell r="A226" t="str">
            <v>S_MultLevel3,3</v>
          </cell>
          <cell r="B226">
            <v>12</v>
          </cell>
        </row>
        <row r="227">
          <cell r="A227" t="str">
            <v>S_MultСorrLevel3</v>
          </cell>
          <cell r="B227">
            <v>0.01</v>
          </cell>
        </row>
        <row r="228">
          <cell r="A228" t="str">
            <v>S_MultСorrLevel3,F</v>
          </cell>
          <cell r="B228">
            <v>0</v>
          </cell>
        </row>
        <row r="229">
          <cell r="A229" t="str">
            <v>S_MultСorrLevel3,1</v>
          </cell>
          <cell r="B229">
            <v>-0.02</v>
          </cell>
        </row>
        <row r="230">
          <cell r="A230" t="str">
            <v>S_MultСorrLevel3,2</v>
          </cell>
          <cell r="B230">
            <v>0.01</v>
          </cell>
        </row>
        <row r="231">
          <cell r="A231" t="str">
            <v>S_MultСorrLevel3,3</v>
          </cell>
          <cell r="B231">
            <v>0.03</v>
          </cell>
        </row>
        <row r="232">
          <cell r="A232" t="str">
            <v>S_Mult3</v>
          </cell>
          <cell r="B232">
            <v>12</v>
          </cell>
        </row>
        <row r="233">
          <cell r="A233" t="str">
            <v>S_Mult3,F</v>
          </cell>
          <cell r="B233">
            <v>0</v>
          </cell>
        </row>
        <row r="234">
          <cell r="A234" t="str">
            <v>S_Mult3,1</v>
          </cell>
          <cell r="B234">
            <v>0</v>
          </cell>
        </row>
        <row r="235">
          <cell r="A235" t="str">
            <v>S_Mult3,2</v>
          </cell>
          <cell r="B235">
            <v>0</v>
          </cell>
        </row>
        <row r="236">
          <cell r="A236" t="str">
            <v>S_Mult3,3</v>
          </cell>
          <cell r="B236">
            <v>0</v>
          </cell>
        </row>
        <row r="237">
          <cell r="A237" t="str">
            <v>S_Mult3Add</v>
          </cell>
          <cell r="B237">
            <v>-0.15</v>
          </cell>
        </row>
        <row r="238">
          <cell r="A238" t="str">
            <v>S_Mult3Add,F</v>
          </cell>
          <cell r="B238">
            <v>0</v>
          </cell>
        </row>
        <row r="239">
          <cell r="A239" t="str">
            <v>S_Mult3Add,1</v>
          </cell>
          <cell r="B239">
            <v>0</v>
          </cell>
        </row>
        <row r="240">
          <cell r="A240" t="str">
            <v>S_Mult3Add,2</v>
          </cell>
          <cell r="B240">
            <v>0</v>
          </cell>
        </row>
        <row r="241">
          <cell r="A241" t="str">
            <v>S_Mult3Add,3</v>
          </cell>
          <cell r="B241">
            <v>0</v>
          </cell>
        </row>
        <row r="242">
          <cell r="A242" t="str">
            <v>S_MultStop</v>
          </cell>
          <cell r="B242">
            <v>12</v>
          </cell>
        </row>
        <row r="243">
          <cell r="A243" t="str">
            <v>S_MultStop,F</v>
          </cell>
          <cell r="B243">
            <v>0</v>
          </cell>
        </row>
        <row r="244">
          <cell r="A244" t="str">
            <v>S_MultStop,1</v>
          </cell>
          <cell r="B244">
            <v>0</v>
          </cell>
        </row>
        <row r="245">
          <cell r="A245" t="str">
            <v>S_MultStop,2</v>
          </cell>
          <cell r="B245">
            <v>0</v>
          </cell>
        </row>
        <row r="246">
          <cell r="A246" t="str">
            <v>S_MultStop,3</v>
          </cell>
          <cell r="B246">
            <v>0</v>
          </cell>
        </row>
        <row r="247">
          <cell r="A247" t="str">
            <v>S_MaxLotCoef</v>
          </cell>
          <cell r="B247">
            <v>0</v>
          </cell>
        </row>
        <row r="248">
          <cell r="A248" t="str">
            <v>S_MaxLotCoef,F</v>
          </cell>
          <cell r="B248">
            <v>0</v>
          </cell>
        </row>
        <row r="249">
          <cell r="A249" t="str">
            <v>S_MaxLotCoef,1</v>
          </cell>
          <cell r="B249">
            <v>0</v>
          </cell>
        </row>
        <row r="250">
          <cell r="A250" t="str">
            <v>S_MaxLotCoef,2</v>
          </cell>
          <cell r="B250">
            <v>0</v>
          </cell>
        </row>
        <row r="251">
          <cell r="A251" t="str">
            <v>S_MaxLotCoef,3</v>
          </cell>
          <cell r="B251">
            <v>0</v>
          </cell>
        </row>
        <row r="252">
          <cell r="A252" t="str">
            <v>sell_tp_settings_1_43_1065_23_34_12_04_2017</v>
          </cell>
          <cell r="B252" t="str">
            <v>SELL сетки: настройки TP (чистая прибыль) --&gt; [уровень_БУ]+ТР</v>
          </cell>
        </row>
        <row r="253">
          <cell r="A253" t="str">
            <v>S_TakeProffitType</v>
          </cell>
          <cell r="B253">
            <v>1</v>
          </cell>
        </row>
        <row r="254">
          <cell r="A254" t="str">
            <v>S_TakeProffitType,F</v>
          </cell>
          <cell r="B254">
            <v>0</v>
          </cell>
        </row>
        <row r="255">
          <cell r="A255" t="str">
            <v>S_TakeProffitType,1</v>
          </cell>
          <cell r="B255">
            <v>0</v>
          </cell>
        </row>
        <row r="256">
          <cell r="A256" t="str">
            <v>S_TakeProffitType,2</v>
          </cell>
          <cell r="B256">
            <v>0</v>
          </cell>
        </row>
        <row r="257">
          <cell r="A257" t="str">
            <v>S_TakeProffitType,3</v>
          </cell>
          <cell r="B257">
            <v>0</v>
          </cell>
        </row>
        <row r="258">
          <cell r="A258" t="str">
            <v>S_TakeProffit</v>
          </cell>
          <cell r="B258">
            <v>15</v>
          </cell>
        </row>
        <row r="259">
          <cell r="A259" t="str">
            <v>S_TakeProffit,F</v>
          </cell>
          <cell r="B259">
            <v>0</v>
          </cell>
        </row>
        <row r="260">
          <cell r="A260" t="str">
            <v>S_TakeProffit,1</v>
          </cell>
          <cell r="B260">
            <v>14</v>
          </cell>
        </row>
        <row r="261">
          <cell r="A261" t="str">
            <v>S_TakeProffit,2</v>
          </cell>
          <cell r="B261">
            <v>1</v>
          </cell>
        </row>
        <row r="262">
          <cell r="A262" t="str">
            <v>S_TakeProffit,3</v>
          </cell>
          <cell r="B262">
            <v>18</v>
          </cell>
        </row>
        <row r="263">
          <cell r="A263" t="str">
            <v>S_TakeProffit_Level1</v>
          </cell>
          <cell r="B263">
            <v>5</v>
          </cell>
        </row>
        <row r="264">
          <cell r="A264" t="str">
            <v>S_TakeProffit_Level1,F</v>
          </cell>
          <cell r="B264">
            <v>0</v>
          </cell>
        </row>
        <row r="265">
          <cell r="A265" t="str">
            <v>S_TakeProffit_Level1,1</v>
          </cell>
          <cell r="B265">
            <v>3</v>
          </cell>
        </row>
        <row r="266">
          <cell r="A266" t="str">
            <v>S_TakeProffit_Level1,2</v>
          </cell>
          <cell r="B266">
            <v>1</v>
          </cell>
        </row>
        <row r="267">
          <cell r="A267" t="str">
            <v>S_TakeProffit_Level1,3</v>
          </cell>
          <cell r="B267">
            <v>7</v>
          </cell>
        </row>
        <row r="268">
          <cell r="A268" t="str">
            <v>S_TakeProffit_Level1Corr</v>
          </cell>
          <cell r="B268">
            <v>-1</v>
          </cell>
        </row>
        <row r="269">
          <cell r="A269" t="str">
            <v>S_TakeProffit_Level1Corr,F</v>
          </cell>
          <cell r="B269">
            <v>0</v>
          </cell>
        </row>
        <row r="270">
          <cell r="A270" t="str">
            <v>S_TakeProffit_Level1Corr,1</v>
          </cell>
          <cell r="B270">
            <v>-2</v>
          </cell>
        </row>
        <row r="271">
          <cell r="A271" t="str">
            <v>S_TakeProffit_Level1Corr,2</v>
          </cell>
          <cell r="B271">
            <v>1</v>
          </cell>
        </row>
        <row r="272">
          <cell r="A272" t="str">
            <v>S_TakeProffit_Level1Corr,3</v>
          </cell>
          <cell r="B272">
            <v>-1</v>
          </cell>
        </row>
        <row r="273">
          <cell r="A273" t="str">
            <v>S_TakeProffit_Level1_5</v>
          </cell>
          <cell r="B273">
            <v>10</v>
          </cell>
        </row>
        <row r="274">
          <cell r="A274" t="str">
            <v>S_TakeProffit_Level1_5,F</v>
          </cell>
          <cell r="B274">
            <v>0</v>
          </cell>
        </row>
        <row r="275">
          <cell r="A275" t="str">
            <v>S_TakeProffit_Level1_5,1</v>
          </cell>
          <cell r="B275">
            <v>7</v>
          </cell>
        </row>
        <row r="276">
          <cell r="A276" t="str">
            <v>S_TakeProffit_Level1_5,2</v>
          </cell>
          <cell r="B276">
            <v>1</v>
          </cell>
        </row>
        <row r="277">
          <cell r="A277" t="str">
            <v>S_TakeProffit_Level1_5,3</v>
          </cell>
          <cell r="B277">
            <v>11</v>
          </cell>
        </row>
        <row r="278">
          <cell r="A278" t="str">
            <v>S_TakeProffit_Level1_5Corr</v>
          </cell>
          <cell r="B278">
            <v>-2</v>
          </cell>
        </row>
        <row r="279">
          <cell r="A279" t="str">
            <v>S_TakeProffit_Level1_5Corr,F</v>
          </cell>
          <cell r="B279">
            <v>0</v>
          </cell>
        </row>
        <row r="280">
          <cell r="A280" t="str">
            <v>S_TakeProffit_Level1_5Corr,1</v>
          </cell>
          <cell r="B280">
            <v>-2</v>
          </cell>
        </row>
        <row r="281">
          <cell r="A281" t="str">
            <v>S_TakeProffit_Level1_5Corr,2</v>
          </cell>
          <cell r="B281">
            <v>1</v>
          </cell>
        </row>
        <row r="282">
          <cell r="A282" t="str">
            <v>S_TakeProffit_Level1_5Corr,3</v>
          </cell>
          <cell r="B282">
            <v>-1</v>
          </cell>
        </row>
        <row r="283">
          <cell r="A283" t="str">
            <v>S_TakeProffit_Level2</v>
          </cell>
          <cell r="B283">
            <v>12</v>
          </cell>
        </row>
        <row r="284">
          <cell r="A284" t="str">
            <v>S_TakeProffit_Level2,F</v>
          </cell>
          <cell r="B284">
            <v>0</v>
          </cell>
        </row>
        <row r="285">
          <cell r="A285" t="str">
            <v>S_TakeProffit_Level2,1</v>
          </cell>
          <cell r="B285">
            <v>0</v>
          </cell>
        </row>
        <row r="286">
          <cell r="A286" t="str">
            <v>S_TakeProffit_Level2,2</v>
          </cell>
          <cell r="B286">
            <v>0</v>
          </cell>
        </row>
        <row r="287">
          <cell r="A287" t="str">
            <v>S_TakeProffit_Level2,3</v>
          </cell>
          <cell r="B287">
            <v>0</v>
          </cell>
        </row>
        <row r="288">
          <cell r="A288" t="str">
            <v>S_TakeProffit_Level2FixPips</v>
          </cell>
          <cell r="B288">
            <v>3</v>
          </cell>
        </row>
        <row r="289">
          <cell r="A289" t="str">
            <v>S_TakeProffit_Level2FixPips,F</v>
          </cell>
          <cell r="B289">
            <v>0</v>
          </cell>
        </row>
        <row r="290">
          <cell r="A290" t="str">
            <v>S_TakeProffit_Level2FixPips,1</v>
          </cell>
          <cell r="B290">
            <v>0</v>
          </cell>
        </row>
        <row r="291">
          <cell r="A291" t="str">
            <v>S_TakeProffit_Level2FixPips,2</v>
          </cell>
          <cell r="B291">
            <v>0</v>
          </cell>
        </row>
        <row r="292">
          <cell r="A292" t="str">
            <v>S_TakeProffit_Level2FixPips,3</v>
          </cell>
          <cell r="B292">
            <v>0</v>
          </cell>
        </row>
        <row r="293">
          <cell r="A293" t="str">
            <v>buy_step_settings_1_43_1065_23_34_12_04_2017</v>
          </cell>
          <cell r="B293" t="str">
            <v>BUY сетки - настройки шагов, количества колен и длины</v>
          </cell>
        </row>
        <row r="294">
          <cell r="A294" t="str">
            <v>B_MaxOpenOrders</v>
          </cell>
          <cell r="B294">
            <v>15</v>
          </cell>
        </row>
        <row r="295">
          <cell r="A295" t="str">
            <v>B_MaxOpenOrders,F</v>
          </cell>
          <cell r="B295">
            <v>0</v>
          </cell>
        </row>
        <row r="296">
          <cell r="A296" t="str">
            <v>B_MaxOpenOrders,1</v>
          </cell>
          <cell r="B296">
            <v>15</v>
          </cell>
        </row>
        <row r="297">
          <cell r="A297" t="str">
            <v>B_MaxOpenOrders,2</v>
          </cell>
          <cell r="B297">
            <v>0</v>
          </cell>
        </row>
        <row r="298">
          <cell r="A298" t="str">
            <v>B_MaxOpenOrders,3</v>
          </cell>
          <cell r="B298">
            <v>0</v>
          </cell>
        </row>
        <row r="299">
          <cell r="A299" t="str">
            <v>B_GridStep</v>
          </cell>
          <cell r="B299">
            <v>16</v>
          </cell>
        </row>
        <row r="300">
          <cell r="A300" t="str">
            <v>B_GridStep,F</v>
          </cell>
          <cell r="B300">
            <v>0</v>
          </cell>
        </row>
        <row r="301">
          <cell r="A301" t="str">
            <v>B_GridStep,1</v>
          </cell>
          <cell r="B301">
            <v>16</v>
          </cell>
        </row>
        <row r="302">
          <cell r="A302" t="str">
            <v>B_GridStep,2</v>
          </cell>
          <cell r="B302">
            <v>0</v>
          </cell>
        </row>
        <row r="303">
          <cell r="A303" t="str">
            <v>B_GridStep,3</v>
          </cell>
          <cell r="B303">
            <v>0</v>
          </cell>
        </row>
        <row r="304">
          <cell r="A304" t="str">
            <v>B_GridLevel</v>
          </cell>
          <cell r="B304">
            <v>6</v>
          </cell>
        </row>
        <row r="305">
          <cell r="A305" t="str">
            <v>B_GridLevel,F</v>
          </cell>
          <cell r="B305">
            <v>0</v>
          </cell>
        </row>
        <row r="306">
          <cell r="A306" t="str">
            <v>B_GridLevel,1</v>
          </cell>
          <cell r="B306">
            <v>6</v>
          </cell>
        </row>
        <row r="307">
          <cell r="A307" t="str">
            <v>B_GridLevel,2</v>
          </cell>
          <cell r="B307">
            <v>0</v>
          </cell>
        </row>
        <row r="308">
          <cell r="A308" t="str">
            <v>B_GridLevel,3</v>
          </cell>
          <cell r="B308">
            <v>0</v>
          </cell>
        </row>
        <row r="309">
          <cell r="A309" t="str">
            <v>B_GridStep_AddPips</v>
          </cell>
          <cell r="B309">
            <v>1</v>
          </cell>
        </row>
        <row r="310">
          <cell r="A310" t="str">
            <v>B_GridStep_AddPips,F</v>
          </cell>
          <cell r="B310">
            <v>0</v>
          </cell>
        </row>
        <row r="311">
          <cell r="A311" t="str">
            <v>B_GridStep_AddPips,1</v>
          </cell>
          <cell r="B311">
            <v>1</v>
          </cell>
        </row>
        <row r="312">
          <cell r="A312" t="str">
            <v>B_GridStep_AddPips,2</v>
          </cell>
          <cell r="B312">
            <v>0</v>
          </cell>
        </row>
        <row r="313">
          <cell r="A313" t="str">
            <v>B_GridStep_AddPips,3</v>
          </cell>
          <cell r="B313">
            <v>0</v>
          </cell>
        </row>
        <row r="314">
          <cell r="A314" t="str">
            <v>B_GridStep_Level2</v>
          </cell>
          <cell r="B314">
            <v>10</v>
          </cell>
        </row>
        <row r="315">
          <cell r="A315" t="str">
            <v>B_GridStep_Level2,F</v>
          </cell>
          <cell r="B315">
            <v>0</v>
          </cell>
        </row>
        <row r="316">
          <cell r="A316" t="str">
            <v>B_GridStep_Level2,1</v>
          </cell>
          <cell r="B316">
            <v>10</v>
          </cell>
        </row>
        <row r="317">
          <cell r="A317" t="str">
            <v>B_GridStep_Level2,2</v>
          </cell>
          <cell r="B317">
            <v>0</v>
          </cell>
        </row>
        <row r="318">
          <cell r="A318" t="str">
            <v>B_GridStep_Level2,3</v>
          </cell>
          <cell r="B318">
            <v>0</v>
          </cell>
        </row>
        <row r="319">
          <cell r="A319" t="str">
            <v>B_GridStep_Level2_AddPips</v>
          </cell>
          <cell r="B319">
            <v>6</v>
          </cell>
        </row>
        <row r="320">
          <cell r="A320" t="str">
            <v>B_GridStep_Level2_AddPips,F</v>
          </cell>
          <cell r="B320">
            <v>0</v>
          </cell>
        </row>
        <row r="321">
          <cell r="A321" t="str">
            <v>B_GridStep_Level2_AddPips,1</v>
          </cell>
          <cell r="B321">
            <v>6</v>
          </cell>
        </row>
        <row r="322">
          <cell r="A322" t="str">
            <v>B_GridStep_Level2_AddPips,2</v>
          </cell>
          <cell r="B322">
            <v>0</v>
          </cell>
        </row>
        <row r="323">
          <cell r="A323" t="str">
            <v>B_GridStep_Level2_AddPips,3</v>
          </cell>
          <cell r="B323">
            <v>0</v>
          </cell>
        </row>
        <row r="324">
          <cell r="A324" t="str">
            <v>B_Grid3</v>
          </cell>
          <cell r="B324">
            <v>0</v>
          </cell>
        </row>
        <row r="325">
          <cell r="A325" t="str">
            <v>B_Grid3,F</v>
          </cell>
          <cell r="B325">
            <v>0</v>
          </cell>
        </row>
        <row r="326">
          <cell r="A326" t="str">
            <v>B_Grid3,1</v>
          </cell>
          <cell r="B326">
            <v>0</v>
          </cell>
        </row>
        <row r="327">
          <cell r="A327" t="str">
            <v>B_Grid3,2</v>
          </cell>
          <cell r="B327">
            <v>0</v>
          </cell>
        </row>
        <row r="328">
          <cell r="A328" t="str">
            <v>B_Grid3,3</v>
          </cell>
          <cell r="B328">
            <v>0</v>
          </cell>
        </row>
        <row r="329">
          <cell r="A329" t="str">
            <v>B_Grid3Add</v>
          </cell>
          <cell r="B329">
            <v>0</v>
          </cell>
        </row>
        <row r="330">
          <cell r="A330" t="str">
            <v>B_Grid3Add,F</v>
          </cell>
          <cell r="B330">
            <v>0</v>
          </cell>
        </row>
        <row r="331">
          <cell r="A331" t="str">
            <v>B_Grid3Add,1</v>
          </cell>
          <cell r="B331">
            <v>0</v>
          </cell>
        </row>
        <row r="332">
          <cell r="A332" t="str">
            <v>B_Grid3Add,2</v>
          </cell>
          <cell r="B332">
            <v>0</v>
          </cell>
        </row>
        <row r="333">
          <cell r="A333" t="str">
            <v>B_Grid3Add,3</v>
          </cell>
          <cell r="B333">
            <v>0</v>
          </cell>
        </row>
        <row r="334">
          <cell r="A334" t="str">
            <v>B_GridStop</v>
          </cell>
          <cell r="B334">
            <v>0</v>
          </cell>
        </row>
        <row r="335">
          <cell r="A335" t="str">
            <v>B_GridStop,F</v>
          </cell>
          <cell r="B335">
            <v>0</v>
          </cell>
        </row>
        <row r="336">
          <cell r="A336" t="str">
            <v>B_GridStop,1</v>
          </cell>
          <cell r="B336">
            <v>0</v>
          </cell>
        </row>
        <row r="337">
          <cell r="A337" t="str">
            <v>B_GridStop,2</v>
          </cell>
          <cell r="B337">
            <v>0</v>
          </cell>
        </row>
        <row r="338">
          <cell r="A338" t="str">
            <v>B_GridStop,3</v>
          </cell>
          <cell r="B338">
            <v>0</v>
          </cell>
        </row>
        <row r="339">
          <cell r="A339" t="str">
            <v>buy_lot_settings_1_43_1065_23_34_12_04_2017</v>
          </cell>
          <cell r="B339" t="str">
            <v>BUY сетки - min ордер и множители лота всех колен</v>
          </cell>
        </row>
        <row r="340">
          <cell r="A340" t="str">
            <v>B_CalcLotType</v>
          </cell>
          <cell r="B340">
            <v>0</v>
          </cell>
        </row>
        <row r="341">
          <cell r="A341" t="str">
            <v>B_CalcLotType,F</v>
          </cell>
          <cell r="B341">
            <v>0</v>
          </cell>
        </row>
        <row r="342">
          <cell r="A342" t="str">
            <v>B_CalcLotType,1</v>
          </cell>
          <cell r="B342">
            <v>0</v>
          </cell>
        </row>
        <row r="343">
          <cell r="A343" t="str">
            <v>B_CalcLotType,2</v>
          </cell>
          <cell r="B343">
            <v>0</v>
          </cell>
        </row>
        <row r="344">
          <cell r="A344" t="str">
            <v>B_CalcLotType,3</v>
          </cell>
          <cell r="B344">
            <v>0</v>
          </cell>
        </row>
        <row r="345">
          <cell r="A345" t="str">
            <v>B_CurrencyForMinLot</v>
          </cell>
          <cell r="B345">
            <v>0</v>
          </cell>
        </row>
        <row r="346">
          <cell r="A346" t="str">
            <v>B_CurrencyForMinLot,F</v>
          </cell>
          <cell r="B346">
            <v>0</v>
          </cell>
        </row>
        <row r="347">
          <cell r="A347" t="str">
            <v>B_CurrencyForMinLot,1</v>
          </cell>
          <cell r="B347">
            <v>0</v>
          </cell>
        </row>
        <row r="348">
          <cell r="A348" t="str">
            <v>B_CurrencyForMinLot,2</v>
          </cell>
          <cell r="B348">
            <v>0</v>
          </cell>
        </row>
        <row r="349">
          <cell r="A349" t="str">
            <v>B_CurrencyForMinLot,3</v>
          </cell>
          <cell r="B349">
            <v>0</v>
          </cell>
        </row>
        <row r="350">
          <cell r="A350" t="str">
            <v>B_MinLot</v>
          </cell>
          <cell r="B350">
            <v>0.01</v>
          </cell>
        </row>
        <row r="351">
          <cell r="A351" t="str">
            <v>B_MinLot,F</v>
          </cell>
          <cell r="B351">
            <v>0</v>
          </cell>
        </row>
        <row r="352">
          <cell r="A352" t="str">
            <v>B_MinLot,1</v>
          </cell>
          <cell r="B352">
            <v>0.01</v>
          </cell>
        </row>
        <row r="353">
          <cell r="A353" t="str">
            <v>B_MinLot,2</v>
          </cell>
          <cell r="B353">
            <v>0</v>
          </cell>
        </row>
        <row r="354">
          <cell r="A354" t="str">
            <v>B_MinLot,3</v>
          </cell>
          <cell r="B354">
            <v>0</v>
          </cell>
        </row>
        <row r="355">
          <cell r="A355" t="str">
            <v>B_Mult</v>
          </cell>
          <cell r="B355">
            <v>1.4</v>
          </cell>
        </row>
        <row r="356">
          <cell r="A356" t="str">
            <v>B_Mult,F</v>
          </cell>
          <cell r="B356">
            <v>0</v>
          </cell>
        </row>
        <row r="357">
          <cell r="A357" t="str">
            <v>B_Mult,1</v>
          </cell>
          <cell r="B357">
            <v>1.4</v>
          </cell>
        </row>
        <row r="358">
          <cell r="A358" t="str">
            <v>B_Mult,2</v>
          </cell>
          <cell r="B358">
            <v>0</v>
          </cell>
        </row>
        <row r="359">
          <cell r="A359" t="str">
            <v>B_Mult,3</v>
          </cell>
          <cell r="B359">
            <v>0</v>
          </cell>
        </row>
        <row r="360">
          <cell r="A360" t="str">
            <v>B_MultStart</v>
          </cell>
          <cell r="B360">
            <v>3</v>
          </cell>
        </row>
        <row r="361">
          <cell r="A361" t="str">
            <v>B_MultStart,F</v>
          </cell>
          <cell r="B361">
            <v>0</v>
          </cell>
        </row>
        <row r="362">
          <cell r="A362" t="str">
            <v>B_MultStart,1</v>
          </cell>
          <cell r="B362">
            <v>3</v>
          </cell>
        </row>
        <row r="363">
          <cell r="A363" t="str">
            <v>B_MultStart,2</v>
          </cell>
          <cell r="B363">
            <v>0</v>
          </cell>
        </row>
        <row r="364">
          <cell r="A364" t="str">
            <v>B_MultStart,3</v>
          </cell>
          <cell r="B364">
            <v>0</v>
          </cell>
        </row>
        <row r="365">
          <cell r="A365" t="str">
            <v>B_MultLevel2</v>
          </cell>
          <cell r="B365">
            <v>11</v>
          </cell>
        </row>
        <row r="366">
          <cell r="A366" t="str">
            <v>B_MultLevel2,F</v>
          </cell>
          <cell r="B366">
            <v>0</v>
          </cell>
        </row>
        <row r="367">
          <cell r="A367" t="str">
            <v>B_MultLevel2,1</v>
          </cell>
          <cell r="B367">
            <v>11</v>
          </cell>
        </row>
        <row r="368">
          <cell r="A368" t="str">
            <v>B_MultLevel2,2</v>
          </cell>
          <cell r="B368">
            <v>0</v>
          </cell>
        </row>
        <row r="369">
          <cell r="A369" t="str">
            <v>B_MultLevel2,3</v>
          </cell>
          <cell r="B369">
            <v>0</v>
          </cell>
        </row>
        <row r="370">
          <cell r="A370" t="str">
            <v>B_MultCorr</v>
          </cell>
          <cell r="B370">
            <v>0.02</v>
          </cell>
        </row>
        <row r="371">
          <cell r="A371" t="str">
            <v>B_MultCorr,F</v>
          </cell>
          <cell r="B371">
            <v>0</v>
          </cell>
        </row>
        <row r="372">
          <cell r="A372" t="str">
            <v>B_MultCorr,1</v>
          </cell>
          <cell r="B372">
            <v>0.02</v>
          </cell>
        </row>
        <row r="373">
          <cell r="A373" t="str">
            <v>B_MultCorr,2</v>
          </cell>
          <cell r="B373">
            <v>0</v>
          </cell>
        </row>
        <row r="374">
          <cell r="A374" t="str">
            <v>B_MultCorr,3</v>
          </cell>
          <cell r="B374">
            <v>0</v>
          </cell>
        </row>
        <row r="375">
          <cell r="A375" t="str">
            <v>B_MultLevel3</v>
          </cell>
          <cell r="B375">
            <v>0</v>
          </cell>
        </row>
        <row r="376">
          <cell r="A376" t="str">
            <v>B_MultLevel3,F</v>
          </cell>
          <cell r="B376">
            <v>0</v>
          </cell>
        </row>
        <row r="377">
          <cell r="A377" t="str">
            <v>B_MultLevel3,1</v>
          </cell>
          <cell r="B377">
            <v>0</v>
          </cell>
        </row>
        <row r="378">
          <cell r="A378" t="str">
            <v>B_MultLevel3,2</v>
          </cell>
          <cell r="B378">
            <v>0</v>
          </cell>
        </row>
        <row r="379">
          <cell r="A379" t="str">
            <v>B_MultLevel3,3</v>
          </cell>
          <cell r="B379">
            <v>0</v>
          </cell>
        </row>
        <row r="380">
          <cell r="A380" t="str">
            <v>B_MultСorrLevel3</v>
          </cell>
          <cell r="B380">
            <v>0</v>
          </cell>
        </row>
        <row r="381">
          <cell r="A381" t="str">
            <v>B_MultСorrLevel3,F</v>
          </cell>
          <cell r="B381">
            <v>0</v>
          </cell>
        </row>
        <row r="382">
          <cell r="A382" t="str">
            <v>B_MultСorrLevel3,1</v>
          </cell>
          <cell r="B382">
            <v>0</v>
          </cell>
        </row>
        <row r="383">
          <cell r="A383" t="str">
            <v>B_MultСorrLevel3,2</v>
          </cell>
          <cell r="B383">
            <v>0</v>
          </cell>
        </row>
        <row r="384">
          <cell r="A384" t="str">
            <v>B_MultСorrLevel3,3</v>
          </cell>
          <cell r="B384">
            <v>0</v>
          </cell>
        </row>
        <row r="385">
          <cell r="A385" t="str">
            <v>B_Mult3</v>
          </cell>
          <cell r="B385">
            <v>0</v>
          </cell>
        </row>
        <row r="386">
          <cell r="A386" t="str">
            <v>B_Mult3,F</v>
          </cell>
          <cell r="B386">
            <v>0</v>
          </cell>
        </row>
        <row r="387">
          <cell r="A387" t="str">
            <v>B_Mult3,1</v>
          </cell>
          <cell r="B387">
            <v>0</v>
          </cell>
        </row>
        <row r="388">
          <cell r="A388" t="str">
            <v>B_Mult3,2</v>
          </cell>
          <cell r="B388">
            <v>0</v>
          </cell>
        </row>
        <row r="389">
          <cell r="A389" t="str">
            <v>B_Mult3,3</v>
          </cell>
          <cell r="B389">
            <v>0</v>
          </cell>
        </row>
        <row r="390">
          <cell r="A390" t="str">
            <v>B_Mult3Add</v>
          </cell>
          <cell r="B390">
            <v>0</v>
          </cell>
        </row>
        <row r="391">
          <cell r="A391" t="str">
            <v>B_Mult3Add,F</v>
          </cell>
          <cell r="B391">
            <v>0</v>
          </cell>
        </row>
        <row r="392">
          <cell r="A392" t="str">
            <v>B_Mult3Add,1</v>
          </cell>
          <cell r="B392">
            <v>0</v>
          </cell>
        </row>
        <row r="393">
          <cell r="A393" t="str">
            <v>B_Mult3Add,2</v>
          </cell>
          <cell r="B393">
            <v>0</v>
          </cell>
        </row>
        <row r="394">
          <cell r="A394" t="str">
            <v>B_Mult3Add,3</v>
          </cell>
          <cell r="B394">
            <v>0</v>
          </cell>
        </row>
        <row r="395">
          <cell r="A395" t="str">
            <v>B_MultStop</v>
          </cell>
          <cell r="B395">
            <v>0</v>
          </cell>
        </row>
        <row r="396">
          <cell r="A396" t="str">
            <v>B_MultStop,F</v>
          </cell>
          <cell r="B396">
            <v>0</v>
          </cell>
        </row>
        <row r="397">
          <cell r="A397" t="str">
            <v>B_MultStop,1</v>
          </cell>
          <cell r="B397">
            <v>0</v>
          </cell>
        </row>
        <row r="398">
          <cell r="A398" t="str">
            <v>B_MultStop,2</v>
          </cell>
          <cell r="B398">
            <v>0</v>
          </cell>
        </row>
        <row r="399">
          <cell r="A399" t="str">
            <v>B_MultStop,3</v>
          </cell>
          <cell r="B399">
            <v>0</v>
          </cell>
        </row>
        <row r="400">
          <cell r="A400" t="str">
            <v>B_MaxLotCoef</v>
          </cell>
          <cell r="B400">
            <v>0</v>
          </cell>
        </row>
        <row r="401">
          <cell r="A401" t="str">
            <v>B_MaxLotCoef,F</v>
          </cell>
          <cell r="B401">
            <v>0</v>
          </cell>
        </row>
        <row r="402">
          <cell r="A402" t="str">
            <v>B_MaxLotCoef,1</v>
          </cell>
          <cell r="B402">
            <v>0</v>
          </cell>
        </row>
        <row r="403">
          <cell r="A403" t="str">
            <v>B_MaxLotCoef,2</v>
          </cell>
          <cell r="B403">
            <v>0</v>
          </cell>
        </row>
        <row r="404">
          <cell r="A404" t="str">
            <v>B_MaxLotCoef,3</v>
          </cell>
          <cell r="B404">
            <v>0</v>
          </cell>
        </row>
        <row r="405">
          <cell r="A405" t="str">
            <v>buy_tp_settings_1_43_1065_23_34_12_04_2017</v>
          </cell>
          <cell r="B405" t="str">
            <v>BUY сетки: настройки TP (прибыль) --&gt; [уровень_БУ]+ТР</v>
          </cell>
        </row>
        <row r="406">
          <cell r="A406" t="str">
            <v>B_TakeProffitType</v>
          </cell>
          <cell r="B406">
            <v>1</v>
          </cell>
        </row>
        <row r="407">
          <cell r="A407" t="str">
            <v>B_TakeProffitType,F</v>
          </cell>
          <cell r="B407">
            <v>0</v>
          </cell>
        </row>
        <row r="408">
          <cell r="A408" t="str">
            <v>B_TakeProffitType,1</v>
          </cell>
          <cell r="B408">
            <v>0</v>
          </cell>
        </row>
        <row r="409">
          <cell r="A409" t="str">
            <v>B_TakeProffitType,2</v>
          </cell>
          <cell r="B409">
            <v>0</v>
          </cell>
        </row>
        <row r="410">
          <cell r="A410" t="str">
            <v>B_TakeProffitType,3</v>
          </cell>
          <cell r="B410">
            <v>0</v>
          </cell>
        </row>
        <row r="411">
          <cell r="A411" t="str">
            <v>B_TakeProffit</v>
          </cell>
          <cell r="B411">
            <v>14</v>
          </cell>
        </row>
        <row r="412">
          <cell r="A412" t="str">
            <v>B_TakeProffit,F</v>
          </cell>
          <cell r="B412">
            <v>0</v>
          </cell>
        </row>
        <row r="413">
          <cell r="A413" t="str">
            <v>B_TakeProffit,1</v>
          </cell>
          <cell r="B413">
            <v>14</v>
          </cell>
        </row>
        <row r="414">
          <cell r="A414" t="str">
            <v>B_TakeProffit,2</v>
          </cell>
          <cell r="B414">
            <v>0</v>
          </cell>
        </row>
        <row r="415">
          <cell r="A415" t="str">
            <v>B_TakeProffit,3</v>
          </cell>
          <cell r="B415">
            <v>0</v>
          </cell>
        </row>
        <row r="416">
          <cell r="A416" t="str">
            <v>B_TakeProffit_Level1</v>
          </cell>
          <cell r="B416">
            <v>6</v>
          </cell>
        </row>
        <row r="417">
          <cell r="A417" t="str">
            <v>B_TakeProffit_Level1,F</v>
          </cell>
          <cell r="B417">
            <v>0</v>
          </cell>
        </row>
        <row r="418">
          <cell r="A418" t="str">
            <v>B_TakeProffit_Level1,1</v>
          </cell>
          <cell r="B418">
            <v>6</v>
          </cell>
        </row>
        <row r="419">
          <cell r="A419" t="str">
            <v>B_TakeProffit_Level1,2</v>
          </cell>
          <cell r="B419">
            <v>0</v>
          </cell>
        </row>
        <row r="420">
          <cell r="A420" t="str">
            <v>B_TakeProffit_Level1,3</v>
          </cell>
          <cell r="B420">
            <v>0</v>
          </cell>
        </row>
        <row r="421">
          <cell r="A421" t="str">
            <v>B_TakeProffit_Level1Corr</v>
          </cell>
          <cell r="B421">
            <v>1</v>
          </cell>
        </row>
        <row r="422">
          <cell r="A422" t="str">
            <v>B_TakeProffit_Level1Corr,F</v>
          </cell>
          <cell r="B422">
            <v>0</v>
          </cell>
        </row>
        <row r="423">
          <cell r="A423" t="str">
            <v>B_TakeProffit_Level1Corr,1</v>
          </cell>
          <cell r="B423">
            <v>1</v>
          </cell>
        </row>
        <row r="424">
          <cell r="A424" t="str">
            <v>B_TakeProffit_Level1Corr,2</v>
          </cell>
          <cell r="B424">
            <v>0</v>
          </cell>
        </row>
        <row r="425">
          <cell r="A425" t="str">
            <v>B_TakeProffit_Level1Corr,3</v>
          </cell>
          <cell r="B425">
            <v>0</v>
          </cell>
        </row>
        <row r="426">
          <cell r="A426" t="str">
            <v>B_TakeProffit_Level1_5</v>
          </cell>
          <cell r="B426">
            <v>0</v>
          </cell>
        </row>
        <row r="427">
          <cell r="A427" t="str">
            <v>B_TakeProffit_Level1_5,F</v>
          </cell>
          <cell r="B427">
            <v>0</v>
          </cell>
        </row>
        <row r="428">
          <cell r="A428" t="str">
            <v>B_TakeProffit_Level1_5,1</v>
          </cell>
          <cell r="B428">
            <v>0</v>
          </cell>
        </row>
        <row r="429">
          <cell r="A429" t="str">
            <v>B_TakeProffit_Level1_5,2</v>
          </cell>
          <cell r="B429">
            <v>0</v>
          </cell>
        </row>
        <row r="430">
          <cell r="A430" t="str">
            <v>B_TakeProffit_Level1_5,3</v>
          </cell>
          <cell r="B430">
            <v>0</v>
          </cell>
        </row>
        <row r="431">
          <cell r="A431" t="str">
            <v>B_TakeProffit_Level1_5Corr</v>
          </cell>
          <cell r="B431">
            <v>0</v>
          </cell>
        </row>
        <row r="432">
          <cell r="A432" t="str">
            <v>B_TakeProffit_Level1_5Corr,F</v>
          </cell>
          <cell r="B432">
            <v>0</v>
          </cell>
        </row>
        <row r="433">
          <cell r="A433" t="str">
            <v>B_TakeProffit_Level1_5Corr,1</v>
          </cell>
          <cell r="B433">
            <v>0</v>
          </cell>
        </row>
        <row r="434">
          <cell r="A434" t="str">
            <v>B_TakeProffit_Level1_5Corr,2</v>
          </cell>
          <cell r="B434">
            <v>0</v>
          </cell>
        </row>
        <row r="435">
          <cell r="A435" t="str">
            <v>B_TakeProffit_Level1_5Corr,3</v>
          </cell>
          <cell r="B435">
            <v>0</v>
          </cell>
        </row>
        <row r="436">
          <cell r="A436" t="str">
            <v>B_TakeProffit_Level2</v>
          </cell>
          <cell r="B436">
            <v>0</v>
          </cell>
        </row>
        <row r="437">
          <cell r="A437" t="str">
            <v>B_TakeProffit_Level2,F</v>
          </cell>
          <cell r="B437">
            <v>0</v>
          </cell>
        </row>
        <row r="438">
          <cell r="A438" t="str">
            <v>B_TakeProffit_Level2,1</v>
          </cell>
          <cell r="B438">
            <v>0</v>
          </cell>
        </row>
        <row r="439">
          <cell r="A439" t="str">
            <v>B_TakeProffit_Level2,2</v>
          </cell>
          <cell r="B439">
            <v>0</v>
          </cell>
        </row>
        <row r="440">
          <cell r="A440" t="str">
            <v>B_TakeProffit_Level2,3</v>
          </cell>
          <cell r="B440">
            <v>0</v>
          </cell>
        </row>
        <row r="441">
          <cell r="A441" t="str">
            <v>B_TakeProffit_Level2FixPips</v>
          </cell>
          <cell r="B441">
            <v>0</v>
          </cell>
        </row>
        <row r="442">
          <cell r="A442" t="str">
            <v>B_TakeProffit_Level2FixPips,F</v>
          </cell>
          <cell r="B442">
            <v>0</v>
          </cell>
        </row>
        <row r="443">
          <cell r="A443" t="str">
            <v>B_TakeProffit_Level2FixPips,1</v>
          </cell>
          <cell r="B443">
            <v>0</v>
          </cell>
        </row>
        <row r="444">
          <cell r="A444" t="str">
            <v>B_TakeProffit_Level2FixPips,2</v>
          </cell>
          <cell r="B444">
            <v>0</v>
          </cell>
        </row>
        <row r="445">
          <cell r="A445" t="str">
            <v>B_TakeProffit_Level2FixPips,3</v>
          </cell>
          <cell r="B445">
            <v>0</v>
          </cell>
        </row>
        <row r="446">
          <cell r="A446" t="str">
            <v>Indicators_settings_1_43_1065_23_34_12_04_2017</v>
          </cell>
          <cell r="B446" t="str">
            <v>Фильтры, ИНДИКАТОРНЫЙ вход Первым и/или Последующими ордерами</v>
          </cell>
        </row>
        <row r="447">
          <cell r="A447" t="str">
            <v>Use_trend_indicator_settings_1_43_1065_23_34_12_04_2017</v>
          </cell>
          <cell r="B447" t="str">
            <v>Параметры трендового фильтра.</v>
          </cell>
        </row>
        <row r="448">
          <cell r="A448" t="str">
            <v>use_ADX_for1Order</v>
          </cell>
          <cell r="B448">
            <v>0</v>
          </cell>
        </row>
        <row r="449">
          <cell r="A449" t="str">
            <v>use_ADX_for1Order,F</v>
          </cell>
          <cell r="B449">
            <v>0</v>
          </cell>
        </row>
        <row r="450">
          <cell r="A450" t="str">
            <v>use_ADX_for1Order,1</v>
          </cell>
          <cell r="B450">
            <v>1</v>
          </cell>
        </row>
        <row r="451">
          <cell r="A451" t="str">
            <v>use_ADX_for1Order,2</v>
          </cell>
          <cell r="B451">
            <v>0</v>
          </cell>
        </row>
        <row r="452">
          <cell r="A452" t="str">
            <v>use_ADX_for1Order,3</v>
          </cell>
          <cell r="B452">
            <v>-1</v>
          </cell>
        </row>
        <row r="453">
          <cell r="A453" t="str">
            <v>AdxTimeFrame1</v>
          </cell>
          <cell r="B453">
            <v>1</v>
          </cell>
        </row>
        <row r="454">
          <cell r="A454" t="str">
            <v>AdxTimeFrame1,F</v>
          </cell>
          <cell r="B454">
            <v>0</v>
          </cell>
        </row>
        <row r="455">
          <cell r="A455" t="str">
            <v>AdxTimeFrame1,1</v>
          </cell>
          <cell r="B455">
            <v>1</v>
          </cell>
        </row>
        <row r="456">
          <cell r="A456" t="str">
            <v>AdxTimeFrame1,2</v>
          </cell>
          <cell r="B456">
            <v>0</v>
          </cell>
        </row>
        <row r="457">
          <cell r="A457" t="str">
            <v>AdxTimeFrame1,3</v>
          </cell>
          <cell r="B457">
            <v>240</v>
          </cell>
        </row>
        <row r="458">
          <cell r="A458" t="str">
            <v>AdxPeriod1</v>
          </cell>
          <cell r="B458">
            <v>56</v>
          </cell>
        </row>
        <row r="459">
          <cell r="A459" t="str">
            <v>AdxPeriod1,F</v>
          </cell>
          <cell r="B459">
            <v>0</v>
          </cell>
        </row>
        <row r="460">
          <cell r="A460" t="str">
            <v>AdxPeriod1,1</v>
          </cell>
          <cell r="B460">
            <v>10</v>
          </cell>
        </row>
        <row r="461">
          <cell r="A461" t="str">
            <v>AdxPeriod1,2</v>
          </cell>
          <cell r="B461">
            <v>10</v>
          </cell>
        </row>
        <row r="462">
          <cell r="A462" t="str">
            <v>AdxPeriod1,3</v>
          </cell>
          <cell r="B462">
            <v>300</v>
          </cell>
        </row>
        <row r="463">
          <cell r="A463" t="str">
            <v>AdxLevel1</v>
          </cell>
          <cell r="B463">
            <v>1</v>
          </cell>
        </row>
        <row r="464">
          <cell r="A464" t="str">
            <v>AdxLevel1,F</v>
          </cell>
          <cell r="B464">
            <v>0</v>
          </cell>
        </row>
        <row r="465">
          <cell r="A465" t="str">
            <v>AdxLevel1,1</v>
          </cell>
          <cell r="B465">
            <v>0.5</v>
          </cell>
        </row>
        <row r="466">
          <cell r="A466" t="str">
            <v>AdxLevel1,2</v>
          </cell>
          <cell r="B466">
            <v>0.5</v>
          </cell>
        </row>
        <row r="467">
          <cell r="A467" t="str">
            <v>AdxLevel1,3</v>
          </cell>
          <cell r="B467">
            <v>2</v>
          </cell>
        </row>
        <row r="468">
          <cell r="A468" t="str">
            <v>use_ADX_ds1</v>
          </cell>
          <cell r="B468">
            <v>0</v>
          </cell>
        </row>
        <row r="469">
          <cell r="A469" t="str">
            <v>use_ADX_ds1,F</v>
          </cell>
          <cell r="B469">
            <v>0</v>
          </cell>
        </row>
        <row r="470">
          <cell r="A470" t="str">
            <v>use_ADX_ds1,1</v>
          </cell>
          <cell r="B470">
            <v>0</v>
          </cell>
        </row>
        <row r="471">
          <cell r="A471" t="str">
            <v>use_ADX_ds1,2</v>
          </cell>
          <cell r="B471">
            <v>0</v>
          </cell>
        </row>
        <row r="472">
          <cell r="A472" t="str">
            <v>use_ADX_ds1,3</v>
          </cell>
          <cell r="B472">
            <v>0</v>
          </cell>
        </row>
        <row r="473">
          <cell r="A473" t="str">
            <v>use_ADX_p3_1</v>
          </cell>
          <cell r="B473">
            <v>0</v>
          </cell>
        </row>
        <row r="474">
          <cell r="A474" t="str">
            <v>use_ADX_p3_1,F</v>
          </cell>
          <cell r="B474">
            <v>0</v>
          </cell>
        </row>
        <row r="475">
          <cell r="A475" t="str">
            <v>use_ADX_p3_1,1</v>
          </cell>
          <cell r="B475">
            <v>0</v>
          </cell>
        </row>
        <row r="476">
          <cell r="A476" t="str">
            <v>use_ADX_p3_1,2</v>
          </cell>
          <cell r="B476">
            <v>1</v>
          </cell>
        </row>
        <row r="477">
          <cell r="A477" t="str">
            <v>use_ADX_p3_1,3</v>
          </cell>
          <cell r="B477">
            <v>1</v>
          </cell>
        </row>
        <row r="478">
          <cell r="A478" t="str">
            <v>Use_ADX_indicator_settings_1_43_1065_23_34_12_04_2017</v>
          </cell>
          <cell r="B478" t="str">
            <v>0 - не использовать, хх - номер колена, -хх - реверс и номер колена</v>
          </cell>
        </row>
        <row r="479">
          <cell r="A479" t="str">
            <v>use_ADX_for_next_Order</v>
          </cell>
          <cell r="B479">
            <v>-9</v>
          </cell>
        </row>
        <row r="480">
          <cell r="A480" t="str">
            <v>use_ADX_for_next_Order,F</v>
          </cell>
          <cell r="B480">
            <v>0</v>
          </cell>
        </row>
        <row r="481">
          <cell r="A481" t="str">
            <v>use_ADX_for_next_Order,1</v>
          </cell>
          <cell r="B481">
            <v>-12</v>
          </cell>
        </row>
        <row r="482">
          <cell r="A482" t="str">
            <v>use_ADX_for_next_Order,2</v>
          </cell>
          <cell r="B482">
            <v>1</v>
          </cell>
        </row>
        <row r="483">
          <cell r="A483" t="str">
            <v>use_ADX_for_next_Order,3</v>
          </cell>
          <cell r="B483">
            <v>12</v>
          </cell>
        </row>
        <row r="484">
          <cell r="A484" t="str">
            <v>AdxTimeFrame</v>
          </cell>
          <cell r="B484">
            <v>60</v>
          </cell>
        </row>
        <row r="485">
          <cell r="A485" t="str">
            <v>AdxTimeFrame,F</v>
          </cell>
          <cell r="B485">
            <v>0</v>
          </cell>
        </row>
        <row r="486">
          <cell r="A486" t="str">
            <v>AdxTimeFrame,1</v>
          </cell>
          <cell r="B486">
            <v>1</v>
          </cell>
        </row>
        <row r="487">
          <cell r="A487" t="str">
            <v>AdxTimeFrame,2</v>
          </cell>
          <cell r="B487">
            <v>0</v>
          </cell>
        </row>
        <row r="488">
          <cell r="A488" t="str">
            <v>AdxTimeFrame,3</v>
          </cell>
          <cell r="B488">
            <v>60</v>
          </cell>
        </row>
        <row r="489">
          <cell r="A489" t="str">
            <v>AdxPeriod</v>
          </cell>
          <cell r="B489">
            <v>242</v>
          </cell>
        </row>
        <row r="490">
          <cell r="A490" t="str">
            <v>AdxPeriod,F</v>
          </cell>
          <cell r="B490">
            <v>1</v>
          </cell>
        </row>
        <row r="491">
          <cell r="A491" t="str">
            <v>AdxPeriod,1</v>
          </cell>
          <cell r="B491">
            <v>235</v>
          </cell>
        </row>
        <row r="492">
          <cell r="A492" t="str">
            <v>AdxPeriod,2</v>
          </cell>
          <cell r="B492">
            <v>1</v>
          </cell>
        </row>
        <row r="493">
          <cell r="A493" t="str">
            <v>AdxPeriod,3</v>
          </cell>
          <cell r="B493">
            <v>245</v>
          </cell>
        </row>
        <row r="494">
          <cell r="A494" t="str">
            <v>AdxLevel</v>
          </cell>
          <cell r="B494">
            <v>1.8</v>
          </cell>
        </row>
        <row r="495">
          <cell r="A495" t="str">
            <v>AdxLevel,F</v>
          </cell>
          <cell r="B495">
            <v>1</v>
          </cell>
        </row>
        <row r="496">
          <cell r="A496" t="str">
            <v>AdxLevel,1</v>
          </cell>
          <cell r="B496">
            <v>1.6</v>
          </cell>
        </row>
        <row r="497">
          <cell r="A497" t="str">
            <v>AdxLevel,2</v>
          </cell>
          <cell r="B497">
            <v>0.1</v>
          </cell>
        </row>
        <row r="498">
          <cell r="A498" t="str">
            <v>AdxLevel,3</v>
          </cell>
          <cell r="B498">
            <v>1.8</v>
          </cell>
        </row>
        <row r="499">
          <cell r="A499" t="str">
            <v>use_ADX_ds</v>
          </cell>
          <cell r="B499">
            <v>0</v>
          </cell>
        </row>
        <row r="500">
          <cell r="A500" t="str">
            <v>use_ADX_ds,F</v>
          </cell>
          <cell r="B500">
            <v>0</v>
          </cell>
        </row>
        <row r="501">
          <cell r="A501" t="str">
            <v>use_ADX_ds,1</v>
          </cell>
          <cell r="B501">
            <v>0</v>
          </cell>
        </row>
        <row r="502">
          <cell r="A502" t="str">
            <v>use_ADX_ds,2</v>
          </cell>
          <cell r="B502">
            <v>0</v>
          </cell>
        </row>
        <row r="503">
          <cell r="A503" t="str">
            <v>use_ADX_ds,3</v>
          </cell>
          <cell r="B503">
            <v>0</v>
          </cell>
        </row>
        <row r="504">
          <cell r="A504" t="str">
            <v>use_ADX_p3</v>
          </cell>
          <cell r="B504">
            <v>0</v>
          </cell>
        </row>
        <row r="505">
          <cell r="A505" t="str">
            <v>use_ADX_p3,F</v>
          </cell>
          <cell r="B505">
            <v>0</v>
          </cell>
        </row>
        <row r="506">
          <cell r="A506" t="str">
            <v>use_ADX_p3,1</v>
          </cell>
          <cell r="B506">
            <v>0</v>
          </cell>
        </row>
        <row r="507">
          <cell r="A507" t="str">
            <v>use_ADX_p3,2</v>
          </cell>
          <cell r="B507">
            <v>1</v>
          </cell>
        </row>
        <row r="508">
          <cell r="A508" t="str">
            <v>use_ADX_p3,3</v>
          </cell>
          <cell r="B508">
            <v>1</v>
          </cell>
        </row>
        <row r="509">
          <cell r="A509" t="str">
            <v>Use_imp_indicator_settings_1_43_1065_23_34_12_04_2017</v>
          </cell>
          <cell r="B509" t="str">
            <v>Параметры импульсного фильтра.</v>
          </cell>
        </row>
        <row r="510">
          <cell r="A510" t="str">
            <v>use_imp_for1Order</v>
          </cell>
          <cell r="B510">
            <v>0</v>
          </cell>
        </row>
        <row r="511">
          <cell r="A511" t="str">
            <v>use_imp_for1Order,F</v>
          </cell>
          <cell r="B511">
            <v>0</v>
          </cell>
        </row>
        <row r="512">
          <cell r="A512" t="str">
            <v>use_imp_for1Order,1</v>
          </cell>
          <cell r="B512">
            <v>1</v>
          </cell>
        </row>
        <row r="513">
          <cell r="A513" t="str">
            <v>use_imp_for1Order,2</v>
          </cell>
          <cell r="B513">
            <v>0</v>
          </cell>
        </row>
        <row r="514">
          <cell r="A514" t="str">
            <v>use_imp_for1Order,3</v>
          </cell>
          <cell r="B514">
            <v>-1</v>
          </cell>
        </row>
        <row r="515">
          <cell r="A515" t="str">
            <v>imp_indi_1order</v>
          </cell>
          <cell r="B515">
            <v>1</v>
          </cell>
        </row>
        <row r="516">
          <cell r="A516" t="str">
            <v>imp_indi_1order,F</v>
          </cell>
          <cell r="B516">
            <v>0</v>
          </cell>
        </row>
        <row r="517">
          <cell r="A517" t="str">
            <v>imp_indi_1order,1</v>
          </cell>
          <cell r="B517">
            <v>1</v>
          </cell>
        </row>
        <row r="518">
          <cell r="A518" t="str">
            <v>imp_indi_1order,2</v>
          </cell>
          <cell r="B518">
            <v>0</v>
          </cell>
        </row>
        <row r="519">
          <cell r="A519" t="str">
            <v>imp_indi_1order,3</v>
          </cell>
          <cell r="B519">
            <v>3</v>
          </cell>
        </row>
        <row r="520">
          <cell r="A520" t="str">
            <v>ImpTimeFrame1</v>
          </cell>
          <cell r="B520">
            <v>1</v>
          </cell>
        </row>
        <row r="521">
          <cell r="A521" t="str">
            <v>ImpTimeFrame1,F</v>
          </cell>
          <cell r="B521">
            <v>0</v>
          </cell>
        </row>
        <row r="522">
          <cell r="A522" t="str">
            <v>ImpTimeFrame1,1</v>
          </cell>
          <cell r="B522">
            <v>1</v>
          </cell>
        </row>
        <row r="523">
          <cell r="A523" t="str">
            <v>ImpTimeFrame1,2</v>
          </cell>
          <cell r="B523">
            <v>0</v>
          </cell>
        </row>
        <row r="524">
          <cell r="A524" t="str">
            <v>ImpTimeFrame1,3</v>
          </cell>
          <cell r="B524">
            <v>15</v>
          </cell>
        </row>
        <row r="525">
          <cell r="A525" t="str">
            <v>ImpPeriod1</v>
          </cell>
          <cell r="B525">
            <v>30</v>
          </cell>
        </row>
        <row r="526">
          <cell r="A526" t="str">
            <v>ImpPeriod1,F</v>
          </cell>
          <cell r="B526">
            <v>0</v>
          </cell>
        </row>
        <row r="527">
          <cell r="A527" t="str">
            <v>ImpPeriod1,1</v>
          </cell>
          <cell r="B527">
            <v>10</v>
          </cell>
        </row>
        <row r="528">
          <cell r="A528" t="str">
            <v>ImpPeriod1,2</v>
          </cell>
          <cell r="B528">
            <v>10</v>
          </cell>
        </row>
        <row r="529">
          <cell r="A529" t="str">
            <v>ImpPeriod1,3</v>
          </cell>
          <cell r="B529">
            <v>100</v>
          </cell>
        </row>
        <row r="530">
          <cell r="A530" t="str">
            <v>LGCoeff1</v>
          </cell>
          <cell r="B530">
            <v>0.75</v>
          </cell>
        </row>
        <row r="531">
          <cell r="A531" t="str">
            <v>LGCoeff1,F</v>
          </cell>
          <cell r="B531">
            <v>0</v>
          </cell>
        </row>
        <row r="532">
          <cell r="A532" t="str">
            <v>LGCoeff1,1</v>
          </cell>
          <cell r="B532">
            <v>0.75</v>
          </cell>
        </row>
        <row r="533">
          <cell r="A533" t="str">
            <v>LGCoeff1,2</v>
          </cell>
          <cell r="B533">
            <v>0</v>
          </cell>
        </row>
        <row r="534">
          <cell r="A534" t="str">
            <v>LGCoeff1,3</v>
          </cell>
          <cell r="B534">
            <v>0</v>
          </cell>
        </row>
        <row r="535">
          <cell r="A535" t="str">
            <v>ImpLevel1</v>
          </cell>
          <cell r="B535">
            <v>50</v>
          </cell>
        </row>
        <row r="536">
          <cell r="A536" t="str">
            <v>ImpLevel1,F</v>
          </cell>
          <cell r="B536">
            <v>0</v>
          </cell>
        </row>
        <row r="537">
          <cell r="A537" t="str">
            <v>ImpLevel1,1</v>
          </cell>
          <cell r="B537">
            <v>0</v>
          </cell>
        </row>
        <row r="538">
          <cell r="A538" t="str">
            <v>ImpLevel1,2</v>
          </cell>
          <cell r="B538">
            <v>50</v>
          </cell>
        </row>
        <row r="539">
          <cell r="A539" t="str">
            <v>ImpLevel1,3</v>
          </cell>
          <cell r="B539">
            <v>300</v>
          </cell>
        </row>
        <row r="540">
          <cell r="A540" t="str">
            <v>use_imp_indicator_settings_1_43_1065_23_34_12_04_2017</v>
          </cell>
          <cell r="B540" t="str">
            <v>0 - не использовать, хх - номер колена, -хх - реверс и номер колена</v>
          </cell>
        </row>
        <row r="541">
          <cell r="A541" t="str">
            <v>use_imp_for_next_Order</v>
          </cell>
          <cell r="B541">
            <v>0</v>
          </cell>
        </row>
        <row r="542">
          <cell r="A542" t="str">
            <v>use_imp_for_next_Order,F</v>
          </cell>
          <cell r="B542">
            <v>0</v>
          </cell>
        </row>
        <row r="543">
          <cell r="A543" t="str">
            <v>use_imp_for_next_Order,1</v>
          </cell>
          <cell r="B543">
            <v>-12</v>
          </cell>
        </row>
        <row r="544">
          <cell r="A544" t="str">
            <v>use_imp_for_next_Order,2</v>
          </cell>
          <cell r="B544">
            <v>1</v>
          </cell>
        </row>
        <row r="545">
          <cell r="A545" t="str">
            <v>use_imp_for_next_Order,3</v>
          </cell>
          <cell r="B545">
            <v>12</v>
          </cell>
        </row>
        <row r="546">
          <cell r="A546" t="str">
            <v>imp_indi_next_order</v>
          </cell>
          <cell r="B546">
            <v>1</v>
          </cell>
        </row>
        <row r="547">
          <cell r="A547" t="str">
            <v>imp_indi_next_order,F</v>
          </cell>
          <cell r="B547">
            <v>0</v>
          </cell>
        </row>
        <row r="548">
          <cell r="A548" t="str">
            <v>imp_indi_next_order,1</v>
          </cell>
          <cell r="B548">
            <v>1</v>
          </cell>
        </row>
        <row r="549">
          <cell r="A549" t="str">
            <v>imp_indi_next_order,2</v>
          </cell>
          <cell r="B549">
            <v>0</v>
          </cell>
        </row>
        <row r="550">
          <cell r="A550" t="str">
            <v>imp_indi_next_order,3</v>
          </cell>
          <cell r="B550">
            <v>3</v>
          </cell>
        </row>
        <row r="551">
          <cell r="A551" t="str">
            <v>ImpTimeFrame</v>
          </cell>
          <cell r="B551">
            <v>1</v>
          </cell>
        </row>
        <row r="552">
          <cell r="A552" t="str">
            <v>ImpTimeFrame,F</v>
          </cell>
          <cell r="B552">
            <v>0</v>
          </cell>
        </row>
        <row r="553">
          <cell r="A553" t="str">
            <v>ImpTimeFrame,1</v>
          </cell>
          <cell r="B553">
            <v>1</v>
          </cell>
        </row>
        <row r="554">
          <cell r="A554" t="str">
            <v>ImpTimeFrame,2</v>
          </cell>
          <cell r="B554">
            <v>0</v>
          </cell>
        </row>
        <row r="555">
          <cell r="A555" t="str">
            <v>ImpTimeFrame,3</v>
          </cell>
          <cell r="B555">
            <v>60</v>
          </cell>
        </row>
        <row r="556">
          <cell r="A556" t="str">
            <v>ImpPeriod</v>
          </cell>
          <cell r="B556">
            <v>30</v>
          </cell>
        </row>
        <row r="557">
          <cell r="A557" t="str">
            <v>ImpPeriod,F</v>
          </cell>
          <cell r="B557">
            <v>0</v>
          </cell>
        </row>
        <row r="558">
          <cell r="A558" t="str">
            <v>ImpPeriod,1</v>
          </cell>
          <cell r="B558">
            <v>10</v>
          </cell>
        </row>
        <row r="559">
          <cell r="A559" t="str">
            <v>ImpPeriod,2</v>
          </cell>
          <cell r="B559">
            <v>10</v>
          </cell>
        </row>
        <row r="560">
          <cell r="A560" t="str">
            <v>ImpPeriod,3</v>
          </cell>
          <cell r="B560">
            <v>100</v>
          </cell>
        </row>
        <row r="561">
          <cell r="A561" t="str">
            <v>LGCoeff</v>
          </cell>
          <cell r="B561">
            <v>0.75</v>
          </cell>
        </row>
        <row r="562">
          <cell r="A562" t="str">
            <v>LGCoeff,F</v>
          </cell>
          <cell r="B562">
            <v>0</v>
          </cell>
        </row>
        <row r="563">
          <cell r="A563" t="str">
            <v>LGCoeff,1</v>
          </cell>
          <cell r="B563">
            <v>0.75</v>
          </cell>
        </row>
        <row r="564">
          <cell r="A564" t="str">
            <v>LGCoeff,2</v>
          </cell>
          <cell r="B564">
            <v>0</v>
          </cell>
        </row>
        <row r="565">
          <cell r="A565" t="str">
            <v>LGCoeff,3</v>
          </cell>
          <cell r="B565">
            <v>0</v>
          </cell>
        </row>
        <row r="566">
          <cell r="A566" t="str">
            <v>ImpLevel</v>
          </cell>
          <cell r="B566">
            <v>50</v>
          </cell>
        </row>
        <row r="567">
          <cell r="A567" t="str">
            <v>ImpLevel,F</v>
          </cell>
          <cell r="B567">
            <v>0</v>
          </cell>
        </row>
        <row r="568">
          <cell r="A568" t="str">
            <v>ImpLevel,1</v>
          </cell>
          <cell r="B568">
            <v>50</v>
          </cell>
        </row>
        <row r="569">
          <cell r="A569" t="str">
            <v>ImpLevel,2</v>
          </cell>
          <cell r="B569">
            <v>50</v>
          </cell>
        </row>
        <row r="570">
          <cell r="A570" t="str">
            <v>ImpLevel,3</v>
          </cell>
          <cell r="B570">
            <v>300</v>
          </cell>
        </row>
        <row r="571">
          <cell r="A571" t="str">
            <v>without_indicator_settings_1_43_1065_23_34_12_04_2017</v>
          </cell>
          <cell r="B571" t="str">
            <v>Настройки параметров и фильтров безиндикаторного входа</v>
          </cell>
        </row>
        <row r="572">
          <cell r="A572" t="str">
            <v>OpenFirstOrderTF</v>
          </cell>
          <cell r="B572">
            <v>1</v>
          </cell>
        </row>
        <row r="573">
          <cell r="A573" t="str">
            <v>OpenFirstOrderTF,F</v>
          </cell>
          <cell r="B573">
            <v>0</v>
          </cell>
        </row>
        <row r="574">
          <cell r="A574" t="str">
            <v>OpenFirstOrderTF,1</v>
          </cell>
          <cell r="B574">
            <v>0</v>
          </cell>
        </row>
        <row r="575">
          <cell r="A575" t="str">
            <v>OpenFirstOrderTF,2</v>
          </cell>
          <cell r="B575">
            <v>0</v>
          </cell>
        </row>
        <row r="576">
          <cell r="A576" t="str">
            <v>OpenFirstOrderTF,3</v>
          </cell>
          <cell r="B576">
            <v>0</v>
          </cell>
        </row>
        <row r="577">
          <cell r="A577" t="str">
            <v>CandlesToOpen1Order</v>
          </cell>
          <cell r="B577">
            <v>3</v>
          </cell>
        </row>
        <row r="578">
          <cell r="A578" t="str">
            <v>CandlesToOpen1Order,F</v>
          </cell>
          <cell r="B578">
            <v>0</v>
          </cell>
        </row>
        <row r="579">
          <cell r="A579" t="str">
            <v>CandlesToOpen1Order,1</v>
          </cell>
          <cell r="B579">
            <v>3</v>
          </cell>
        </row>
        <row r="580">
          <cell r="A580" t="str">
            <v>CandlesToOpen1Order,2</v>
          </cell>
          <cell r="B580">
            <v>0</v>
          </cell>
        </row>
        <row r="581">
          <cell r="A581" t="str">
            <v>CandlesToOpen1Order,3</v>
          </cell>
          <cell r="B581">
            <v>0</v>
          </cell>
        </row>
        <row r="582">
          <cell r="A582" t="str">
            <v>CandlesToOpen1Order_OpenClose</v>
          </cell>
          <cell r="B582">
            <v>1</v>
          </cell>
        </row>
        <row r="583">
          <cell r="A583" t="str">
            <v>CandlesToOpen1Order_OpenClose,F</v>
          </cell>
          <cell r="B583">
            <v>0</v>
          </cell>
        </row>
        <row r="584">
          <cell r="A584" t="str">
            <v>CandlesToOpen1Order_OpenClose,1</v>
          </cell>
          <cell r="B584">
            <v>0</v>
          </cell>
        </row>
        <row r="585">
          <cell r="A585" t="str">
            <v>CandlesToOpen1Order_OpenClose,2</v>
          </cell>
          <cell r="B585">
            <v>1</v>
          </cell>
        </row>
        <row r="586">
          <cell r="A586" t="str">
            <v>CandlesToOpen1Order_OpenClose,3</v>
          </cell>
          <cell r="B586">
            <v>1</v>
          </cell>
        </row>
        <row r="587">
          <cell r="A587" t="str">
            <v>CandlesToOpen1Order_MinPips</v>
          </cell>
          <cell r="B587">
            <v>4</v>
          </cell>
        </row>
        <row r="588">
          <cell r="A588" t="str">
            <v>CandlesToOpen1Order_MinPips,F</v>
          </cell>
          <cell r="B588">
            <v>0</v>
          </cell>
        </row>
        <row r="589">
          <cell r="A589" t="str">
            <v>CandlesToOpen1Order_MinPips,1</v>
          </cell>
          <cell r="B589">
            <v>4</v>
          </cell>
        </row>
        <row r="590">
          <cell r="A590" t="str">
            <v>CandlesToOpen1Order_MinPips,2</v>
          </cell>
          <cell r="B590">
            <v>0</v>
          </cell>
        </row>
        <row r="591">
          <cell r="A591" t="str">
            <v>CandlesToOpen1Order_MinPips,3</v>
          </cell>
          <cell r="B591">
            <v>0</v>
          </cell>
        </row>
        <row r="592">
          <cell r="A592" t="str">
            <v>CandlesToOpen1Order_MaxPips</v>
          </cell>
          <cell r="B592">
            <v>20</v>
          </cell>
        </row>
        <row r="593">
          <cell r="A593" t="str">
            <v>CandlesToOpen1Order_MaxPips,F</v>
          </cell>
          <cell r="B593">
            <v>0</v>
          </cell>
        </row>
        <row r="594">
          <cell r="A594" t="str">
            <v>CandlesToOpen1Order_MaxPips,1</v>
          </cell>
          <cell r="B594">
            <v>20</v>
          </cell>
        </row>
        <row r="595">
          <cell r="A595" t="str">
            <v>CandlesToOpen1Order_MaxPips,2</v>
          </cell>
          <cell r="B595">
            <v>0</v>
          </cell>
        </row>
        <row r="596">
          <cell r="A596" t="str">
            <v>CandlesToOpen1Order_MaxPips,3</v>
          </cell>
          <cell r="B596">
            <v>0</v>
          </cell>
        </row>
        <row r="597">
          <cell r="A597" t="str">
            <v>ReversSignalToOpen1Order</v>
          </cell>
          <cell r="B597">
            <v>1</v>
          </cell>
        </row>
        <row r="598">
          <cell r="A598" t="str">
            <v>ReversSignalToOpen1Order,F</v>
          </cell>
          <cell r="B598">
            <v>0</v>
          </cell>
        </row>
        <row r="599">
          <cell r="A599" t="str">
            <v>ReversSignalToOpen1Order,1</v>
          </cell>
          <cell r="B599">
            <v>0</v>
          </cell>
        </row>
        <row r="600">
          <cell r="A600" t="str">
            <v>ReversSignalToOpen1Order,2</v>
          </cell>
          <cell r="B600">
            <v>1</v>
          </cell>
        </row>
        <row r="601">
          <cell r="A601" t="str">
            <v>ReversSignalToOpen1Order,3</v>
          </cell>
          <cell r="B601">
            <v>1</v>
          </cell>
        </row>
        <row r="602">
          <cell r="A602" t="str">
            <v>gap_settings_1_43_1065_23_34_12_04_2017</v>
          </cell>
          <cell r="B602" t="str">
            <v>Настройки блока выявления и обработки гэпов</v>
          </cell>
        </row>
        <row r="603">
          <cell r="A603" t="str">
            <v>GapControl</v>
          </cell>
          <cell r="B603">
            <v>2</v>
          </cell>
        </row>
        <row r="604">
          <cell r="A604" t="str">
            <v>GapControl,F</v>
          </cell>
          <cell r="B604">
            <v>0</v>
          </cell>
        </row>
        <row r="605">
          <cell r="A605" t="str">
            <v>GapControl,1</v>
          </cell>
          <cell r="B605">
            <v>0</v>
          </cell>
        </row>
        <row r="606">
          <cell r="A606" t="str">
            <v>GapControl,2</v>
          </cell>
          <cell r="B606">
            <v>0</v>
          </cell>
        </row>
        <row r="607">
          <cell r="A607" t="str">
            <v>GapControl,3</v>
          </cell>
          <cell r="B607">
            <v>0</v>
          </cell>
        </row>
        <row r="608">
          <cell r="A608" t="str">
            <v>GapMaxStopOrders</v>
          </cell>
          <cell r="B608">
            <v>3</v>
          </cell>
        </row>
        <row r="609">
          <cell r="A609" t="str">
            <v>GapMaxStopOrders,F</v>
          </cell>
          <cell r="B609">
            <v>0</v>
          </cell>
        </row>
        <row r="610">
          <cell r="A610" t="str">
            <v>GapMaxStopOrders,1</v>
          </cell>
          <cell r="B610">
            <v>3</v>
          </cell>
        </row>
        <row r="611">
          <cell r="A611" t="str">
            <v>GapMaxStopOrders,2</v>
          </cell>
          <cell r="B611">
            <v>0</v>
          </cell>
        </row>
        <row r="612">
          <cell r="A612" t="str">
            <v>GapMaxStopOrders,3</v>
          </cell>
          <cell r="B612">
            <v>0</v>
          </cell>
        </row>
        <row r="613">
          <cell r="A613" t="str">
            <v>GapMinDistanceFromMarket</v>
          </cell>
          <cell r="B613">
            <v>4</v>
          </cell>
        </row>
        <row r="614">
          <cell r="A614" t="str">
            <v>GapMinDistanceFromMarket,F</v>
          </cell>
          <cell r="B614">
            <v>0</v>
          </cell>
        </row>
        <row r="615">
          <cell r="A615" t="str">
            <v>GapMinDistanceFromMarket,1</v>
          </cell>
          <cell r="B615">
            <v>4</v>
          </cell>
        </row>
        <row r="616">
          <cell r="A616" t="str">
            <v>GapMinDistanceFromMarket,2</v>
          </cell>
          <cell r="B616">
            <v>0</v>
          </cell>
        </row>
        <row r="617">
          <cell r="A617" t="str">
            <v>GapMinDistanceFromMarket,3</v>
          </cell>
          <cell r="B617">
            <v>0</v>
          </cell>
        </row>
        <row r="618">
          <cell r="A618" t="str">
            <v>S_GapMinPips</v>
          </cell>
          <cell r="B618">
            <v>10</v>
          </cell>
        </row>
        <row r="619">
          <cell r="A619" t="str">
            <v>S_GapMinPips,F</v>
          </cell>
          <cell r="B619">
            <v>0</v>
          </cell>
        </row>
        <row r="620">
          <cell r="A620" t="str">
            <v>S_GapMinPips,1</v>
          </cell>
          <cell r="B620">
            <v>10</v>
          </cell>
        </row>
        <row r="621">
          <cell r="A621" t="str">
            <v>S_GapMinPips,2</v>
          </cell>
          <cell r="B621">
            <v>0</v>
          </cell>
        </row>
        <row r="622">
          <cell r="A622" t="str">
            <v>S_GapMinPips,3</v>
          </cell>
          <cell r="B622">
            <v>0</v>
          </cell>
        </row>
        <row r="623">
          <cell r="A623" t="str">
            <v>S_GapMinPercent</v>
          </cell>
          <cell r="B623">
            <v>0</v>
          </cell>
        </row>
        <row r="624">
          <cell r="A624" t="str">
            <v>S_GapMinPercent,F</v>
          </cell>
          <cell r="B624">
            <v>0</v>
          </cell>
        </row>
        <row r="625">
          <cell r="A625" t="str">
            <v>S_GapMinPercent,1</v>
          </cell>
          <cell r="B625">
            <v>0</v>
          </cell>
        </row>
        <row r="626">
          <cell r="A626" t="str">
            <v>S_GapMinPercent,2</v>
          </cell>
          <cell r="B626">
            <v>0</v>
          </cell>
        </row>
        <row r="627">
          <cell r="A627" t="str">
            <v>S_GapMinPercent,3</v>
          </cell>
          <cell r="B627">
            <v>0</v>
          </cell>
        </row>
        <row r="628">
          <cell r="A628" t="str">
            <v>S_GapLotKoef</v>
          </cell>
          <cell r="B628">
            <v>0.5</v>
          </cell>
        </row>
        <row r="629">
          <cell r="A629" t="str">
            <v>S_GapLotKoef,F</v>
          </cell>
          <cell r="B629">
            <v>0</v>
          </cell>
        </row>
        <row r="630">
          <cell r="A630" t="str">
            <v>S_GapLotKoef,1</v>
          </cell>
          <cell r="B630">
            <v>0.5</v>
          </cell>
        </row>
        <row r="631">
          <cell r="A631" t="str">
            <v>S_GapLotKoef,2</v>
          </cell>
          <cell r="B631">
            <v>0</v>
          </cell>
        </row>
        <row r="632">
          <cell r="A632" t="str">
            <v>S_GapLotKoef,3</v>
          </cell>
          <cell r="B632">
            <v>0</v>
          </cell>
        </row>
        <row r="633">
          <cell r="A633" t="str">
            <v>S_GapLastOrderKoef</v>
          </cell>
          <cell r="B633">
            <v>2</v>
          </cell>
        </row>
        <row r="634">
          <cell r="A634" t="str">
            <v>S_GapLastOrderKoef,F</v>
          </cell>
          <cell r="B634">
            <v>0</v>
          </cell>
        </row>
        <row r="635">
          <cell r="A635" t="str">
            <v>S_GapLastOrderKoef,1</v>
          </cell>
          <cell r="B635">
            <v>2</v>
          </cell>
        </row>
        <row r="636">
          <cell r="A636" t="str">
            <v>S_GapLastOrderKoef,2</v>
          </cell>
          <cell r="B636">
            <v>0</v>
          </cell>
        </row>
        <row r="637">
          <cell r="A637" t="str">
            <v>S_GapLastOrderKoef,3</v>
          </cell>
          <cell r="B637">
            <v>0</v>
          </cell>
        </row>
        <row r="638">
          <cell r="A638" t="str">
            <v>B_GapMinPips</v>
          </cell>
          <cell r="B638">
            <v>10</v>
          </cell>
        </row>
        <row r="639">
          <cell r="A639" t="str">
            <v>B_GapMinPips,F</v>
          </cell>
          <cell r="B639">
            <v>0</v>
          </cell>
        </row>
        <row r="640">
          <cell r="A640" t="str">
            <v>B_GapMinPips,1</v>
          </cell>
          <cell r="B640">
            <v>10</v>
          </cell>
        </row>
        <row r="641">
          <cell r="A641" t="str">
            <v>B_GapMinPips,2</v>
          </cell>
          <cell r="B641">
            <v>0</v>
          </cell>
        </row>
        <row r="642">
          <cell r="A642" t="str">
            <v>B_GapMinPips,3</v>
          </cell>
          <cell r="B642">
            <v>0</v>
          </cell>
        </row>
        <row r="643">
          <cell r="A643" t="str">
            <v>B_GapMinPercent</v>
          </cell>
          <cell r="B643">
            <v>0</v>
          </cell>
        </row>
        <row r="644">
          <cell r="A644" t="str">
            <v>B_GapMinPercent,F</v>
          </cell>
          <cell r="B644">
            <v>0</v>
          </cell>
        </row>
        <row r="645">
          <cell r="A645" t="str">
            <v>B_GapMinPercent,1</v>
          </cell>
          <cell r="B645">
            <v>0</v>
          </cell>
        </row>
        <row r="646">
          <cell r="A646" t="str">
            <v>B_GapMinPercent,2</v>
          </cell>
          <cell r="B646">
            <v>0</v>
          </cell>
        </row>
        <row r="647">
          <cell r="A647" t="str">
            <v>B_GapMinPercent,3</v>
          </cell>
          <cell r="B647">
            <v>0</v>
          </cell>
        </row>
        <row r="648">
          <cell r="A648" t="str">
            <v>B_GapLotKoef</v>
          </cell>
          <cell r="B648">
            <v>0.5</v>
          </cell>
        </row>
        <row r="649">
          <cell r="A649" t="str">
            <v>B_GapLotKoef,F</v>
          </cell>
          <cell r="B649">
            <v>0</v>
          </cell>
        </row>
        <row r="650">
          <cell r="A650" t="str">
            <v>B_GapLotKoef,1</v>
          </cell>
          <cell r="B650">
            <v>0.5</v>
          </cell>
        </row>
        <row r="651">
          <cell r="A651" t="str">
            <v>B_GapLotKoef,2</v>
          </cell>
          <cell r="B651">
            <v>0</v>
          </cell>
        </row>
        <row r="652">
          <cell r="A652" t="str">
            <v>B_GapLotKoef,3</v>
          </cell>
          <cell r="B652">
            <v>0</v>
          </cell>
        </row>
        <row r="653">
          <cell r="A653" t="str">
            <v>B_GapLastOrderKoef</v>
          </cell>
          <cell r="B653">
            <v>2</v>
          </cell>
        </row>
        <row r="654">
          <cell r="A654" t="str">
            <v>B_GapLastOrderKoef,F</v>
          </cell>
          <cell r="B654">
            <v>0</v>
          </cell>
        </row>
        <row r="655">
          <cell r="A655" t="str">
            <v>B_GapLastOrderKoef,1</v>
          </cell>
          <cell r="B655">
            <v>2</v>
          </cell>
        </row>
        <row r="656">
          <cell r="A656" t="str">
            <v>B_GapLastOrderKoef,2</v>
          </cell>
          <cell r="B656">
            <v>0</v>
          </cell>
        </row>
        <row r="657">
          <cell r="A657" t="str">
            <v>B_GapLastOrderKoef,3</v>
          </cell>
          <cell r="B657">
            <v>0</v>
          </cell>
        </row>
        <row r="658">
          <cell r="A658" t="str">
            <v>vol_filter_settings_1_43_1065_23_34_12_04_2017</v>
          </cell>
          <cell r="B658" t="str">
            <v>Фильтр - Запрет открывать ордера, если импульс</v>
          </cell>
        </row>
        <row r="659">
          <cell r="A659" t="str">
            <v>VolCandleTF</v>
          </cell>
          <cell r="B659">
            <v>1</v>
          </cell>
        </row>
        <row r="660">
          <cell r="A660" t="str">
            <v>VolCandleTF,F</v>
          </cell>
          <cell r="B660">
            <v>0</v>
          </cell>
        </row>
        <row r="661">
          <cell r="A661" t="str">
            <v>VolCandleTF,1</v>
          </cell>
          <cell r="B661">
            <v>0</v>
          </cell>
        </row>
        <row r="662">
          <cell r="A662" t="str">
            <v>VolCandleTF,2</v>
          </cell>
          <cell r="B662">
            <v>0</v>
          </cell>
        </row>
        <row r="663">
          <cell r="A663" t="str">
            <v>VolCandleTF,3</v>
          </cell>
          <cell r="B663">
            <v>0</v>
          </cell>
        </row>
        <row r="664">
          <cell r="A664" t="str">
            <v>VolCandleMaxSize</v>
          </cell>
          <cell r="B664">
            <v>15</v>
          </cell>
        </row>
        <row r="665">
          <cell r="A665" t="str">
            <v>VolCandleMaxSize,F</v>
          </cell>
          <cell r="B665">
            <v>0</v>
          </cell>
        </row>
        <row r="666">
          <cell r="A666" t="str">
            <v>VolCandleMaxSize,1</v>
          </cell>
          <cell r="B666">
            <v>15</v>
          </cell>
        </row>
        <row r="667">
          <cell r="A667" t="str">
            <v>VolCandleMaxSize,2</v>
          </cell>
          <cell r="B667">
            <v>0</v>
          </cell>
        </row>
        <row r="668">
          <cell r="A668" t="str">
            <v>VolCandleMaxSize,3</v>
          </cell>
          <cell r="B668">
            <v>0</v>
          </cell>
        </row>
        <row r="669">
          <cell r="A669" t="str">
            <v>VolStopTradeTimining</v>
          </cell>
          <cell r="B669">
            <v>60</v>
          </cell>
        </row>
        <row r="670">
          <cell r="A670" t="str">
            <v>VolStopTradeTimining,F</v>
          </cell>
          <cell r="B670">
            <v>0</v>
          </cell>
        </row>
        <row r="671">
          <cell r="A671" t="str">
            <v>VolStopTradeTimining,1</v>
          </cell>
          <cell r="B671">
            <v>60</v>
          </cell>
        </row>
        <row r="672">
          <cell r="A672" t="str">
            <v>VolStopTradeTimining,2</v>
          </cell>
          <cell r="B672">
            <v>0</v>
          </cell>
        </row>
        <row r="673">
          <cell r="A673" t="str">
            <v>VolStopTradeTimining,3</v>
          </cell>
          <cell r="B673">
            <v>0</v>
          </cell>
        </row>
        <row r="674">
          <cell r="A674" t="str">
            <v>sheduler_settings_1_43_1065_23_34_12_04_2017</v>
          </cell>
          <cell r="B674" t="str">
            <v>Настройки планировщиков торговли - их 5 разных</v>
          </cell>
        </row>
        <row r="675">
          <cell r="A675" t="str">
            <v>sheduler_trade_week_settings_1_43_1065_23_34_12_04_2017</v>
          </cell>
          <cell r="B675" t="str">
            <v>№1 Еженедельно: можно открывать 1-е ордера со Start_дня|время по End_день|время</v>
          </cell>
        </row>
        <row r="676">
          <cell r="A676" t="str">
            <v>TradeStartDay</v>
          </cell>
          <cell r="B676">
            <v>0</v>
          </cell>
        </row>
        <row r="677">
          <cell r="A677" t="str">
            <v>TradeStartDay,F</v>
          </cell>
          <cell r="B677">
            <v>0</v>
          </cell>
        </row>
        <row r="678">
          <cell r="A678" t="str">
            <v>TradeStartDay,1</v>
          </cell>
          <cell r="B678">
            <v>0</v>
          </cell>
        </row>
        <row r="679">
          <cell r="A679" t="str">
            <v>TradeStartDay,2</v>
          </cell>
          <cell r="B679">
            <v>0</v>
          </cell>
        </row>
        <row r="680">
          <cell r="A680" t="str">
            <v>TradeStartDay,3</v>
          </cell>
          <cell r="B680">
            <v>0</v>
          </cell>
        </row>
        <row r="681">
          <cell r="A681" t="str">
            <v>TradeStartHour</v>
          </cell>
          <cell r="B681">
            <v>0</v>
          </cell>
        </row>
        <row r="682">
          <cell r="A682" t="str">
            <v>TradeStartHour,F</v>
          </cell>
          <cell r="B682">
            <v>0</v>
          </cell>
        </row>
        <row r="683">
          <cell r="A683" t="str">
            <v>TradeStartHour,1</v>
          </cell>
          <cell r="B683">
            <v>0</v>
          </cell>
        </row>
        <row r="684">
          <cell r="A684" t="str">
            <v>TradeStartHour,2</v>
          </cell>
          <cell r="B684">
            <v>0</v>
          </cell>
        </row>
        <row r="685">
          <cell r="A685" t="str">
            <v>TradeStartHour,3</v>
          </cell>
          <cell r="B685">
            <v>0</v>
          </cell>
        </row>
        <row r="686">
          <cell r="A686" t="str">
            <v>TradeStartMinute</v>
          </cell>
          <cell r="B686">
            <v>0</v>
          </cell>
        </row>
        <row r="687">
          <cell r="A687" t="str">
            <v>TradeStartMinute,F</v>
          </cell>
          <cell r="B687">
            <v>0</v>
          </cell>
        </row>
        <row r="688">
          <cell r="A688" t="str">
            <v>TradeStartMinute,1</v>
          </cell>
          <cell r="B688">
            <v>0</v>
          </cell>
        </row>
        <row r="689">
          <cell r="A689" t="str">
            <v>TradeStartMinute,2</v>
          </cell>
          <cell r="B689">
            <v>0</v>
          </cell>
        </row>
        <row r="690">
          <cell r="A690" t="str">
            <v>TradeStartMinute,3</v>
          </cell>
          <cell r="B690">
            <v>0</v>
          </cell>
        </row>
        <row r="691">
          <cell r="A691" t="str">
            <v>TradeEndDay</v>
          </cell>
          <cell r="B691">
            <v>6</v>
          </cell>
        </row>
        <row r="692">
          <cell r="A692" t="str">
            <v>TradeEndDay,F</v>
          </cell>
          <cell r="B692">
            <v>0</v>
          </cell>
        </row>
        <row r="693">
          <cell r="A693" t="str">
            <v>TradeEndDay,1</v>
          </cell>
          <cell r="B693">
            <v>0</v>
          </cell>
        </row>
        <row r="694">
          <cell r="A694" t="str">
            <v>TradeEndDay,2</v>
          </cell>
          <cell r="B694">
            <v>0</v>
          </cell>
        </row>
        <row r="695">
          <cell r="A695" t="str">
            <v>TradeEndDay,3</v>
          </cell>
          <cell r="B695">
            <v>0</v>
          </cell>
        </row>
        <row r="696">
          <cell r="A696" t="str">
            <v>TradeEndHour</v>
          </cell>
          <cell r="B696">
            <v>12</v>
          </cell>
        </row>
        <row r="697">
          <cell r="A697" t="str">
            <v>TradeEndHour,F</v>
          </cell>
          <cell r="B697">
            <v>0</v>
          </cell>
        </row>
        <row r="698">
          <cell r="A698" t="str">
            <v>TradeEndHour,1</v>
          </cell>
          <cell r="B698">
            <v>12</v>
          </cell>
        </row>
        <row r="699">
          <cell r="A699" t="str">
            <v>TradeEndHour,2</v>
          </cell>
          <cell r="B699">
            <v>0</v>
          </cell>
        </row>
        <row r="700">
          <cell r="A700" t="str">
            <v>TradeEndHour,3</v>
          </cell>
          <cell r="B700">
            <v>0</v>
          </cell>
        </row>
        <row r="701">
          <cell r="A701" t="str">
            <v>TradeEndMinute</v>
          </cell>
          <cell r="B701">
            <v>0</v>
          </cell>
        </row>
        <row r="702">
          <cell r="A702" t="str">
            <v>TradeEndMinute,F</v>
          </cell>
          <cell r="B702">
            <v>0</v>
          </cell>
        </row>
        <row r="703">
          <cell r="A703" t="str">
            <v>TradeEndMinute,1</v>
          </cell>
          <cell r="B703">
            <v>0</v>
          </cell>
        </row>
        <row r="704">
          <cell r="A704" t="str">
            <v>TradeEndMinute,2</v>
          </cell>
          <cell r="B704">
            <v>0</v>
          </cell>
        </row>
        <row r="705">
          <cell r="A705" t="str">
            <v>TradeEndMinute,3</v>
          </cell>
          <cell r="B705">
            <v>0</v>
          </cell>
        </row>
        <row r="706">
          <cell r="A706" t="str">
            <v>sheduler_new_positio_pause_settings_1_43_1065_23_34_12_04_2017</v>
          </cell>
          <cell r="B706" t="str">
            <v>№2 Однократно: от и до - запрещено открывать любые новые позиции</v>
          </cell>
        </row>
        <row r="707">
          <cell r="A707" t="str">
            <v>NewPositionPause1Start</v>
          </cell>
          <cell r="B707">
            <v>0</v>
          </cell>
        </row>
        <row r="708">
          <cell r="A708" t="str">
            <v>NewPositionPause1End</v>
          </cell>
          <cell r="B708">
            <v>0</v>
          </cell>
        </row>
        <row r="709">
          <cell r="A709" t="str">
            <v>NewPositionPause2Start</v>
          </cell>
          <cell r="B709">
            <v>0</v>
          </cell>
        </row>
        <row r="710">
          <cell r="A710" t="str">
            <v>NewPositionPause2End</v>
          </cell>
          <cell r="B710">
            <v>0</v>
          </cell>
        </row>
        <row r="711">
          <cell r="A711" t="str">
            <v>NewPositionPause3Start</v>
          </cell>
          <cell r="B711">
            <v>0</v>
          </cell>
        </row>
        <row r="712">
          <cell r="A712" t="str">
            <v>NewPositionPause3End</v>
          </cell>
          <cell r="B712">
            <v>0</v>
          </cell>
        </row>
        <row r="713">
          <cell r="A713" t="str">
            <v>NewPositionPause4Start</v>
          </cell>
          <cell r="B713">
            <v>0</v>
          </cell>
        </row>
        <row r="714">
          <cell r="A714" t="str">
            <v>NewPositionPause4End</v>
          </cell>
          <cell r="B714">
            <v>0</v>
          </cell>
        </row>
        <row r="715">
          <cell r="A715" t="str">
            <v>NewPositionPause5Start</v>
          </cell>
          <cell r="B715">
            <v>0</v>
          </cell>
        </row>
        <row r="716">
          <cell r="A716" t="str">
            <v>NewPositionPause5End</v>
          </cell>
          <cell r="B716">
            <v>0</v>
          </cell>
        </row>
        <row r="717">
          <cell r="A717" t="str">
            <v>NewPositionPause6Start</v>
          </cell>
          <cell r="B717">
            <v>0</v>
          </cell>
        </row>
        <row r="718">
          <cell r="A718" t="str">
            <v>NewPositionPause6End</v>
          </cell>
          <cell r="B718">
            <v>0</v>
          </cell>
        </row>
        <row r="719">
          <cell r="A719" t="str">
            <v>NewPositionPause7Start</v>
          </cell>
          <cell r="B719">
            <v>0</v>
          </cell>
        </row>
        <row r="720">
          <cell r="A720" t="str">
            <v>NewPositionPause7End</v>
          </cell>
          <cell r="B720">
            <v>0</v>
          </cell>
        </row>
        <row r="721">
          <cell r="A721" t="str">
            <v>NewPositionPause8Start</v>
          </cell>
          <cell r="B721">
            <v>0</v>
          </cell>
        </row>
        <row r="722">
          <cell r="A722" t="str">
            <v>NewPositionPause8End</v>
          </cell>
          <cell r="B722">
            <v>0</v>
          </cell>
        </row>
        <row r="723">
          <cell r="A723" t="str">
            <v>NewPositionPause9Start</v>
          </cell>
          <cell r="B723">
            <v>0</v>
          </cell>
        </row>
        <row r="724">
          <cell r="A724" t="str">
            <v>NewPositionPause9End</v>
          </cell>
          <cell r="B724">
            <v>0</v>
          </cell>
        </row>
        <row r="725">
          <cell r="A725" t="str">
            <v>NewPositionPause10Start</v>
          </cell>
          <cell r="B725">
            <v>0</v>
          </cell>
        </row>
        <row r="726">
          <cell r="A726" t="str">
            <v>NewPositionPause10End</v>
          </cell>
          <cell r="B726">
            <v>0</v>
          </cell>
        </row>
        <row r="727">
          <cell r="A727" t="str">
            <v>sheduler_trade_day_settings_1_43_1065_23_34_12_04_2017</v>
          </cell>
          <cell r="B727" t="str">
            <v>№3 Ежедневно: можно открывать 1-е ордера сеток - 10 интервалов</v>
          </cell>
        </row>
        <row r="728">
          <cell r="A728" t="str">
            <v>IntraDay1StartHour</v>
          </cell>
          <cell r="B728">
            <v>0</v>
          </cell>
        </row>
        <row r="729">
          <cell r="A729" t="str">
            <v>IntraDay1StartHour,F</v>
          </cell>
          <cell r="B729">
            <v>0</v>
          </cell>
        </row>
        <row r="730">
          <cell r="A730" t="str">
            <v>IntraDay1StartHour,1</v>
          </cell>
          <cell r="B730">
            <v>0</v>
          </cell>
        </row>
        <row r="731">
          <cell r="A731" t="str">
            <v>IntraDay1StartHour,2</v>
          </cell>
          <cell r="B731">
            <v>0</v>
          </cell>
        </row>
        <row r="732">
          <cell r="A732" t="str">
            <v>IntraDay1StartHour,3</v>
          </cell>
          <cell r="B732">
            <v>0</v>
          </cell>
        </row>
        <row r="733">
          <cell r="A733" t="str">
            <v>IntraDay1StartMinute</v>
          </cell>
          <cell r="B733">
            <v>0</v>
          </cell>
        </row>
        <row r="734">
          <cell r="A734" t="str">
            <v>IntraDay1StartMinute,F</v>
          </cell>
          <cell r="B734">
            <v>0</v>
          </cell>
        </row>
        <row r="735">
          <cell r="A735" t="str">
            <v>IntraDay1StartMinute,1</v>
          </cell>
          <cell r="B735">
            <v>0</v>
          </cell>
        </row>
        <row r="736">
          <cell r="A736" t="str">
            <v>IntraDay1StartMinute,2</v>
          </cell>
          <cell r="B736">
            <v>0</v>
          </cell>
        </row>
        <row r="737">
          <cell r="A737" t="str">
            <v>IntraDay1StartMinute,3</v>
          </cell>
          <cell r="B737">
            <v>0</v>
          </cell>
        </row>
        <row r="738">
          <cell r="A738" t="str">
            <v>IntraDay1EndHour</v>
          </cell>
          <cell r="B738">
            <v>0</v>
          </cell>
        </row>
        <row r="739">
          <cell r="A739" t="str">
            <v>IntraDay1EndHour,F</v>
          </cell>
          <cell r="B739">
            <v>0</v>
          </cell>
        </row>
        <row r="740">
          <cell r="A740" t="str">
            <v>IntraDay1EndHour,1</v>
          </cell>
          <cell r="B740">
            <v>0</v>
          </cell>
        </row>
        <row r="741">
          <cell r="A741" t="str">
            <v>IntraDay1EndHour,2</v>
          </cell>
          <cell r="B741">
            <v>0</v>
          </cell>
        </row>
        <row r="742">
          <cell r="A742" t="str">
            <v>IntraDay1EndHour,3</v>
          </cell>
          <cell r="B742">
            <v>0</v>
          </cell>
        </row>
        <row r="743">
          <cell r="A743" t="str">
            <v>IntraDay1EndMinute</v>
          </cell>
          <cell r="B743">
            <v>0</v>
          </cell>
        </row>
        <row r="744">
          <cell r="A744" t="str">
            <v>IntraDay1EndMinute,F</v>
          </cell>
          <cell r="B744">
            <v>0</v>
          </cell>
        </row>
        <row r="745">
          <cell r="A745" t="str">
            <v>IntraDay1EndMinute,1</v>
          </cell>
          <cell r="B745">
            <v>0</v>
          </cell>
        </row>
        <row r="746">
          <cell r="A746" t="str">
            <v>IntraDay1EndMinute,2</v>
          </cell>
          <cell r="B746">
            <v>0</v>
          </cell>
        </row>
        <row r="747">
          <cell r="A747" t="str">
            <v>IntraDay1EndMinute,3</v>
          </cell>
          <cell r="B747">
            <v>0</v>
          </cell>
        </row>
        <row r="748">
          <cell r="A748" t="str">
            <v>IntraDay2StartHour</v>
          </cell>
          <cell r="B748">
            <v>0</v>
          </cell>
        </row>
        <row r="749">
          <cell r="A749" t="str">
            <v>IntraDay2StartHour,F</v>
          </cell>
          <cell r="B749">
            <v>0</v>
          </cell>
        </row>
        <row r="750">
          <cell r="A750" t="str">
            <v>IntraDay2StartHour,1</v>
          </cell>
          <cell r="B750">
            <v>0</v>
          </cell>
        </row>
        <row r="751">
          <cell r="A751" t="str">
            <v>IntraDay2StartHour,2</v>
          </cell>
          <cell r="B751">
            <v>0</v>
          </cell>
        </row>
        <row r="752">
          <cell r="A752" t="str">
            <v>IntraDay2StartHour,3</v>
          </cell>
          <cell r="B752">
            <v>0</v>
          </cell>
        </row>
        <row r="753">
          <cell r="A753" t="str">
            <v>IntraDay2StartMinute</v>
          </cell>
          <cell r="B753">
            <v>0</v>
          </cell>
        </row>
        <row r="754">
          <cell r="A754" t="str">
            <v>IntraDay2StartMinute,F</v>
          </cell>
          <cell r="B754">
            <v>0</v>
          </cell>
        </row>
        <row r="755">
          <cell r="A755" t="str">
            <v>IntraDay2StartMinute,1</v>
          </cell>
          <cell r="B755">
            <v>0</v>
          </cell>
        </row>
        <row r="756">
          <cell r="A756" t="str">
            <v>IntraDay2StartMinute,2</v>
          </cell>
          <cell r="B756">
            <v>0</v>
          </cell>
        </row>
        <row r="757">
          <cell r="A757" t="str">
            <v>IntraDay2StartMinute,3</v>
          </cell>
          <cell r="B757">
            <v>0</v>
          </cell>
        </row>
        <row r="758">
          <cell r="A758" t="str">
            <v>IntraDay2EndHour</v>
          </cell>
          <cell r="B758">
            <v>0</v>
          </cell>
        </row>
        <row r="759">
          <cell r="A759" t="str">
            <v>IntraDay2EndHour,F</v>
          </cell>
          <cell r="B759">
            <v>0</v>
          </cell>
        </row>
        <row r="760">
          <cell r="A760" t="str">
            <v>IntraDay2EndHour,1</v>
          </cell>
          <cell r="B760">
            <v>0</v>
          </cell>
        </row>
        <row r="761">
          <cell r="A761" t="str">
            <v>IntraDay2EndHour,2</v>
          </cell>
          <cell r="B761">
            <v>0</v>
          </cell>
        </row>
        <row r="762">
          <cell r="A762" t="str">
            <v>IntraDay2EndHour,3</v>
          </cell>
          <cell r="B762">
            <v>0</v>
          </cell>
        </row>
        <row r="763">
          <cell r="A763" t="str">
            <v>IntraDay2EndMinute</v>
          </cell>
          <cell r="B763">
            <v>0</v>
          </cell>
        </row>
        <row r="764">
          <cell r="A764" t="str">
            <v>IntraDay2EndMinute,F</v>
          </cell>
          <cell r="B764">
            <v>0</v>
          </cell>
        </row>
        <row r="765">
          <cell r="A765" t="str">
            <v>IntraDay2EndMinute,1</v>
          </cell>
          <cell r="B765">
            <v>0</v>
          </cell>
        </row>
        <row r="766">
          <cell r="A766" t="str">
            <v>IntraDay2EndMinute,2</v>
          </cell>
          <cell r="B766">
            <v>0</v>
          </cell>
        </row>
        <row r="767">
          <cell r="A767" t="str">
            <v>IntraDay2EndMinute,3</v>
          </cell>
          <cell r="B767">
            <v>0</v>
          </cell>
        </row>
        <row r="768">
          <cell r="A768" t="str">
            <v>IntraDay3StartHour</v>
          </cell>
          <cell r="B768">
            <v>0</v>
          </cell>
        </row>
        <row r="769">
          <cell r="A769" t="str">
            <v>IntraDay3StartHour,F</v>
          </cell>
          <cell r="B769">
            <v>0</v>
          </cell>
        </row>
        <row r="770">
          <cell r="A770" t="str">
            <v>IntraDay3StartHour,1</v>
          </cell>
          <cell r="B770">
            <v>0</v>
          </cell>
        </row>
        <row r="771">
          <cell r="A771" t="str">
            <v>IntraDay3StartHour,2</v>
          </cell>
          <cell r="B771">
            <v>0</v>
          </cell>
        </row>
        <row r="772">
          <cell r="A772" t="str">
            <v>IntraDay3StartHour,3</v>
          </cell>
          <cell r="B772">
            <v>0</v>
          </cell>
        </row>
        <row r="773">
          <cell r="A773" t="str">
            <v>IntraDay3StartMinute</v>
          </cell>
          <cell r="B773">
            <v>0</v>
          </cell>
        </row>
        <row r="774">
          <cell r="A774" t="str">
            <v>IntraDay3StartMinute,F</v>
          </cell>
          <cell r="B774">
            <v>0</v>
          </cell>
        </row>
        <row r="775">
          <cell r="A775" t="str">
            <v>IntraDay3StartMinute,1</v>
          </cell>
          <cell r="B775">
            <v>0</v>
          </cell>
        </row>
        <row r="776">
          <cell r="A776" t="str">
            <v>IntraDay3StartMinute,2</v>
          </cell>
          <cell r="B776">
            <v>0</v>
          </cell>
        </row>
        <row r="777">
          <cell r="A777" t="str">
            <v>IntraDay3StartMinute,3</v>
          </cell>
          <cell r="B777">
            <v>0</v>
          </cell>
        </row>
        <row r="778">
          <cell r="A778" t="str">
            <v>IntraDay3EndHour</v>
          </cell>
          <cell r="B778">
            <v>0</v>
          </cell>
        </row>
        <row r="779">
          <cell r="A779" t="str">
            <v>IntraDay3EndHour,F</v>
          </cell>
          <cell r="B779">
            <v>0</v>
          </cell>
        </row>
        <row r="780">
          <cell r="A780" t="str">
            <v>IntraDay3EndHour,1</v>
          </cell>
          <cell r="B780">
            <v>0</v>
          </cell>
        </row>
        <row r="781">
          <cell r="A781" t="str">
            <v>IntraDay3EndHour,2</v>
          </cell>
          <cell r="B781">
            <v>0</v>
          </cell>
        </row>
        <row r="782">
          <cell r="A782" t="str">
            <v>IntraDay3EndHour,3</v>
          </cell>
          <cell r="B782">
            <v>0</v>
          </cell>
        </row>
        <row r="783">
          <cell r="A783" t="str">
            <v>IntraDay3EndMinute</v>
          </cell>
          <cell r="B783">
            <v>0</v>
          </cell>
        </row>
        <row r="784">
          <cell r="A784" t="str">
            <v>IntraDay3EndMinute,F</v>
          </cell>
          <cell r="B784">
            <v>0</v>
          </cell>
        </row>
        <row r="785">
          <cell r="A785" t="str">
            <v>IntraDay3EndMinute,1</v>
          </cell>
          <cell r="B785">
            <v>0</v>
          </cell>
        </row>
        <row r="786">
          <cell r="A786" t="str">
            <v>IntraDay3EndMinute,2</v>
          </cell>
          <cell r="B786">
            <v>0</v>
          </cell>
        </row>
        <row r="787">
          <cell r="A787" t="str">
            <v>IntraDay3EndMinute,3</v>
          </cell>
          <cell r="B787">
            <v>0</v>
          </cell>
        </row>
        <row r="788">
          <cell r="A788" t="str">
            <v>IntraDay4StartHour</v>
          </cell>
          <cell r="B788">
            <v>0</v>
          </cell>
        </row>
        <row r="789">
          <cell r="A789" t="str">
            <v>IntraDay4StartHour,F</v>
          </cell>
          <cell r="B789">
            <v>0</v>
          </cell>
        </row>
        <row r="790">
          <cell r="A790" t="str">
            <v>IntraDay4StartHour,1</v>
          </cell>
          <cell r="B790">
            <v>0</v>
          </cell>
        </row>
        <row r="791">
          <cell r="A791" t="str">
            <v>IntraDay4StartHour,2</v>
          </cell>
          <cell r="B791">
            <v>0</v>
          </cell>
        </row>
        <row r="792">
          <cell r="A792" t="str">
            <v>IntraDay4StartHour,3</v>
          </cell>
          <cell r="B792">
            <v>0</v>
          </cell>
        </row>
        <row r="793">
          <cell r="A793" t="str">
            <v>IntraDay4StartMinute</v>
          </cell>
          <cell r="B793">
            <v>0</v>
          </cell>
        </row>
        <row r="794">
          <cell r="A794" t="str">
            <v>IntraDay4StartMinute,F</v>
          </cell>
          <cell r="B794">
            <v>0</v>
          </cell>
        </row>
        <row r="795">
          <cell r="A795" t="str">
            <v>IntraDay4StartMinute,1</v>
          </cell>
          <cell r="B795">
            <v>0</v>
          </cell>
        </row>
        <row r="796">
          <cell r="A796" t="str">
            <v>IntraDay4StartMinute,2</v>
          </cell>
          <cell r="B796">
            <v>0</v>
          </cell>
        </row>
        <row r="797">
          <cell r="A797" t="str">
            <v>IntraDay4StartMinute,3</v>
          </cell>
          <cell r="B797">
            <v>0</v>
          </cell>
        </row>
        <row r="798">
          <cell r="A798" t="str">
            <v>IntraDay4EndHour</v>
          </cell>
          <cell r="B798">
            <v>0</v>
          </cell>
        </row>
        <row r="799">
          <cell r="A799" t="str">
            <v>IntraDay4EndHour,F</v>
          </cell>
          <cell r="B799">
            <v>0</v>
          </cell>
        </row>
        <row r="800">
          <cell r="A800" t="str">
            <v>IntraDay4EndHour,1</v>
          </cell>
          <cell r="B800">
            <v>0</v>
          </cell>
        </row>
        <row r="801">
          <cell r="A801" t="str">
            <v>IntraDay4EndHour,2</v>
          </cell>
          <cell r="B801">
            <v>0</v>
          </cell>
        </row>
        <row r="802">
          <cell r="A802" t="str">
            <v>IntraDay4EndHour,3</v>
          </cell>
          <cell r="B802">
            <v>0</v>
          </cell>
        </row>
        <row r="803">
          <cell r="A803" t="str">
            <v>IntraDay4EndMinute</v>
          </cell>
          <cell r="B803">
            <v>0</v>
          </cell>
        </row>
        <row r="804">
          <cell r="A804" t="str">
            <v>IntraDay4EndMinute,F</v>
          </cell>
          <cell r="B804">
            <v>0</v>
          </cell>
        </row>
        <row r="805">
          <cell r="A805" t="str">
            <v>IntraDay4EndMinute,1</v>
          </cell>
          <cell r="B805">
            <v>0</v>
          </cell>
        </row>
        <row r="806">
          <cell r="A806" t="str">
            <v>IntraDay4EndMinute,2</v>
          </cell>
          <cell r="B806">
            <v>0</v>
          </cell>
        </row>
        <row r="807">
          <cell r="A807" t="str">
            <v>IntraDay4EndMinute,3</v>
          </cell>
          <cell r="B807">
            <v>0</v>
          </cell>
        </row>
        <row r="808">
          <cell r="A808" t="str">
            <v>IntraDay5StartHour</v>
          </cell>
          <cell r="B808">
            <v>0</v>
          </cell>
        </row>
        <row r="809">
          <cell r="A809" t="str">
            <v>IntraDay5StartHour,F</v>
          </cell>
          <cell r="B809">
            <v>0</v>
          </cell>
        </row>
        <row r="810">
          <cell r="A810" t="str">
            <v>IntraDay5StartHour,1</v>
          </cell>
          <cell r="B810">
            <v>0</v>
          </cell>
        </row>
        <row r="811">
          <cell r="A811" t="str">
            <v>IntraDay5StartHour,2</v>
          </cell>
          <cell r="B811">
            <v>0</v>
          </cell>
        </row>
        <row r="812">
          <cell r="A812" t="str">
            <v>IntraDay5StartHour,3</v>
          </cell>
          <cell r="B812">
            <v>0</v>
          </cell>
        </row>
        <row r="813">
          <cell r="A813" t="str">
            <v>IntraDay5StartMinute</v>
          </cell>
          <cell r="B813">
            <v>0</v>
          </cell>
        </row>
        <row r="814">
          <cell r="A814" t="str">
            <v>IntraDay5StartMinute,F</v>
          </cell>
          <cell r="B814">
            <v>0</v>
          </cell>
        </row>
        <row r="815">
          <cell r="A815" t="str">
            <v>IntraDay5StartMinute,1</v>
          </cell>
          <cell r="B815">
            <v>0</v>
          </cell>
        </row>
        <row r="816">
          <cell r="A816" t="str">
            <v>IntraDay5StartMinute,2</v>
          </cell>
          <cell r="B816">
            <v>0</v>
          </cell>
        </row>
        <row r="817">
          <cell r="A817" t="str">
            <v>IntraDay5StartMinute,3</v>
          </cell>
          <cell r="B817">
            <v>0</v>
          </cell>
        </row>
        <row r="818">
          <cell r="A818" t="str">
            <v>IntraDay5EndHour</v>
          </cell>
          <cell r="B818">
            <v>0</v>
          </cell>
        </row>
        <row r="819">
          <cell r="A819" t="str">
            <v>IntraDay5EndHour,F</v>
          </cell>
          <cell r="B819">
            <v>0</v>
          </cell>
        </row>
        <row r="820">
          <cell r="A820" t="str">
            <v>IntraDay5EndHour,1</v>
          </cell>
          <cell r="B820">
            <v>0</v>
          </cell>
        </row>
        <row r="821">
          <cell r="A821" t="str">
            <v>IntraDay5EndHour,2</v>
          </cell>
          <cell r="B821">
            <v>0</v>
          </cell>
        </row>
        <row r="822">
          <cell r="A822" t="str">
            <v>IntraDay5EndHour,3</v>
          </cell>
          <cell r="B822">
            <v>0</v>
          </cell>
        </row>
        <row r="823">
          <cell r="A823" t="str">
            <v>IntraDay5EndMinute</v>
          </cell>
          <cell r="B823">
            <v>0</v>
          </cell>
        </row>
        <row r="824">
          <cell r="A824" t="str">
            <v>IntraDay5EndMinute,F</v>
          </cell>
          <cell r="B824">
            <v>0</v>
          </cell>
        </row>
        <row r="825">
          <cell r="A825" t="str">
            <v>IntraDay5EndMinute,1</v>
          </cell>
          <cell r="B825">
            <v>0</v>
          </cell>
        </row>
        <row r="826">
          <cell r="A826" t="str">
            <v>IntraDay5EndMinute,2</v>
          </cell>
          <cell r="B826">
            <v>0</v>
          </cell>
        </row>
        <row r="827">
          <cell r="A827" t="str">
            <v>IntraDay5EndMinute,3</v>
          </cell>
          <cell r="B827">
            <v>0</v>
          </cell>
        </row>
        <row r="828">
          <cell r="A828" t="str">
            <v>IntraDay6StartHour</v>
          </cell>
          <cell r="B828">
            <v>0</v>
          </cell>
        </row>
        <row r="829">
          <cell r="A829" t="str">
            <v>IntraDay6StartHour,F</v>
          </cell>
          <cell r="B829">
            <v>0</v>
          </cell>
        </row>
        <row r="830">
          <cell r="A830" t="str">
            <v>IntraDay6StartHour,1</v>
          </cell>
          <cell r="B830">
            <v>0</v>
          </cell>
        </row>
        <row r="831">
          <cell r="A831" t="str">
            <v>IntraDay6StartHour,2</v>
          </cell>
          <cell r="B831">
            <v>0</v>
          </cell>
        </row>
        <row r="832">
          <cell r="A832" t="str">
            <v>IntraDay6StartHour,3</v>
          </cell>
          <cell r="B832">
            <v>0</v>
          </cell>
        </row>
        <row r="833">
          <cell r="A833" t="str">
            <v>IntraDay6StartMinute</v>
          </cell>
          <cell r="B833">
            <v>0</v>
          </cell>
        </row>
        <row r="834">
          <cell r="A834" t="str">
            <v>IntraDay6StartMinute,F</v>
          </cell>
          <cell r="B834">
            <v>0</v>
          </cell>
        </row>
        <row r="835">
          <cell r="A835" t="str">
            <v>IntraDay6StartMinute,1</v>
          </cell>
          <cell r="B835">
            <v>0</v>
          </cell>
        </row>
        <row r="836">
          <cell r="A836" t="str">
            <v>IntraDay6StartMinute,2</v>
          </cell>
          <cell r="B836">
            <v>0</v>
          </cell>
        </row>
        <row r="837">
          <cell r="A837" t="str">
            <v>IntraDay6StartMinute,3</v>
          </cell>
          <cell r="B837">
            <v>0</v>
          </cell>
        </row>
        <row r="838">
          <cell r="A838" t="str">
            <v>IntraDay6EndHour</v>
          </cell>
          <cell r="B838">
            <v>0</v>
          </cell>
        </row>
        <row r="839">
          <cell r="A839" t="str">
            <v>IntraDay6EndHour,F</v>
          </cell>
          <cell r="B839">
            <v>0</v>
          </cell>
        </row>
        <row r="840">
          <cell r="A840" t="str">
            <v>IntraDay6EndHour,1</v>
          </cell>
          <cell r="B840">
            <v>0</v>
          </cell>
        </row>
        <row r="841">
          <cell r="A841" t="str">
            <v>IntraDay6EndHour,2</v>
          </cell>
          <cell r="B841">
            <v>0</v>
          </cell>
        </row>
        <row r="842">
          <cell r="A842" t="str">
            <v>IntraDay6EndHour,3</v>
          </cell>
          <cell r="B842">
            <v>0</v>
          </cell>
        </row>
        <row r="843">
          <cell r="A843" t="str">
            <v>IntraDay6EndMinute</v>
          </cell>
          <cell r="B843">
            <v>0</v>
          </cell>
        </row>
        <row r="844">
          <cell r="A844" t="str">
            <v>IntraDay6EndMinute,F</v>
          </cell>
          <cell r="B844">
            <v>0</v>
          </cell>
        </row>
        <row r="845">
          <cell r="A845" t="str">
            <v>IntraDay6EndMinute,1</v>
          </cell>
          <cell r="B845">
            <v>0</v>
          </cell>
        </row>
        <row r="846">
          <cell r="A846" t="str">
            <v>IntraDay6EndMinute,2</v>
          </cell>
          <cell r="B846">
            <v>0</v>
          </cell>
        </row>
        <row r="847">
          <cell r="A847" t="str">
            <v>IntraDay6EndMinute,3</v>
          </cell>
          <cell r="B847">
            <v>0</v>
          </cell>
        </row>
        <row r="848">
          <cell r="A848" t="str">
            <v>IntraDay7StartHour</v>
          </cell>
          <cell r="B848">
            <v>0</v>
          </cell>
        </row>
        <row r="849">
          <cell r="A849" t="str">
            <v>IntraDay7StartHour,F</v>
          </cell>
          <cell r="B849">
            <v>0</v>
          </cell>
        </row>
        <row r="850">
          <cell r="A850" t="str">
            <v>IntraDay7StartHour,1</v>
          </cell>
          <cell r="B850">
            <v>0</v>
          </cell>
        </row>
        <row r="851">
          <cell r="A851" t="str">
            <v>IntraDay7StartHour,2</v>
          </cell>
          <cell r="B851">
            <v>0</v>
          </cell>
        </row>
        <row r="852">
          <cell r="A852" t="str">
            <v>IntraDay7StartHour,3</v>
          </cell>
          <cell r="B852">
            <v>0</v>
          </cell>
        </row>
        <row r="853">
          <cell r="A853" t="str">
            <v>IntraDay7StartMinute</v>
          </cell>
          <cell r="B853">
            <v>0</v>
          </cell>
        </row>
        <row r="854">
          <cell r="A854" t="str">
            <v>IntraDay7StartMinute,F</v>
          </cell>
          <cell r="B854">
            <v>0</v>
          </cell>
        </row>
        <row r="855">
          <cell r="A855" t="str">
            <v>IntraDay7StartMinute,1</v>
          </cell>
          <cell r="B855">
            <v>0</v>
          </cell>
        </row>
        <row r="856">
          <cell r="A856" t="str">
            <v>IntraDay7StartMinute,2</v>
          </cell>
          <cell r="B856">
            <v>0</v>
          </cell>
        </row>
        <row r="857">
          <cell r="A857" t="str">
            <v>IntraDay7StartMinute,3</v>
          </cell>
          <cell r="B857">
            <v>0</v>
          </cell>
        </row>
        <row r="858">
          <cell r="A858" t="str">
            <v>IntraDay7EndHour</v>
          </cell>
          <cell r="B858">
            <v>0</v>
          </cell>
        </row>
        <row r="859">
          <cell r="A859" t="str">
            <v>IntraDay7EndHour,F</v>
          </cell>
          <cell r="B859">
            <v>0</v>
          </cell>
        </row>
        <row r="860">
          <cell r="A860" t="str">
            <v>IntraDay7EndHour,1</v>
          </cell>
          <cell r="B860">
            <v>0</v>
          </cell>
        </row>
        <row r="861">
          <cell r="A861" t="str">
            <v>IntraDay7EndHour,2</v>
          </cell>
          <cell r="B861">
            <v>0</v>
          </cell>
        </row>
        <row r="862">
          <cell r="A862" t="str">
            <v>IntraDay7EndHour,3</v>
          </cell>
          <cell r="B862">
            <v>0</v>
          </cell>
        </row>
        <row r="863">
          <cell r="A863" t="str">
            <v>IntraDay7EndMinute</v>
          </cell>
          <cell r="B863">
            <v>0</v>
          </cell>
        </row>
        <row r="864">
          <cell r="A864" t="str">
            <v>IntraDay7EndMinute,F</v>
          </cell>
          <cell r="B864">
            <v>0</v>
          </cell>
        </row>
        <row r="865">
          <cell r="A865" t="str">
            <v>IntraDay7EndMinute,1</v>
          </cell>
          <cell r="B865">
            <v>0</v>
          </cell>
        </row>
        <row r="866">
          <cell r="A866" t="str">
            <v>IntraDay7EndMinute,2</v>
          </cell>
          <cell r="B866">
            <v>0</v>
          </cell>
        </row>
        <row r="867">
          <cell r="A867" t="str">
            <v>IntraDay7EndMinute,3</v>
          </cell>
          <cell r="B867">
            <v>0</v>
          </cell>
        </row>
        <row r="868">
          <cell r="A868" t="str">
            <v>IntraDay8StartHour</v>
          </cell>
          <cell r="B868">
            <v>0</v>
          </cell>
        </row>
        <row r="869">
          <cell r="A869" t="str">
            <v>IntraDay8StartHour,F</v>
          </cell>
          <cell r="B869">
            <v>0</v>
          </cell>
        </row>
        <row r="870">
          <cell r="A870" t="str">
            <v>IntraDay8StartHour,1</v>
          </cell>
          <cell r="B870">
            <v>0</v>
          </cell>
        </row>
        <row r="871">
          <cell r="A871" t="str">
            <v>IntraDay8StartHour,2</v>
          </cell>
          <cell r="B871">
            <v>0</v>
          </cell>
        </row>
        <row r="872">
          <cell r="A872" t="str">
            <v>IntraDay8StartHour,3</v>
          </cell>
          <cell r="B872">
            <v>0</v>
          </cell>
        </row>
        <row r="873">
          <cell r="A873" t="str">
            <v>IntraDay8StartMinute</v>
          </cell>
          <cell r="B873">
            <v>0</v>
          </cell>
        </row>
        <row r="874">
          <cell r="A874" t="str">
            <v>IntraDay8StartMinute,F</v>
          </cell>
          <cell r="B874">
            <v>0</v>
          </cell>
        </row>
        <row r="875">
          <cell r="A875" t="str">
            <v>IntraDay8StartMinute,1</v>
          </cell>
          <cell r="B875">
            <v>0</v>
          </cell>
        </row>
        <row r="876">
          <cell r="A876" t="str">
            <v>IntraDay8StartMinute,2</v>
          </cell>
          <cell r="B876">
            <v>0</v>
          </cell>
        </row>
        <row r="877">
          <cell r="A877" t="str">
            <v>IntraDay8StartMinute,3</v>
          </cell>
          <cell r="B877">
            <v>0</v>
          </cell>
        </row>
        <row r="878">
          <cell r="A878" t="str">
            <v>IntraDay8EndHour</v>
          </cell>
          <cell r="B878">
            <v>0</v>
          </cell>
        </row>
        <row r="879">
          <cell r="A879" t="str">
            <v>IntraDay8EndHour,F</v>
          </cell>
          <cell r="B879">
            <v>0</v>
          </cell>
        </row>
        <row r="880">
          <cell r="A880" t="str">
            <v>IntraDay8EndHour,1</v>
          </cell>
          <cell r="B880">
            <v>0</v>
          </cell>
        </row>
        <row r="881">
          <cell r="A881" t="str">
            <v>IntraDay8EndHour,2</v>
          </cell>
          <cell r="B881">
            <v>0</v>
          </cell>
        </row>
        <row r="882">
          <cell r="A882" t="str">
            <v>IntraDay8EndHour,3</v>
          </cell>
          <cell r="B882">
            <v>0</v>
          </cell>
        </row>
        <row r="883">
          <cell r="A883" t="str">
            <v>IntraDay8EndMinute</v>
          </cell>
          <cell r="B883">
            <v>0</v>
          </cell>
        </row>
        <row r="884">
          <cell r="A884" t="str">
            <v>IntraDay8EndMinute,F</v>
          </cell>
          <cell r="B884">
            <v>0</v>
          </cell>
        </row>
        <row r="885">
          <cell r="A885" t="str">
            <v>IntraDay8EndMinute,1</v>
          </cell>
          <cell r="B885">
            <v>0</v>
          </cell>
        </row>
        <row r="886">
          <cell r="A886" t="str">
            <v>IntraDay8EndMinute,2</v>
          </cell>
          <cell r="B886">
            <v>0</v>
          </cell>
        </row>
        <row r="887">
          <cell r="A887" t="str">
            <v>IntraDay8EndMinute,3</v>
          </cell>
          <cell r="B887">
            <v>0</v>
          </cell>
        </row>
        <row r="888">
          <cell r="A888" t="str">
            <v>IntraDay9StartHour</v>
          </cell>
          <cell r="B888">
            <v>0</v>
          </cell>
        </row>
        <row r="889">
          <cell r="A889" t="str">
            <v>IntraDay9StartHour,F</v>
          </cell>
          <cell r="B889">
            <v>0</v>
          </cell>
        </row>
        <row r="890">
          <cell r="A890" t="str">
            <v>IntraDay9StartHour,1</v>
          </cell>
          <cell r="B890">
            <v>0</v>
          </cell>
        </row>
        <row r="891">
          <cell r="A891" t="str">
            <v>IntraDay9StartHour,2</v>
          </cell>
          <cell r="B891">
            <v>0</v>
          </cell>
        </row>
        <row r="892">
          <cell r="A892" t="str">
            <v>IntraDay9StartHour,3</v>
          </cell>
          <cell r="B892">
            <v>0</v>
          </cell>
        </row>
        <row r="893">
          <cell r="A893" t="str">
            <v>IntraDay9StartMinute</v>
          </cell>
          <cell r="B893">
            <v>0</v>
          </cell>
        </row>
        <row r="894">
          <cell r="A894" t="str">
            <v>IntraDay9StartMinute,F</v>
          </cell>
          <cell r="B894">
            <v>0</v>
          </cell>
        </row>
        <row r="895">
          <cell r="A895" t="str">
            <v>IntraDay9StartMinute,1</v>
          </cell>
          <cell r="B895">
            <v>0</v>
          </cell>
        </row>
        <row r="896">
          <cell r="A896" t="str">
            <v>IntraDay9StartMinute,2</v>
          </cell>
          <cell r="B896">
            <v>0</v>
          </cell>
        </row>
        <row r="897">
          <cell r="A897" t="str">
            <v>IntraDay9StartMinute,3</v>
          </cell>
          <cell r="B897">
            <v>0</v>
          </cell>
        </row>
        <row r="898">
          <cell r="A898" t="str">
            <v>IntraDay9EndHour</v>
          </cell>
          <cell r="B898">
            <v>0</v>
          </cell>
        </row>
        <row r="899">
          <cell r="A899" t="str">
            <v>IntraDay9EndHour,F</v>
          </cell>
          <cell r="B899">
            <v>0</v>
          </cell>
        </row>
        <row r="900">
          <cell r="A900" t="str">
            <v>IntraDay9EndHour,1</v>
          </cell>
          <cell r="B900">
            <v>0</v>
          </cell>
        </row>
        <row r="901">
          <cell r="A901" t="str">
            <v>IntraDay9EndHour,2</v>
          </cell>
          <cell r="B901">
            <v>0</v>
          </cell>
        </row>
        <row r="902">
          <cell r="A902" t="str">
            <v>IntraDay9EndHour,3</v>
          </cell>
          <cell r="B902">
            <v>0</v>
          </cell>
        </row>
        <row r="903">
          <cell r="A903" t="str">
            <v>IntraDay9EndMinute</v>
          </cell>
          <cell r="B903">
            <v>0</v>
          </cell>
        </row>
        <row r="904">
          <cell r="A904" t="str">
            <v>IntraDay9EndMinute,F</v>
          </cell>
          <cell r="B904">
            <v>0</v>
          </cell>
        </row>
        <row r="905">
          <cell r="A905" t="str">
            <v>IntraDay9EndMinute,1</v>
          </cell>
          <cell r="B905">
            <v>0</v>
          </cell>
        </row>
        <row r="906">
          <cell r="A906" t="str">
            <v>IntraDay9EndMinute,2</v>
          </cell>
          <cell r="B906">
            <v>0</v>
          </cell>
        </row>
        <row r="907">
          <cell r="A907" t="str">
            <v>IntraDay9EndMinute,3</v>
          </cell>
          <cell r="B907">
            <v>0</v>
          </cell>
        </row>
        <row r="908">
          <cell r="A908" t="str">
            <v>IntraDay10StartHour</v>
          </cell>
          <cell r="B908">
            <v>0</v>
          </cell>
        </row>
        <row r="909">
          <cell r="A909" t="str">
            <v>IntraDay10StartHour,F</v>
          </cell>
          <cell r="B909">
            <v>0</v>
          </cell>
        </row>
        <row r="910">
          <cell r="A910" t="str">
            <v>IntraDay10StartHour,1</v>
          </cell>
          <cell r="B910">
            <v>0</v>
          </cell>
        </row>
        <row r="911">
          <cell r="A911" t="str">
            <v>IntraDay10StartHour,2</v>
          </cell>
          <cell r="B911">
            <v>0</v>
          </cell>
        </row>
        <row r="912">
          <cell r="A912" t="str">
            <v>IntraDay10StartHour,3</v>
          </cell>
          <cell r="B912">
            <v>0</v>
          </cell>
        </row>
        <row r="913">
          <cell r="A913" t="str">
            <v>IntraDay10StartMinute</v>
          </cell>
          <cell r="B913">
            <v>0</v>
          </cell>
        </row>
        <row r="914">
          <cell r="A914" t="str">
            <v>IntraDay10StartMinute,F</v>
          </cell>
          <cell r="B914">
            <v>0</v>
          </cell>
        </row>
        <row r="915">
          <cell r="A915" t="str">
            <v>IntraDay10StartMinute,1</v>
          </cell>
          <cell r="B915">
            <v>0</v>
          </cell>
        </row>
        <row r="916">
          <cell r="A916" t="str">
            <v>IntraDay10StartMinute,2</v>
          </cell>
          <cell r="B916">
            <v>0</v>
          </cell>
        </row>
        <row r="917">
          <cell r="A917" t="str">
            <v>IntraDay10StartMinute,3</v>
          </cell>
          <cell r="B917">
            <v>0</v>
          </cell>
        </row>
        <row r="918">
          <cell r="A918" t="str">
            <v>IntraDay10EndHour</v>
          </cell>
          <cell r="B918">
            <v>0</v>
          </cell>
        </row>
        <row r="919">
          <cell r="A919" t="str">
            <v>IntraDay10EndHour,F</v>
          </cell>
          <cell r="B919">
            <v>0</v>
          </cell>
        </row>
        <row r="920">
          <cell r="A920" t="str">
            <v>IntraDay10EndHour,1</v>
          </cell>
          <cell r="B920">
            <v>0</v>
          </cell>
        </row>
        <row r="921">
          <cell r="A921" t="str">
            <v>IntraDay10EndHour,2</v>
          </cell>
          <cell r="B921">
            <v>0</v>
          </cell>
        </row>
        <row r="922">
          <cell r="A922" t="str">
            <v>IntraDay10EndHour,3</v>
          </cell>
          <cell r="B922">
            <v>0</v>
          </cell>
        </row>
        <row r="923">
          <cell r="A923" t="str">
            <v>IntraDay10EndMinute</v>
          </cell>
          <cell r="B923">
            <v>0</v>
          </cell>
        </row>
        <row r="924">
          <cell r="A924" t="str">
            <v>IntraDay10EndMinute,F</v>
          </cell>
          <cell r="B924">
            <v>0</v>
          </cell>
        </row>
        <row r="925">
          <cell r="A925" t="str">
            <v>IntraDay10EndMinute,1</v>
          </cell>
          <cell r="B925">
            <v>0</v>
          </cell>
        </row>
        <row r="926">
          <cell r="A926" t="str">
            <v>IntraDay10EndMinute,2</v>
          </cell>
          <cell r="B926">
            <v>0</v>
          </cell>
        </row>
        <row r="927">
          <cell r="A927" t="str">
            <v>IntraDay10EndMinute,3</v>
          </cell>
          <cell r="B927">
            <v>0</v>
          </cell>
        </row>
        <row r="928">
          <cell r="A928" t="str">
            <v>sheduler_trade_pause_settings_1_43_1065_23_34_12_04_2017</v>
          </cell>
          <cell r="B928" t="str">
            <v>№4 Однократно: от и до - запрещено открывать любые ордера</v>
          </cell>
        </row>
        <row r="929">
          <cell r="A929" t="str">
            <v>TradePause1Start</v>
          </cell>
          <cell r="B929">
            <v>0</v>
          </cell>
        </row>
        <row r="930">
          <cell r="A930" t="str">
            <v>TradePause1End</v>
          </cell>
          <cell r="B930">
            <v>0</v>
          </cell>
        </row>
        <row r="931">
          <cell r="A931" t="str">
            <v>TradePause2Start</v>
          </cell>
          <cell r="B931">
            <v>0</v>
          </cell>
        </row>
        <row r="932">
          <cell r="A932" t="str">
            <v>TradePause2End</v>
          </cell>
          <cell r="B932">
            <v>0</v>
          </cell>
        </row>
        <row r="933">
          <cell r="A933" t="str">
            <v>TradePause3Start</v>
          </cell>
          <cell r="B933">
            <v>0</v>
          </cell>
        </row>
        <row r="934">
          <cell r="A934" t="str">
            <v>TradePause3End</v>
          </cell>
          <cell r="B934">
            <v>0</v>
          </cell>
        </row>
        <row r="935">
          <cell r="A935" t="str">
            <v>TradePause4Start</v>
          </cell>
          <cell r="B935">
            <v>0</v>
          </cell>
        </row>
        <row r="936">
          <cell r="A936" t="str">
            <v>TradePause4End</v>
          </cell>
          <cell r="B936">
            <v>0</v>
          </cell>
        </row>
        <row r="937">
          <cell r="A937" t="str">
            <v>TradePause5Start</v>
          </cell>
          <cell r="B937">
            <v>0</v>
          </cell>
        </row>
        <row r="938">
          <cell r="A938" t="str">
            <v>TradePause5End</v>
          </cell>
          <cell r="B938">
            <v>0</v>
          </cell>
        </row>
        <row r="939">
          <cell r="A939" t="str">
            <v>TradePause6Start</v>
          </cell>
          <cell r="B939">
            <v>0</v>
          </cell>
        </row>
        <row r="940">
          <cell r="A940" t="str">
            <v>TradePause6End</v>
          </cell>
          <cell r="B940">
            <v>0</v>
          </cell>
        </row>
        <row r="941">
          <cell r="A941" t="str">
            <v>TradePause7Start</v>
          </cell>
          <cell r="B941">
            <v>0</v>
          </cell>
        </row>
        <row r="942">
          <cell r="A942" t="str">
            <v>TradePause7End</v>
          </cell>
          <cell r="B942">
            <v>0</v>
          </cell>
        </row>
        <row r="943">
          <cell r="A943" t="str">
            <v>TradePause8Start</v>
          </cell>
          <cell r="B943">
            <v>0</v>
          </cell>
        </row>
        <row r="944">
          <cell r="A944" t="str">
            <v>TradePause8End</v>
          </cell>
          <cell r="B944">
            <v>0</v>
          </cell>
        </row>
        <row r="945">
          <cell r="A945" t="str">
            <v>TradePause9Start</v>
          </cell>
          <cell r="B945">
            <v>0</v>
          </cell>
        </row>
        <row r="946">
          <cell r="A946" t="str">
            <v>TradePause9End</v>
          </cell>
          <cell r="B946">
            <v>0</v>
          </cell>
        </row>
        <row r="947">
          <cell r="A947" t="str">
            <v>TradePause10Start</v>
          </cell>
          <cell r="B947">
            <v>0</v>
          </cell>
        </row>
        <row r="948">
          <cell r="A948" t="str">
            <v>TradePause10End</v>
          </cell>
          <cell r="B948">
            <v>0</v>
          </cell>
        </row>
        <row r="949">
          <cell r="A949" t="str">
            <v>sheduler_trade_stop_settings_1_43_1065_23_34_12_04_2017</v>
          </cell>
          <cell r="B949" t="str">
            <v>№5 Ежедневно - до 10 интервалов запрета открывать любые ордера</v>
          </cell>
        </row>
        <row r="950">
          <cell r="A950" t="str">
            <v>IntraDayStopTrade1StartHour</v>
          </cell>
          <cell r="B950">
            <v>0</v>
          </cell>
        </row>
        <row r="951">
          <cell r="A951" t="str">
            <v>IntraDayStopTrade1StartHour,F</v>
          </cell>
          <cell r="B951">
            <v>0</v>
          </cell>
        </row>
        <row r="952">
          <cell r="A952" t="str">
            <v>IntraDayStopTrade1StartHour,1</v>
          </cell>
          <cell r="B952">
            <v>0</v>
          </cell>
        </row>
        <row r="953">
          <cell r="A953" t="str">
            <v>IntraDayStopTrade1StartHour,2</v>
          </cell>
          <cell r="B953">
            <v>0</v>
          </cell>
        </row>
        <row r="954">
          <cell r="A954" t="str">
            <v>IntraDayStopTrade1StartHour,3</v>
          </cell>
          <cell r="B954">
            <v>0</v>
          </cell>
        </row>
        <row r="955">
          <cell r="A955" t="str">
            <v>IntraDayStopTrade1StartMinute</v>
          </cell>
          <cell r="B955">
            <v>0</v>
          </cell>
        </row>
        <row r="956">
          <cell r="A956" t="str">
            <v>IntraDayStopTrade1StartMinute,F</v>
          </cell>
          <cell r="B956">
            <v>0</v>
          </cell>
        </row>
        <row r="957">
          <cell r="A957" t="str">
            <v>IntraDayStopTrade1StartMinute,1</v>
          </cell>
          <cell r="B957">
            <v>0</v>
          </cell>
        </row>
        <row r="958">
          <cell r="A958" t="str">
            <v>IntraDayStopTrade1StartMinute,2</v>
          </cell>
          <cell r="B958">
            <v>0</v>
          </cell>
        </row>
        <row r="959">
          <cell r="A959" t="str">
            <v>IntraDayStopTrade1StartMinute,3</v>
          </cell>
          <cell r="B959">
            <v>0</v>
          </cell>
        </row>
        <row r="960">
          <cell r="A960" t="str">
            <v>IntraDayStopTrade1EndHour</v>
          </cell>
          <cell r="B960">
            <v>0</v>
          </cell>
        </row>
        <row r="961">
          <cell r="A961" t="str">
            <v>IntraDayStopTrade1EndHour,F</v>
          </cell>
          <cell r="B961">
            <v>0</v>
          </cell>
        </row>
        <row r="962">
          <cell r="A962" t="str">
            <v>IntraDayStopTrade1EndHour,1</v>
          </cell>
          <cell r="B962">
            <v>0</v>
          </cell>
        </row>
        <row r="963">
          <cell r="A963" t="str">
            <v>IntraDayStopTrade1EndHour,2</v>
          </cell>
          <cell r="B963">
            <v>0</v>
          </cell>
        </row>
        <row r="964">
          <cell r="A964" t="str">
            <v>IntraDayStopTrade1EndHour,3</v>
          </cell>
          <cell r="B964">
            <v>0</v>
          </cell>
        </row>
        <row r="965">
          <cell r="A965" t="str">
            <v>IntraDayStopTrade1EndMinute</v>
          </cell>
          <cell r="B965">
            <v>0</v>
          </cell>
        </row>
        <row r="966">
          <cell r="A966" t="str">
            <v>IntraDayStopTrade1EndMinute,F</v>
          </cell>
          <cell r="B966">
            <v>0</v>
          </cell>
        </row>
        <row r="967">
          <cell r="A967" t="str">
            <v>IntraDayStopTrade1EndMinute,1</v>
          </cell>
          <cell r="B967">
            <v>0</v>
          </cell>
        </row>
        <row r="968">
          <cell r="A968" t="str">
            <v>IntraDayStopTrade1EndMinute,2</v>
          </cell>
          <cell r="B968">
            <v>0</v>
          </cell>
        </row>
        <row r="969">
          <cell r="A969" t="str">
            <v>IntraDayStopTrade1EndMinute,3</v>
          </cell>
          <cell r="B969">
            <v>0</v>
          </cell>
        </row>
        <row r="970">
          <cell r="A970" t="str">
            <v>IntraDayStopTrade2StartHour</v>
          </cell>
          <cell r="B970">
            <v>0</v>
          </cell>
        </row>
        <row r="971">
          <cell r="A971" t="str">
            <v>IntraDayStopTrade2StartHour,F</v>
          </cell>
          <cell r="B971">
            <v>0</v>
          </cell>
        </row>
        <row r="972">
          <cell r="A972" t="str">
            <v>IntraDayStopTrade2StartHour,1</v>
          </cell>
          <cell r="B972">
            <v>0</v>
          </cell>
        </row>
        <row r="973">
          <cell r="A973" t="str">
            <v>IntraDayStopTrade2StartHour,2</v>
          </cell>
          <cell r="B973">
            <v>0</v>
          </cell>
        </row>
        <row r="974">
          <cell r="A974" t="str">
            <v>IntraDayStopTrade2StartHour,3</v>
          </cell>
          <cell r="B974">
            <v>0</v>
          </cell>
        </row>
        <row r="975">
          <cell r="A975" t="str">
            <v>IntraDayStopTrade2StartMinute</v>
          </cell>
          <cell r="B975">
            <v>0</v>
          </cell>
        </row>
        <row r="976">
          <cell r="A976" t="str">
            <v>IntraDayStopTrade2StartMinute,F</v>
          </cell>
          <cell r="B976">
            <v>0</v>
          </cell>
        </row>
        <row r="977">
          <cell r="A977" t="str">
            <v>IntraDayStopTrade2StartMinute,1</v>
          </cell>
          <cell r="B977">
            <v>0</v>
          </cell>
        </row>
        <row r="978">
          <cell r="A978" t="str">
            <v>IntraDayStopTrade2StartMinute,2</v>
          </cell>
          <cell r="B978">
            <v>0</v>
          </cell>
        </row>
        <row r="979">
          <cell r="A979" t="str">
            <v>IntraDayStopTrade2StartMinute,3</v>
          </cell>
          <cell r="B979">
            <v>0</v>
          </cell>
        </row>
        <row r="980">
          <cell r="A980" t="str">
            <v>IntraDayStopTrade2EndHour</v>
          </cell>
          <cell r="B980">
            <v>0</v>
          </cell>
        </row>
        <row r="981">
          <cell r="A981" t="str">
            <v>IntraDayStopTrade2EndHour,F</v>
          </cell>
          <cell r="B981">
            <v>0</v>
          </cell>
        </row>
        <row r="982">
          <cell r="A982" t="str">
            <v>IntraDayStopTrade2EndHour,1</v>
          </cell>
          <cell r="B982">
            <v>0</v>
          </cell>
        </row>
        <row r="983">
          <cell r="A983" t="str">
            <v>IntraDayStopTrade2EndHour,2</v>
          </cell>
          <cell r="B983">
            <v>0</v>
          </cell>
        </row>
        <row r="984">
          <cell r="A984" t="str">
            <v>IntraDayStopTrade2EndHour,3</v>
          </cell>
          <cell r="B984">
            <v>0</v>
          </cell>
        </row>
        <row r="985">
          <cell r="A985" t="str">
            <v>IntraDayStopTrade2EndMinute</v>
          </cell>
          <cell r="B985">
            <v>0</v>
          </cell>
        </row>
        <row r="986">
          <cell r="A986" t="str">
            <v>IntraDayStopTrade2EndMinute,F</v>
          </cell>
          <cell r="B986">
            <v>0</v>
          </cell>
        </row>
        <row r="987">
          <cell r="A987" t="str">
            <v>IntraDayStopTrade2EndMinute,1</v>
          </cell>
          <cell r="B987">
            <v>0</v>
          </cell>
        </row>
        <row r="988">
          <cell r="A988" t="str">
            <v>IntraDayStopTrade2EndMinute,2</v>
          </cell>
          <cell r="B988">
            <v>0</v>
          </cell>
        </row>
        <row r="989">
          <cell r="A989" t="str">
            <v>IntraDayStopTrade2EndMinute,3</v>
          </cell>
          <cell r="B989">
            <v>0</v>
          </cell>
        </row>
        <row r="990">
          <cell r="A990" t="str">
            <v>IntraDayStopTrade3StartHour</v>
          </cell>
          <cell r="B990">
            <v>0</v>
          </cell>
        </row>
        <row r="991">
          <cell r="A991" t="str">
            <v>IntraDayStopTrade3StartHour,F</v>
          </cell>
          <cell r="B991">
            <v>0</v>
          </cell>
        </row>
        <row r="992">
          <cell r="A992" t="str">
            <v>IntraDayStopTrade3StartHour,1</v>
          </cell>
          <cell r="B992">
            <v>0</v>
          </cell>
        </row>
        <row r="993">
          <cell r="A993" t="str">
            <v>IntraDayStopTrade3StartHour,2</v>
          </cell>
          <cell r="B993">
            <v>0</v>
          </cell>
        </row>
        <row r="994">
          <cell r="A994" t="str">
            <v>IntraDayStopTrade3StartHour,3</v>
          </cell>
          <cell r="B994">
            <v>0</v>
          </cell>
        </row>
        <row r="995">
          <cell r="A995" t="str">
            <v>IntraDayStopTrade3StartMinute</v>
          </cell>
          <cell r="B995">
            <v>0</v>
          </cell>
        </row>
        <row r="996">
          <cell r="A996" t="str">
            <v>IntraDayStopTrade3StartMinute,F</v>
          </cell>
          <cell r="B996">
            <v>0</v>
          </cell>
        </row>
        <row r="997">
          <cell r="A997" t="str">
            <v>IntraDayStopTrade3StartMinute,1</v>
          </cell>
          <cell r="B997">
            <v>0</v>
          </cell>
        </row>
        <row r="998">
          <cell r="A998" t="str">
            <v>IntraDayStopTrade3StartMinute,2</v>
          </cell>
          <cell r="B998">
            <v>0</v>
          </cell>
        </row>
        <row r="999">
          <cell r="A999" t="str">
            <v>IntraDayStopTrade3StartMinute,3</v>
          </cell>
          <cell r="B999">
            <v>0</v>
          </cell>
        </row>
        <row r="1000">
          <cell r="A1000" t="str">
            <v>IntraDayStopTrade3EndHour</v>
          </cell>
          <cell r="B1000">
            <v>0</v>
          </cell>
        </row>
        <row r="1001">
          <cell r="A1001" t="str">
            <v>IntraDayStopTrade3EndHour,F</v>
          </cell>
          <cell r="B1001">
            <v>0</v>
          </cell>
        </row>
        <row r="1002">
          <cell r="A1002" t="str">
            <v>IntraDayStopTrade3EndHour,1</v>
          </cell>
          <cell r="B1002">
            <v>0</v>
          </cell>
        </row>
        <row r="1003">
          <cell r="A1003" t="str">
            <v>IntraDayStopTrade3EndHour,2</v>
          </cell>
          <cell r="B1003">
            <v>0</v>
          </cell>
        </row>
        <row r="1004">
          <cell r="A1004" t="str">
            <v>IntraDayStopTrade3EndHour,3</v>
          </cell>
          <cell r="B1004">
            <v>0</v>
          </cell>
        </row>
        <row r="1005">
          <cell r="A1005" t="str">
            <v>IntraDayStopTrade3EndMinute</v>
          </cell>
          <cell r="B1005">
            <v>0</v>
          </cell>
        </row>
        <row r="1006">
          <cell r="A1006" t="str">
            <v>IntraDayStopTrade3EndMinute,F</v>
          </cell>
          <cell r="B1006">
            <v>0</v>
          </cell>
        </row>
        <row r="1007">
          <cell r="A1007" t="str">
            <v>IntraDayStopTrade3EndMinute,1</v>
          </cell>
          <cell r="B1007">
            <v>0</v>
          </cell>
        </row>
        <row r="1008">
          <cell r="A1008" t="str">
            <v>IntraDayStopTrade3EndMinute,2</v>
          </cell>
          <cell r="B1008">
            <v>0</v>
          </cell>
        </row>
        <row r="1009">
          <cell r="A1009" t="str">
            <v>IntraDayStopTrade3EndMinute,3</v>
          </cell>
          <cell r="B1009">
            <v>0</v>
          </cell>
        </row>
        <row r="1010">
          <cell r="A1010" t="str">
            <v>IntraDayStopTrade4StartHour</v>
          </cell>
          <cell r="B1010">
            <v>0</v>
          </cell>
        </row>
        <row r="1011">
          <cell r="A1011" t="str">
            <v>IntraDayStopTrade4StartHour,F</v>
          </cell>
          <cell r="B1011">
            <v>0</v>
          </cell>
        </row>
        <row r="1012">
          <cell r="A1012" t="str">
            <v>IntraDayStopTrade4StartHour,1</v>
          </cell>
          <cell r="B1012">
            <v>0</v>
          </cell>
        </row>
        <row r="1013">
          <cell r="A1013" t="str">
            <v>IntraDayStopTrade4StartHour,2</v>
          </cell>
          <cell r="B1013">
            <v>0</v>
          </cell>
        </row>
        <row r="1014">
          <cell r="A1014" t="str">
            <v>IntraDayStopTrade4StartHour,3</v>
          </cell>
          <cell r="B1014">
            <v>0</v>
          </cell>
        </row>
        <row r="1015">
          <cell r="A1015" t="str">
            <v>IntraDayStopTrade4StartMinute</v>
          </cell>
          <cell r="B1015">
            <v>0</v>
          </cell>
        </row>
        <row r="1016">
          <cell r="A1016" t="str">
            <v>IntraDayStopTrade4StartMinute,F</v>
          </cell>
          <cell r="B1016">
            <v>0</v>
          </cell>
        </row>
        <row r="1017">
          <cell r="A1017" t="str">
            <v>IntraDayStopTrade4StartMinute,1</v>
          </cell>
          <cell r="B1017">
            <v>0</v>
          </cell>
        </row>
        <row r="1018">
          <cell r="A1018" t="str">
            <v>IntraDayStopTrade4StartMinute,2</v>
          </cell>
          <cell r="B1018">
            <v>0</v>
          </cell>
        </row>
        <row r="1019">
          <cell r="A1019" t="str">
            <v>IntraDayStopTrade4StartMinute,3</v>
          </cell>
          <cell r="B1019">
            <v>0</v>
          </cell>
        </row>
        <row r="1020">
          <cell r="A1020" t="str">
            <v>IntraDayStopTrade4EndHour</v>
          </cell>
          <cell r="B1020">
            <v>0</v>
          </cell>
        </row>
        <row r="1021">
          <cell r="A1021" t="str">
            <v>IntraDayStopTrade4EndHour,F</v>
          </cell>
          <cell r="B1021">
            <v>0</v>
          </cell>
        </row>
        <row r="1022">
          <cell r="A1022" t="str">
            <v>IntraDayStopTrade4EndHour,1</v>
          </cell>
          <cell r="B1022">
            <v>0</v>
          </cell>
        </row>
        <row r="1023">
          <cell r="A1023" t="str">
            <v>IntraDayStopTrade4EndHour,2</v>
          </cell>
          <cell r="B1023">
            <v>0</v>
          </cell>
        </row>
        <row r="1024">
          <cell r="A1024" t="str">
            <v>IntraDayStopTrade4EndHour,3</v>
          </cell>
          <cell r="B1024">
            <v>0</v>
          </cell>
        </row>
        <row r="1025">
          <cell r="A1025" t="str">
            <v>IntraDayStopTrade4EndMinute</v>
          </cell>
          <cell r="B1025">
            <v>0</v>
          </cell>
        </row>
        <row r="1026">
          <cell r="A1026" t="str">
            <v>IntraDayStopTrade4EndMinute,F</v>
          </cell>
          <cell r="B1026">
            <v>0</v>
          </cell>
        </row>
        <row r="1027">
          <cell r="A1027" t="str">
            <v>IntraDayStopTrade4EndMinute,1</v>
          </cell>
          <cell r="B1027">
            <v>0</v>
          </cell>
        </row>
        <row r="1028">
          <cell r="A1028" t="str">
            <v>IntraDayStopTrade4EndMinute,2</v>
          </cell>
          <cell r="B1028">
            <v>0</v>
          </cell>
        </row>
        <row r="1029">
          <cell r="A1029" t="str">
            <v>IntraDayStopTrade4EndMinute,3</v>
          </cell>
          <cell r="B1029">
            <v>0</v>
          </cell>
        </row>
        <row r="1030">
          <cell r="A1030" t="str">
            <v>IntraDayStopTrade5StartHour</v>
          </cell>
          <cell r="B1030">
            <v>0</v>
          </cell>
        </row>
        <row r="1031">
          <cell r="A1031" t="str">
            <v>IntraDayStopTrade5StartHour,F</v>
          </cell>
          <cell r="B1031">
            <v>0</v>
          </cell>
        </row>
        <row r="1032">
          <cell r="A1032" t="str">
            <v>IntraDayStopTrade5StartHour,1</v>
          </cell>
          <cell r="B1032">
            <v>0</v>
          </cell>
        </row>
        <row r="1033">
          <cell r="A1033" t="str">
            <v>IntraDayStopTrade5StartHour,2</v>
          </cell>
          <cell r="B1033">
            <v>0</v>
          </cell>
        </row>
        <row r="1034">
          <cell r="A1034" t="str">
            <v>IntraDayStopTrade5StartHour,3</v>
          </cell>
          <cell r="B1034">
            <v>0</v>
          </cell>
        </row>
        <row r="1035">
          <cell r="A1035" t="str">
            <v>IntraDayStopTrade5StartMinute</v>
          </cell>
          <cell r="B1035">
            <v>0</v>
          </cell>
        </row>
        <row r="1036">
          <cell r="A1036" t="str">
            <v>IntraDayStopTrade5StartMinute,F</v>
          </cell>
          <cell r="B1036">
            <v>0</v>
          </cell>
        </row>
        <row r="1037">
          <cell r="A1037" t="str">
            <v>IntraDayStopTrade5StartMinute,1</v>
          </cell>
          <cell r="B1037">
            <v>0</v>
          </cell>
        </row>
        <row r="1038">
          <cell r="A1038" t="str">
            <v>IntraDayStopTrade5StartMinute,2</v>
          </cell>
          <cell r="B1038">
            <v>0</v>
          </cell>
        </row>
        <row r="1039">
          <cell r="A1039" t="str">
            <v>IntraDayStopTrade5StartMinute,3</v>
          </cell>
          <cell r="B1039">
            <v>0</v>
          </cell>
        </row>
        <row r="1040">
          <cell r="A1040" t="str">
            <v>IntraDayStopTrade5EndHour</v>
          </cell>
          <cell r="B1040">
            <v>0</v>
          </cell>
        </row>
        <row r="1041">
          <cell r="A1041" t="str">
            <v>IntraDayStopTrade5EndHour,F</v>
          </cell>
          <cell r="B1041">
            <v>0</v>
          </cell>
        </row>
        <row r="1042">
          <cell r="A1042" t="str">
            <v>IntraDayStopTrade5EndHour,1</v>
          </cell>
          <cell r="B1042">
            <v>0</v>
          </cell>
        </row>
        <row r="1043">
          <cell r="A1043" t="str">
            <v>IntraDayStopTrade5EndHour,2</v>
          </cell>
          <cell r="B1043">
            <v>0</v>
          </cell>
        </row>
        <row r="1044">
          <cell r="A1044" t="str">
            <v>IntraDayStopTrade5EndHour,3</v>
          </cell>
          <cell r="B1044">
            <v>0</v>
          </cell>
        </row>
        <row r="1045">
          <cell r="A1045" t="str">
            <v>IntraDayStopTrade5EndMinute</v>
          </cell>
          <cell r="B1045">
            <v>0</v>
          </cell>
        </row>
        <row r="1046">
          <cell r="A1046" t="str">
            <v>IntraDayStopTrade5EndMinute,F</v>
          </cell>
          <cell r="B1046">
            <v>0</v>
          </cell>
        </row>
        <row r="1047">
          <cell r="A1047" t="str">
            <v>IntraDayStopTrade5EndMinute,1</v>
          </cell>
          <cell r="B1047">
            <v>0</v>
          </cell>
        </row>
        <row r="1048">
          <cell r="A1048" t="str">
            <v>IntraDayStopTrade5EndMinute,2</v>
          </cell>
          <cell r="B1048">
            <v>0</v>
          </cell>
        </row>
        <row r="1049">
          <cell r="A1049" t="str">
            <v>IntraDayStopTrade5EndMinute,3</v>
          </cell>
          <cell r="B1049">
            <v>0</v>
          </cell>
        </row>
        <row r="1050">
          <cell r="A1050" t="str">
            <v>IntraDayStopTrade6StartHour</v>
          </cell>
          <cell r="B1050">
            <v>0</v>
          </cell>
        </row>
        <row r="1051">
          <cell r="A1051" t="str">
            <v>IntraDayStopTrade6StartHour,F</v>
          </cell>
          <cell r="B1051">
            <v>0</v>
          </cell>
        </row>
        <row r="1052">
          <cell r="A1052" t="str">
            <v>IntraDayStopTrade6StartHour,1</v>
          </cell>
          <cell r="B1052">
            <v>0</v>
          </cell>
        </row>
        <row r="1053">
          <cell r="A1053" t="str">
            <v>IntraDayStopTrade6StartHour,2</v>
          </cell>
          <cell r="B1053">
            <v>0</v>
          </cell>
        </row>
        <row r="1054">
          <cell r="A1054" t="str">
            <v>IntraDayStopTrade6StartHour,3</v>
          </cell>
          <cell r="B1054">
            <v>0</v>
          </cell>
        </row>
        <row r="1055">
          <cell r="A1055" t="str">
            <v>IntraDayStopTrade6StartMinute</v>
          </cell>
          <cell r="B1055">
            <v>0</v>
          </cell>
        </row>
        <row r="1056">
          <cell r="A1056" t="str">
            <v>IntraDayStopTrade6StartMinute,F</v>
          </cell>
          <cell r="B1056">
            <v>0</v>
          </cell>
        </row>
        <row r="1057">
          <cell r="A1057" t="str">
            <v>IntraDayStopTrade6StartMinute,1</v>
          </cell>
          <cell r="B1057">
            <v>0</v>
          </cell>
        </row>
        <row r="1058">
          <cell r="A1058" t="str">
            <v>IntraDayStopTrade6StartMinute,2</v>
          </cell>
          <cell r="B1058">
            <v>0</v>
          </cell>
        </row>
        <row r="1059">
          <cell r="A1059" t="str">
            <v>IntraDayStopTrade6StartMinute,3</v>
          </cell>
          <cell r="B1059">
            <v>0</v>
          </cell>
        </row>
        <row r="1060">
          <cell r="A1060" t="str">
            <v>IntraDayStopTrade6EndHour</v>
          </cell>
          <cell r="B1060">
            <v>0</v>
          </cell>
        </row>
        <row r="1061">
          <cell r="A1061" t="str">
            <v>IntraDayStopTrade6EndHour,F</v>
          </cell>
          <cell r="B1061">
            <v>0</v>
          </cell>
        </row>
        <row r="1062">
          <cell r="A1062" t="str">
            <v>IntraDayStopTrade6EndHour,1</v>
          </cell>
          <cell r="B1062">
            <v>0</v>
          </cell>
        </row>
        <row r="1063">
          <cell r="A1063" t="str">
            <v>IntraDayStopTrade6EndHour,2</v>
          </cell>
          <cell r="B1063">
            <v>0</v>
          </cell>
        </row>
        <row r="1064">
          <cell r="A1064" t="str">
            <v>IntraDayStopTrade6EndHour,3</v>
          </cell>
          <cell r="B1064">
            <v>0</v>
          </cell>
        </row>
        <row r="1065">
          <cell r="A1065" t="str">
            <v>IntraDayStopTrade6EndMinute</v>
          </cell>
          <cell r="B1065">
            <v>0</v>
          </cell>
        </row>
        <row r="1066">
          <cell r="A1066" t="str">
            <v>IntraDayStopTrade6EndMinute,F</v>
          </cell>
          <cell r="B1066">
            <v>0</v>
          </cell>
        </row>
        <row r="1067">
          <cell r="A1067" t="str">
            <v>IntraDayStopTrade6EndMinute,1</v>
          </cell>
          <cell r="B1067">
            <v>0</v>
          </cell>
        </row>
        <row r="1068">
          <cell r="A1068" t="str">
            <v>IntraDayStopTrade6EndMinute,2</v>
          </cell>
          <cell r="B1068">
            <v>0</v>
          </cell>
        </row>
        <row r="1069">
          <cell r="A1069" t="str">
            <v>IntraDayStopTrade6EndMinute,3</v>
          </cell>
          <cell r="B1069">
            <v>0</v>
          </cell>
        </row>
        <row r="1070">
          <cell r="A1070" t="str">
            <v>IntraDayStopTrade7StartHour</v>
          </cell>
          <cell r="B1070">
            <v>0</v>
          </cell>
        </row>
        <row r="1071">
          <cell r="A1071" t="str">
            <v>IntraDayStopTrade7StartHour,F</v>
          </cell>
          <cell r="B1071">
            <v>0</v>
          </cell>
        </row>
        <row r="1072">
          <cell r="A1072" t="str">
            <v>IntraDayStopTrade7StartHour,1</v>
          </cell>
          <cell r="B1072">
            <v>0</v>
          </cell>
        </row>
        <row r="1073">
          <cell r="A1073" t="str">
            <v>IntraDayStopTrade7StartHour,2</v>
          </cell>
          <cell r="B1073">
            <v>0</v>
          </cell>
        </row>
        <row r="1074">
          <cell r="A1074" t="str">
            <v>IntraDayStopTrade7StartHour,3</v>
          </cell>
          <cell r="B1074">
            <v>0</v>
          </cell>
        </row>
        <row r="1075">
          <cell r="A1075" t="str">
            <v>IntraDayStopTrade7StartMinute</v>
          </cell>
          <cell r="B1075">
            <v>0</v>
          </cell>
        </row>
        <row r="1076">
          <cell r="A1076" t="str">
            <v>IntraDayStopTrade7StartMinute,F</v>
          </cell>
          <cell r="B1076">
            <v>0</v>
          </cell>
        </row>
        <row r="1077">
          <cell r="A1077" t="str">
            <v>IntraDayStopTrade7StartMinute,1</v>
          </cell>
          <cell r="B1077">
            <v>0</v>
          </cell>
        </row>
        <row r="1078">
          <cell r="A1078" t="str">
            <v>IntraDayStopTrade7StartMinute,2</v>
          </cell>
          <cell r="B1078">
            <v>0</v>
          </cell>
        </row>
        <row r="1079">
          <cell r="A1079" t="str">
            <v>IntraDayStopTrade7StartMinute,3</v>
          </cell>
          <cell r="B1079">
            <v>0</v>
          </cell>
        </row>
        <row r="1080">
          <cell r="A1080" t="str">
            <v>IntraDayStopTrade7EndHour</v>
          </cell>
          <cell r="B1080">
            <v>0</v>
          </cell>
        </row>
        <row r="1081">
          <cell r="A1081" t="str">
            <v>IntraDayStopTrade7EndHour,F</v>
          </cell>
          <cell r="B1081">
            <v>0</v>
          </cell>
        </row>
        <row r="1082">
          <cell r="A1082" t="str">
            <v>IntraDayStopTrade7EndHour,1</v>
          </cell>
          <cell r="B1082">
            <v>0</v>
          </cell>
        </row>
        <row r="1083">
          <cell r="A1083" t="str">
            <v>IntraDayStopTrade7EndHour,2</v>
          </cell>
          <cell r="B1083">
            <v>0</v>
          </cell>
        </row>
        <row r="1084">
          <cell r="A1084" t="str">
            <v>IntraDayStopTrade7EndHour,3</v>
          </cell>
          <cell r="B1084">
            <v>0</v>
          </cell>
        </row>
        <row r="1085">
          <cell r="A1085" t="str">
            <v>IntraDayStopTrade7EndMinute</v>
          </cell>
          <cell r="B1085">
            <v>0</v>
          </cell>
        </row>
        <row r="1086">
          <cell r="A1086" t="str">
            <v>IntraDayStopTrade7EndMinute,F</v>
          </cell>
          <cell r="B1086">
            <v>0</v>
          </cell>
        </row>
        <row r="1087">
          <cell r="A1087" t="str">
            <v>IntraDayStopTrade7EndMinute,1</v>
          </cell>
          <cell r="B1087">
            <v>0</v>
          </cell>
        </row>
        <row r="1088">
          <cell r="A1088" t="str">
            <v>IntraDayStopTrade7EndMinute,2</v>
          </cell>
          <cell r="B1088">
            <v>0</v>
          </cell>
        </row>
        <row r="1089">
          <cell r="A1089" t="str">
            <v>IntraDayStopTrade7EndMinute,3</v>
          </cell>
          <cell r="B1089">
            <v>0</v>
          </cell>
        </row>
        <row r="1090">
          <cell r="A1090" t="str">
            <v>IntraDayStopTrade8StartHour</v>
          </cell>
          <cell r="B1090">
            <v>0</v>
          </cell>
        </row>
        <row r="1091">
          <cell r="A1091" t="str">
            <v>IntraDayStopTrade8StartHour,F</v>
          </cell>
          <cell r="B1091">
            <v>0</v>
          </cell>
        </row>
        <row r="1092">
          <cell r="A1092" t="str">
            <v>IntraDayStopTrade8StartHour,1</v>
          </cell>
          <cell r="B1092">
            <v>0</v>
          </cell>
        </row>
        <row r="1093">
          <cell r="A1093" t="str">
            <v>IntraDayStopTrade8StartHour,2</v>
          </cell>
          <cell r="B1093">
            <v>0</v>
          </cell>
        </row>
        <row r="1094">
          <cell r="A1094" t="str">
            <v>IntraDayStopTrade8StartHour,3</v>
          </cell>
          <cell r="B1094">
            <v>0</v>
          </cell>
        </row>
        <row r="1095">
          <cell r="A1095" t="str">
            <v>IntraDayStopTrade8StartMinute</v>
          </cell>
          <cell r="B1095">
            <v>0</v>
          </cell>
        </row>
        <row r="1096">
          <cell r="A1096" t="str">
            <v>IntraDayStopTrade8StartMinute,F</v>
          </cell>
          <cell r="B1096">
            <v>0</v>
          </cell>
        </row>
        <row r="1097">
          <cell r="A1097" t="str">
            <v>IntraDayStopTrade8StartMinute,1</v>
          </cell>
          <cell r="B1097">
            <v>0</v>
          </cell>
        </row>
        <row r="1098">
          <cell r="A1098" t="str">
            <v>IntraDayStopTrade8StartMinute,2</v>
          </cell>
          <cell r="B1098">
            <v>0</v>
          </cell>
        </row>
        <row r="1099">
          <cell r="A1099" t="str">
            <v>IntraDayStopTrade8StartMinute,3</v>
          </cell>
          <cell r="B1099">
            <v>0</v>
          </cell>
        </row>
        <row r="1100">
          <cell r="A1100" t="str">
            <v>IntraDayStopTrade8EndHour</v>
          </cell>
          <cell r="B1100">
            <v>0</v>
          </cell>
        </row>
        <row r="1101">
          <cell r="A1101" t="str">
            <v>IntraDayStopTrade8EndHour,F</v>
          </cell>
          <cell r="B1101">
            <v>0</v>
          </cell>
        </row>
        <row r="1102">
          <cell r="A1102" t="str">
            <v>IntraDayStopTrade8EndHour,1</v>
          </cell>
          <cell r="B1102">
            <v>0</v>
          </cell>
        </row>
        <row r="1103">
          <cell r="A1103" t="str">
            <v>IntraDayStopTrade8EndHour,2</v>
          </cell>
          <cell r="B1103">
            <v>0</v>
          </cell>
        </row>
        <row r="1104">
          <cell r="A1104" t="str">
            <v>IntraDayStopTrade8EndHour,3</v>
          </cell>
          <cell r="B1104">
            <v>0</v>
          </cell>
        </row>
        <row r="1105">
          <cell r="A1105" t="str">
            <v>IntraDayStopTrade8EndMinute</v>
          </cell>
          <cell r="B1105">
            <v>0</v>
          </cell>
        </row>
        <row r="1106">
          <cell r="A1106" t="str">
            <v>IntraDayStopTrade8EndMinute,F</v>
          </cell>
          <cell r="B1106">
            <v>0</v>
          </cell>
        </row>
        <row r="1107">
          <cell r="A1107" t="str">
            <v>IntraDayStopTrade8EndMinute,1</v>
          </cell>
          <cell r="B1107">
            <v>0</v>
          </cell>
        </row>
        <row r="1108">
          <cell r="A1108" t="str">
            <v>IntraDayStopTrade8EndMinute,2</v>
          </cell>
          <cell r="B1108">
            <v>0</v>
          </cell>
        </row>
        <row r="1109">
          <cell r="A1109" t="str">
            <v>IntraDayStopTrade8EndMinute,3</v>
          </cell>
          <cell r="B1109">
            <v>0</v>
          </cell>
        </row>
        <row r="1110">
          <cell r="A1110" t="str">
            <v>IntraDayStopTrade9StartHour</v>
          </cell>
          <cell r="B1110">
            <v>0</v>
          </cell>
        </row>
        <row r="1111">
          <cell r="A1111" t="str">
            <v>IntraDayStopTrade9StartHour,F</v>
          </cell>
          <cell r="B1111">
            <v>0</v>
          </cell>
        </row>
        <row r="1112">
          <cell r="A1112" t="str">
            <v>IntraDayStopTrade9StartHour,1</v>
          </cell>
          <cell r="B1112">
            <v>0</v>
          </cell>
        </row>
        <row r="1113">
          <cell r="A1113" t="str">
            <v>IntraDayStopTrade9StartHour,2</v>
          </cell>
          <cell r="B1113">
            <v>0</v>
          </cell>
        </row>
        <row r="1114">
          <cell r="A1114" t="str">
            <v>IntraDayStopTrade9StartHour,3</v>
          </cell>
          <cell r="B1114">
            <v>0</v>
          </cell>
        </row>
        <row r="1115">
          <cell r="A1115" t="str">
            <v>IntraDayStopTrade9StartMinute</v>
          </cell>
          <cell r="B1115">
            <v>0</v>
          </cell>
        </row>
        <row r="1116">
          <cell r="A1116" t="str">
            <v>IntraDayStopTrade9StartMinute,F</v>
          </cell>
          <cell r="B1116">
            <v>0</v>
          </cell>
        </row>
        <row r="1117">
          <cell r="A1117" t="str">
            <v>IntraDayStopTrade9StartMinute,1</v>
          </cell>
          <cell r="B1117">
            <v>0</v>
          </cell>
        </row>
        <row r="1118">
          <cell r="A1118" t="str">
            <v>IntraDayStopTrade9StartMinute,2</v>
          </cell>
          <cell r="B1118">
            <v>0</v>
          </cell>
        </row>
        <row r="1119">
          <cell r="A1119" t="str">
            <v>IntraDayStopTrade9StartMinute,3</v>
          </cell>
          <cell r="B1119">
            <v>0</v>
          </cell>
        </row>
        <row r="1120">
          <cell r="A1120" t="str">
            <v>IntraDayStopTrade9EndHour</v>
          </cell>
          <cell r="B1120">
            <v>0</v>
          </cell>
        </row>
        <row r="1121">
          <cell r="A1121" t="str">
            <v>IntraDayStopTrade9EndHour,F</v>
          </cell>
          <cell r="B1121">
            <v>0</v>
          </cell>
        </row>
        <row r="1122">
          <cell r="A1122" t="str">
            <v>IntraDayStopTrade9EndHour,1</v>
          </cell>
          <cell r="B1122">
            <v>0</v>
          </cell>
        </row>
        <row r="1123">
          <cell r="A1123" t="str">
            <v>IntraDayStopTrade9EndHour,2</v>
          </cell>
          <cell r="B1123">
            <v>0</v>
          </cell>
        </row>
        <row r="1124">
          <cell r="A1124" t="str">
            <v>IntraDayStopTrade9EndHour,3</v>
          </cell>
          <cell r="B1124">
            <v>0</v>
          </cell>
        </row>
        <row r="1125">
          <cell r="A1125" t="str">
            <v>IntraDayStopTrade9EndMinute</v>
          </cell>
          <cell r="B1125">
            <v>0</v>
          </cell>
        </row>
        <row r="1126">
          <cell r="A1126" t="str">
            <v>IntraDayStopTrade9EndMinute,F</v>
          </cell>
          <cell r="B1126">
            <v>0</v>
          </cell>
        </row>
        <row r="1127">
          <cell r="A1127" t="str">
            <v>IntraDayStopTrade9EndMinute,1</v>
          </cell>
          <cell r="B1127">
            <v>0</v>
          </cell>
        </row>
        <row r="1128">
          <cell r="A1128" t="str">
            <v>IntraDayStopTrade9EndMinute,2</v>
          </cell>
          <cell r="B1128">
            <v>0</v>
          </cell>
        </row>
        <row r="1129">
          <cell r="A1129" t="str">
            <v>IntraDayStopTrade9EndMinute,3</v>
          </cell>
          <cell r="B1129">
            <v>0</v>
          </cell>
        </row>
        <row r="1130">
          <cell r="A1130" t="str">
            <v>IntraDayStopTrade10StartHour</v>
          </cell>
          <cell r="B1130">
            <v>0</v>
          </cell>
        </row>
        <row r="1131">
          <cell r="A1131" t="str">
            <v>IntraDayStopTrade10StartHour,F</v>
          </cell>
          <cell r="B1131">
            <v>0</v>
          </cell>
        </row>
        <row r="1132">
          <cell r="A1132" t="str">
            <v>IntraDayStopTrade10StartHour,1</v>
          </cell>
          <cell r="B1132">
            <v>0</v>
          </cell>
        </row>
        <row r="1133">
          <cell r="A1133" t="str">
            <v>IntraDayStopTrade10StartHour,2</v>
          </cell>
          <cell r="B1133">
            <v>0</v>
          </cell>
        </row>
        <row r="1134">
          <cell r="A1134" t="str">
            <v>IntraDayStopTrade10StartHour,3</v>
          </cell>
          <cell r="B1134">
            <v>0</v>
          </cell>
        </row>
        <row r="1135">
          <cell r="A1135" t="str">
            <v>IntraDayStopTrade10StartMinute</v>
          </cell>
          <cell r="B1135">
            <v>0</v>
          </cell>
        </row>
        <row r="1136">
          <cell r="A1136" t="str">
            <v>IntraDayStopTrade10StartMinute,F</v>
          </cell>
          <cell r="B1136">
            <v>0</v>
          </cell>
        </row>
        <row r="1137">
          <cell r="A1137" t="str">
            <v>IntraDayStopTrade10StartMinute,1</v>
          </cell>
          <cell r="B1137">
            <v>0</v>
          </cell>
        </row>
        <row r="1138">
          <cell r="A1138" t="str">
            <v>IntraDayStopTrade10StartMinute,2</v>
          </cell>
          <cell r="B1138">
            <v>0</v>
          </cell>
        </row>
        <row r="1139">
          <cell r="A1139" t="str">
            <v>IntraDayStopTrade10StartMinute,3</v>
          </cell>
          <cell r="B1139">
            <v>0</v>
          </cell>
        </row>
        <row r="1140">
          <cell r="A1140" t="str">
            <v>IntraDayStopTrade10EndHour</v>
          </cell>
          <cell r="B1140">
            <v>0</v>
          </cell>
        </row>
        <row r="1141">
          <cell r="A1141" t="str">
            <v>IntraDayStopTrade10EndHour,F</v>
          </cell>
          <cell r="B1141">
            <v>0</v>
          </cell>
        </row>
        <row r="1142">
          <cell r="A1142" t="str">
            <v>IntraDayStopTrade10EndHour,1</v>
          </cell>
          <cell r="B1142">
            <v>0</v>
          </cell>
        </row>
        <row r="1143">
          <cell r="A1143" t="str">
            <v>IntraDayStopTrade10EndHour,2</v>
          </cell>
          <cell r="B1143">
            <v>0</v>
          </cell>
        </row>
        <row r="1144">
          <cell r="A1144" t="str">
            <v>IntraDayStopTrade10EndHour,3</v>
          </cell>
          <cell r="B1144">
            <v>0</v>
          </cell>
        </row>
        <row r="1145">
          <cell r="A1145" t="str">
            <v>IntraDayStopTrade10EndMinute</v>
          </cell>
          <cell r="B1145">
            <v>0</v>
          </cell>
        </row>
        <row r="1146">
          <cell r="A1146" t="str">
            <v>IntraDayStopTrade10EndMinute,F</v>
          </cell>
          <cell r="B1146">
            <v>0</v>
          </cell>
        </row>
        <row r="1147">
          <cell r="A1147" t="str">
            <v>IntraDayStopTrade10EndMinute,1</v>
          </cell>
          <cell r="B1147">
            <v>0</v>
          </cell>
        </row>
        <row r="1148">
          <cell r="A1148" t="str">
            <v>IntraDayStopTrade10EndMinute,2</v>
          </cell>
          <cell r="B1148">
            <v>0</v>
          </cell>
        </row>
        <row r="1149">
          <cell r="A1149" t="str">
            <v>IntraDayStopTrade10EndMinute,3</v>
          </cell>
          <cell r="B1149">
            <v>0</v>
          </cell>
        </row>
        <row r="1150">
          <cell r="A1150" t="str">
            <v>sheduler_close_all_order_settings_1_43_1065_23_34_12_04_2017</v>
          </cell>
          <cell r="B1150" t="str">
            <v>№6 Ежедневно - закрытие обеих сеток в одно время</v>
          </cell>
        </row>
        <row r="1151">
          <cell r="A1151" t="str">
            <v>CloseAllOrders_EveryDay_Hour</v>
          </cell>
          <cell r="B1151">
            <v>0</v>
          </cell>
        </row>
        <row r="1152">
          <cell r="A1152" t="str">
            <v>CloseAllOrders_EveryDay_Hour,F</v>
          </cell>
          <cell r="B1152">
            <v>0</v>
          </cell>
        </row>
        <row r="1153">
          <cell r="A1153" t="str">
            <v>CloseAllOrders_EveryDay_Hour,1</v>
          </cell>
          <cell r="B1153">
            <v>0</v>
          </cell>
        </row>
        <row r="1154">
          <cell r="A1154" t="str">
            <v>CloseAllOrders_EveryDay_Hour,2</v>
          </cell>
          <cell r="B1154">
            <v>0</v>
          </cell>
        </row>
        <row r="1155">
          <cell r="A1155" t="str">
            <v>CloseAllOrders_EveryDay_Hour,3</v>
          </cell>
          <cell r="B1155">
            <v>0</v>
          </cell>
        </row>
        <row r="1156">
          <cell r="A1156" t="str">
            <v>CloseAllOrders_EveryDay_Minute</v>
          </cell>
          <cell r="B1156">
            <v>0</v>
          </cell>
        </row>
        <row r="1157">
          <cell r="A1157" t="str">
            <v>CloseAllOrders_EveryDay_Minute,F</v>
          </cell>
          <cell r="B1157">
            <v>0</v>
          </cell>
        </row>
        <row r="1158">
          <cell r="A1158" t="str">
            <v>CloseAllOrders_EveryDay_Minute,1</v>
          </cell>
          <cell r="B1158">
            <v>0</v>
          </cell>
        </row>
        <row r="1159">
          <cell r="A1159" t="str">
            <v>CloseAllOrders_EveryDay_Minute,2</v>
          </cell>
          <cell r="B1159">
            <v>0</v>
          </cell>
        </row>
        <row r="1160">
          <cell r="A1160" t="str">
            <v>CloseAllOrders_EveryDay_Minute,3</v>
          </cell>
          <cell r="B1160">
            <v>0</v>
          </cell>
        </row>
        <row r="1161">
          <cell r="A1161" t="str">
            <v>other_settings_1_43_1065_23_34_12_04_2017</v>
          </cell>
        </row>
        <row r="1162">
          <cell r="A1162" t="str">
            <v>TakeProffitControlTiming</v>
          </cell>
          <cell r="B1162">
            <v>90</v>
          </cell>
        </row>
        <row r="1163">
          <cell r="A1163" t="str">
            <v>TakeProffitControlTiming,F</v>
          </cell>
          <cell r="B1163">
            <v>0</v>
          </cell>
        </row>
        <row r="1164">
          <cell r="A1164" t="str">
            <v>TakeProffitControlTiming,1</v>
          </cell>
          <cell r="B1164">
            <v>90</v>
          </cell>
        </row>
        <row r="1165">
          <cell r="A1165" t="str">
            <v>TakeProffitControlTiming,2</v>
          </cell>
          <cell r="B1165">
            <v>0</v>
          </cell>
        </row>
        <row r="1166">
          <cell r="A1166" t="str">
            <v>TakeProffitControlTiming,3</v>
          </cell>
          <cell r="B1166">
            <v>0</v>
          </cell>
        </row>
        <row r="1167">
          <cell r="A1167" t="str">
            <v>TakeProffitControlNoLossFixPips</v>
          </cell>
          <cell r="B1167">
            <v>3</v>
          </cell>
        </row>
        <row r="1168">
          <cell r="A1168" t="str">
            <v>TakeProffitControlNoLossFixPips,F</v>
          </cell>
          <cell r="B1168">
            <v>0</v>
          </cell>
        </row>
        <row r="1169">
          <cell r="A1169" t="str">
            <v>TakeProffitControlNoLossFixPips,1</v>
          </cell>
          <cell r="B1169">
            <v>3</v>
          </cell>
        </row>
        <row r="1170">
          <cell r="A1170" t="str">
            <v>TakeProffitControlNoLossFixPips,2</v>
          </cell>
          <cell r="B1170">
            <v>0</v>
          </cell>
        </row>
        <row r="1171">
          <cell r="A1171" t="str">
            <v>TakeProffitControlNoLossFixPips,3</v>
          </cell>
          <cell r="B1171">
            <v>0</v>
          </cell>
        </row>
        <row r="1172">
          <cell r="A1172" t="str">
            <v>FinalGridDate</v>
          </cell>
          <cell r="B1172">
            <v>1609286400</v>
          </cell>
        </row>
        <row r="1173">
          <cell r="A1173" t="str">
            <v>GlobalParamsUpdateTiming</v>
          </cell>
          <cell r="B1173">
            <v>60</v>
          </cell>
        </row>
        <row r="1174">
          <cell r="A1174" t="str">
            <v>GlobalParamsUpdateTiming,F</v>
          </cell>
          <cell r="B1174">
            <v>0</v>
          </cell>
        </row>
        <row r="1175">
          <cell r="A1175" t="str">
            <v>GlobalParamsUpdateTiming,1</v>
          </cell>
          <cell r="B1175">
            <v>60</v>
          </cell>
        </row>
        <row r="1176">
          <cell r="A1176" t="str">
            <v>GlobalParamsUpdateTiming,2</v>
          </cell>
          <cell r="B1176">
            <v>0</v>
          </cell>
        </row>
        <row r="1177">
          <cell r="A1177" t="str">
            <v>GlobalParamsUpdateTiming,3</v>
          </cell>
          <cell r="B1177">
            <v>0</v>
          </cell>
        </row>
        <row r="1178">
          <cell r="A1178" t="str">
            <v>LogVerbose</v>
          </cell>
          <cell r="B1178">
            <v>2</v>
          </cell>
        </row>
        <row r="1179">
          <cell r="A1179" t="str">
            <v>LogVerbose,F</v>
          </cell>
          <cell r="B1179">
            <v>0</v>
          </cell>
        </row>
        <row r="1180">
          <cell r="A1180" t="str">
            <v>LogVerbose,1</v>
          </cell>
          <cell r="B1180">
            <v>2</v>
          </cell>
        </row>
        <row r="1181">
          <cell r="A1181" t="str">
            <v>LogVerbose,2</v>
          </cell>
          <cell r="B1181">
            <v>0</v>
          </cell>
        </row>
        <row r="1182">
          <cell r="A1182" t="str">
            <v>LogVerbose,3</v>
          </cell>
          <cell r="B1182">
            <v>0</v>
          </cell>
        </row>
      </sheetData>
      <sheetData sheetId="3"/>
      <sheetData sheetId="4"/>
      <sheetData sheetId="5"/>
      <sheetData sheetId="6"/>
      <sheetData sheetId="7">
        <row r="1">
          <cell r="B1" t="str">
            <v>buy/sell</v>
          </cell>
        </row>
        <row r="2">
          <cell r="B2" t="str">
            <v>buy</v>
          </cell>
          <cell r="E2" t="str">
            <v>sell</v>
          </cell>
        </row>
        <row r="3">
          <cell r="A3" t="str">
            <v>Кол-во колен</v>
          </cell>
          <cell r="B3" t="str">
            <v xml:space="preserve">Максимум по полю Размер сетки пипс </v>
          </cell>
          <cell r="C3" t="str">
            <v>Максимум по полю Пипсов до TP</v>
          </cell>
          <cell r="D3" t="str">
            <v>Максимум по полю Время сетки</v>
          </cell>
          <cell r="E3" t="str">
            <v xml:space="preserve">Максимум по полю Размер сетки пипс </v>
          </cell>
          <cell r="F3" t="str">
            <v>Максимум по полю Пипсов до TP</v>
          </cell>
          <cell r="G3" t="str">
            <v>Максимум по полю Время сетки</v>
          </cell>
        </row>
        <row r="4">
          <cell r="A4">
            <v>1</v>
          </cell>
          <cell r="B4">
            <v>0</v>
          </cell>
          <cell r="C4">
            <v>18.899999999997817</v>
          </cell>
          <cell r="D4">
            <v>0.42638888888888887</v>
          </cell>
          <cell r="E4">
            <v>0</v>
          </cell>
          <cell r="F4">
            <v>16.599999999998545</v>
          </cell>
          <cell r="G4">
            <v>0.63263888888888886</v>
          </cell>
        </row>
        <row r="5">
          <cell r="A5">
            <v>6</v>
          </cell>
          <cell r="B5">
            <v>33.200000000000728</v>
          </cell>
          <cell r="C5">
            <v>26.100000000000364</v>
          </cell>
          <cell r="D5">
            <v>1.2652777777777777</v>
          </cell>
          <cell r="E5">
            <v>45.100000000000364</v>
          </cell>
          <cell r="F5">
            <v>24.200000000002547</v>
          </cell>
          <cell r="G5">
            <v>0.94166666666666676</v>
          </cell>
        </row>
        <row r="6">
          <cell r="A6">
            <v>2</v>
          </cell>
          <cell r="B6">
            <v>6.5999999999985448</v>
          </cell>
          <cell r="C6">
            <v>20.599999999998545</v>
          </cell>
          <cell r="D6">
            <v>0.5</v>
          </cell>
          <cell r="E6">
            <v>16.600000000000364</v>
          </cell>
          <cell r="F6">
            <v>20.5</v>
          </cell>
          <cell r="G6">
            <v>0.71180555555555547</v>
          </cell>
        </row>
        <row r="7">
          <cell r="A7">
            <v>7</v>
          </cell>
          <cell r="B7">
            <v>46.600000000000364</v>
          </cell>
          <cell r="C7">
            <v>25.600000000000364</v>
          </cell>
          <cell r="D7">
            <v>1.3687499999999999</v>
          </cell>
          <cell r="E7">
            <v>44.200000000000728</v>
          </cell>
          <cell r="F7">
            <v>24.100000000000364</v>
          </cell>
          <cell r="G7">
            <v>1.8812500000000001</v>
          </cell>
        </row>
        <row r="8">
          <cell r="A8">
            <v>3</v>
          </cell>
          <cell r="B8">
            <v>18</v>
          </cell>
          <cell r="C8">
            <v>22.799999999997453</v>
          </cell>
          <cell r="D8">
            <v>0.7006944444444444</v>
          </cell>
          <cell r="E8">
            <v>14.200000000000728</v>
          </cell>
          <cell r="F8">
            <v>19.400000000001455</v>
          </cell>
          <cell r="G8">
            <v>0.69374999999999998</v>
          </cell>
        </row>
        <row r="9">
          <cell r="A9">
            <v>4</v>
          </cell>
          <cell r="B9">
            <v>16.700000000000728</v>
          </cell>
          <cell r="C9">
            <v>23.999999999996362</v>
          </cell>
          <cell r="D9">
            <v>0.83958333333333324</v>
          </cell>
          <cell r="E9">
            <v>17.300000000001091</v>
          </cell>
          <cell r="F9">
            <v>20.899999999997817</v>
          </cell>
          <cell r="G9">
            <v>1.4375</v>
          </cell>
        </row>
        <row r="10">
          <cell r="A10">
            <v>5</v>
          </cell>
          <cell r="B10">
            <v>32.5</v>
          </cell>
          <cell r="C10">
            <v>24.899999999999636</v>
          </cell>
          <cell r="D10">
            <v>0.81944444444444453</v>
          </cell>
          <cell r="E10">
            <v>25.399999999999636</v>
          </cell>
          <cell r="F10">
            <v>21.499999999998181</v>
          </cell>
          <cell r="G10">
            <v>1.0180555555555555</v>
          </cell>
        </row>
        <row r="11">
          <cell r="A11">
            <v>10</v>
          </cell>
          <cell r="B11">
            <v>87.800000000001091</v>
          </cell>
          <cell r="C11">
            <v>29.800000000001091</v>
          </cell>
          <cell r="D11">
            <v>1.7013888888888888</v>
          </cell>
          <cell r="E11">
            <v>84.100000000000364</v>
          </cell>
          <cell r="F11">
            <v>26.100000000000364</v>
          </cell>
          <cell r="G11">
            <v>1.8305555555555557</v>
          </cell>
        </row>
        <row r="12">
          <cell r="A12">
            <v>8</v>
          </cell>
          <cell r="B12">
            <v>60.399999999999636</v>
          </cell>
          <cell r="C12">
            <v>30.800000000001091</v>
          </cell>
          <cell r="D12">
            <v>1.1458333333333333</v>
          </cell>
          <cell r="E12">
            <v>56.700000000000728</v>
          </cell>
          <cell r="F12">
            <v>25.100000000000364</v>
          </cell>
          <cell r="G12">
            <v>0.99791666666666667</v>
          </cell>
        </row>
        <row r="13">
          <cell r="A13">
            <v>9</v>
          </cell>
          <cell r="B13">
            <v>72.5</v>
          </cell>
          <cell r="C13">
            <v>30.200000000000728</v>
          </cell>
          <cell r="D13">
            <v>2.4597222222222221</v>
          </cell>
          <cell r="E13">
            <v>62.200000000000728</v>
          </cell>
          <cell r="F13">
            <v>26.099999999996726</v>
          </cell>
          <cell r="G13">
            <v>0.8881944444444444</v>
          </cell>
        </row>
        <row r="14">
          <cell r="A14">
            <v>11</v>
          </cell>
          <cell r="B14">
            <v>92.200000000000728</v>
          </cell>
          <cell r="C14">
            <v>25.799999999999272</v>
          </cell>
          <cell r="D14">
            <v>1.3180555555555555</v>
          </cell>
          <cell r="E14">
            <v>93.100000000000364</v>
          </cell>
          <cell r="F14">
            <v>24.80000000000291</v>
          </cell>
          <cell r="G14">
            <v>1.0958333333333332</v>
          </cell>
        </row>
        <row r="15">
          <cell r="A15">
            <v>12</v>
          </cell>
          <cell r="B15">
            <v>97.800000000001091</v>
          </cell>
          <cell r="C15">
            <v>26.999999999996362</v>
          </cell>
          <cell r="D15">
            <v>2.7798611111111109</v>
          </cell>
        </row>
        <row r="16">
          <cell r="A16">
            <v>15</v>
          </cell>
          <cell r="B16">
            <v>162.80000000000109</v>
          </cell>
          <cell r="C16">
            <v>37.099999999998545</v>
          </cell>
          <cell r="D16">
            <v>3.6340277777777779</v>
          </cell>
          <cell r="E16">
            <v>129.09999999999854</v>
          </cell>
          <cell r="F16">
            <v>26.200000000000728</v>
          </cell>
          <cell r="G16">
            <v>1.9</v>
          </cell>
        </row>
        <row r="17">
          <cell r="A17">
            <v>13</v>
          </cell>
          <cell r="B17">
            <v>106.5</v>
          </cell>
          <cell r="C17">
            <v>27.100000000000364</v>
          </cell>
          <cell r="D17">
            <v>1.78125</v>
          </cell>
          <cell r="E17">
            <v>114.20000000000073</v>
          </cell>
          <cell r="F17">
            <v>26.600000000000364</v>
          </cell>
          <cell r="G17">
            <v>2.0347222222222223</v>
          </cell>
        </row>
        <row r="18">
          <cell r="A18">
            <v>14</v>
          </cell>
          <cell r="B18">
            <v>122.69999999999891</v>
          </cell>
          <cell r="C18">
            <v>27.399999999999636</v>
          </cell>
          <cell r="D18">
            <v>1.7798611111111109</v>
          </cell>
        </row>
        <row r="19">
          <cell r="A19" t="str">
            <v>Общий итог</v>
          </cell>
          <cell r="B19">
            <v>162.80000000000109</v>
          </cell>
          <cell r="C19">
            <v>37.099999999998545</v>
          </cell>
          <cell r="D19">
            <v>3.6340277777777779</v>
          </cell>
          <cell r="E19">
            <v>129.09999999999854</v>
          </cell>
          <cell r="F19">
            <v>26.600000000000364</v>
          </cell>
          <cell r="G19">
            <v>2.0347222222222223</v>
          </cell>
        </row>
      </sheetData>
      <sheetData sheetId="8">
        <row r="1">
          <cell r="B1" t="str">
            <v>Тип</v>
          </cell>
          <cell r="C1" t="str">
            <v>Кол-во колен</v>
          </cell>
          <cell r="E1" t="str">
            <v>Общая лотность</v>
          </cell>
          <cell r="L1" t="str">
            <v xml:space="preserve">Размер сетки пипс </v>
          </cell>
          <cell r="M1" t="str">
            <v>Пипсов до TP</v>
          </cell>
          <cell r="N1" t="str">
            <v>Прибыль</v>
          </cell>
          <cell r="O1" t="str">
            <v>Время сетки</v>
          </cell>
        </row>
        <row r="2">
          <cell r="B2" t="str">
            <v>sell</v>
          </cell>
          <cell r="C2">
            <v>7</v>
          </cell>
          <cell r="E2">
            <v>1.05</v>
          </cell>
          <cell r="L2">
            <v>42.500000000001819</v>
          </cell>
          <cell r="M2">
            <v>23.500000000001819</v>
          </cell>
          <cell r="N2">
            <v>126.03</v>
          </cell>
          <cell r="O2">
            <v>0.48194444444379769</v>
          </cell>
        </row>
        <row r="3">
          <cell r="B3" t="str">
            <v>buy</v>
          </cell>
          <cell r="C3">
            <v>1</v>
          </cell>
          <cell r="E3">
            <v>0.02</v>
          </cell>
          <cell r="L3">
            <v>0</v>
          </cell>
          <cell r="M3">
            <v>15</v>
          </cell>
          <cell r="N3">
            <v>3</v>
          </cell>
          <cell r="O3">
            <v>2.0138888889050577E-2</v>
          </cell>
        </row>
        <row r="4">
          <cell r="B4" t="str">
            <v>buy</v>
          </cell>
          <cell r="C4">
            <v>3</v>
          </cell>
          <cell r="E4">
            <v>0.11</v>
          </cell>
          <cell r="L4">
            <v>9.3999999999996362</v>
          </cell>
          <cell r="M4">
            <v>18.199999999998909</v>
          </cell>
          <cell r="N4">
            <v>16.55</v>
          </cell>
          <cell r="O4">
            <v>5.4166666668606922E-2</v>
          </cell>
        </row>
        <row r="5">
          <cell r="B5" t="str">
            <v>buy</v>
          </cell>
          <cell r="C5">
            <v>2</v>
          </cell>
          <cell r="E5">
            <v>0.05</v>
          </cell>
          <cell r="L5">
            <v>4.0999999999967258</v>
          </cell>
          <cell r="M5">
            <v>16.599999999998545</v>
          </cell>
          <cell r="N5">
            <v>7.48</v>
          </cell>
          <cell r="O5">
            <v>0.10624999999708962</v>
          </cell>
        </row>
        <row r="6">
          <cell r="B6" t="str">
            <v>buy</v>
          </cell>
          <cell r="C6">
            <v>6</v>
          </cell>
          <cell r="E6">
            <v>0.65</v>
          </cell>
          <cell r="L6">
            <v>31.099999999998545</v>
          </cell>
          <cell r="M6">
            <v>22.600000000000364</v>
          </cell>
          <cell r="N6">
            <v>84.710000000000008</v>
          </cell>
          <cell r="O6">
            <v>0.76458333332993789</v>
          </cell>
        </row>
        <row r="7">
          <cell r="B7" t="str">
            <v>sell</v>
          </cell>
          <cell r="C7">
            <v>5</v>
          </cell>
          <cell r="E7">
            <v>0.38</v>
          </cell>
          <cell r="L7">
            <v>23.200000000000728</v>
          </cell>
          <cell r="M7">
            <v>20.700000000000728</v>
          </cell>
          <cell r="N7">
            <v>53.22</v>
          </cell>
          <cell r="O7">
            <v>0.11597222222189885</v>
          </cell>
        </row>
        <row r="8">
          <cell r="B8" t="str">
            <v>buy</v>
          </cell>
          <cell r="C8">
            <v>5</v>
          </cell>
          <cell r="E8">
            <v>0.38</v>
          </cell>
          <cell r="L8">
            <v>22.500000000001819</v>
          </cell>
          <cell r="M8">
            <v>20.5</v>
          </cell>
          <cell r="N8">
            <v>53.02</v>
          </cell>
          <cell r="O8">
            <v>0.15625</v>
          </cell>
        </row>
        <row r="9">
          <cell r="B9" t="str">
            <v>sell</v>
          </cell>
          <cell r="C9">
            <v>7</v>
          </cell>
          <cell r="E9">
            <v>1.05</v>
          </cell>
          <cell r="L9">
            <v>41.800000000001091</v>
          </cell>
          <cell r="M9">
            <v>24.100000000000364</v>
          </cell>
          <cell r="N9">
            <v>126.19</v>
          </cell>
          <cell r="O9">
            <v>0.15347222222044365</v>
          </cell>
        </row>
        <row r="10">
          <cell r="B10" t="str">
            <v>buy</v>
          </cell>
          <cell r="C10">
            <v>1</v>
          </cell>
          <cell r="E10">
            <v>0.02</v>
          </cell>
          <cell r="L10">
            <v>0</v>
          </cell>
          <cell r="M10">
            <v>15</v>
          </cell>
          <cell r="N10">
            <v>3</v>
          </cell>
          <cell r="O10">
            <v>1.5277777776645962E-2</v>
          </cell>
        </row>
        <row r="11">
          <cell r="B11" t="str">
            <v>buy</v>
          </cell>
          <cell r="C11">
            <v>13</v>
          </cell>
          <cell r="E11">
            <v>13.36</v>
          </cell>
          <cell r="L11">
            <v>106.29999999999927</v>
          </cell>
          <cell r="M11">
            <v>27.100000000000364</v>
          </cell>
          <cell r="N11">
            <v>399.83999999999992</v>
          </cell>
          <cell r="O11">
            <v>1.78125</v>
          </cell>
        </row>
        <row r="12">
          <cell r="B12" t="str">
            <v>sell</v>
          </cell>
          <cell r="C12">
            <v>4</v>
          </cell>
          <cell r="E12">
            <v>0.21000000000000002</v>
          </cell>
          <cell r="L12">
            <v>15.100000000000364</v>
          </cell>
          <cell r="M12">
            <v>19.700000000000728</v>
          </cell>
          <cell r="N12">
            <v>31.42</v>
          </cell>
          <cell r="O12">
            <v>0.13958333332993789</v>
          </cell>
        </row>
        <row r="13">
          <cell r="B13" t="str">
            <v>sell</v>
          </cell>
          <cell r="C13">
            <v>4</v>
          </cell>
          <cell r="E13">
            <v>0.21000000000000002</v>
          </cell>
          <cell r="L13">
            <v>15.299999999999272</v>
          </cell>
          <cell r="M13">
            <v>19.80000000000291</v>
          </cell>
          <cell r="N13">
            <v>31.5</v>
          </cell>
          <cell r="O13">
            <v>0.12430555555329192</v>
          </cell>
        </row>
        <row r="14">
          <cell r="B14" t="str">
            <v>sell</v>
          </cell>
          <cell r="C14">
            <v>2</v>
          </cell>
          <cell r="E14">
            <v>0.05</v>
          </cell>
          <cell r="L14">
            <v>4.0999999999985448</v>
          </cell>
          <cell r="M14">
            <v>16.600000000002183</v>
          </cell>
          <cell r="N14">
            <v>7.48</v>
          </cell>
          <cell r="O14">
            <v>1.8750000002910383E-2</v>
          </cell>
        </row>
        <row r="15">
          <cell r="B15" t="str">
            <v>sell</v>
          </cell>
          <cell r="C15">
            <v>1</v>
          </cell>
          <cell r="E15">
            <v>0.02</v>
          </cell>
          <cell r="L15">
            <v>0</v>
          </cell>
          <cell r="M15">
            <v>15</v>
          </cell>
          <cell r="N15">
            <v>3</v>
          </cell>
          <cell r="O15">
            <v>5.1388888889050577E-2</v>
          </cell>
        </row>
        <row r="16">
          <cell r="B16" t="str">
            <v>sell</v>
          </cell>
          <cell r="C16">
            <v>4</v>
          </cell>
          <cell r="E16">
            <v>0.21000000000000002</v>
          </cell>
          <cell r="L16">
            <v>15.500000000001819</v>
          </cell>
          <cell r="M16">
            <v>19.80000000000291</v>
          </cell>
          <cell r="N16">
            <v>31.400000000000002</v>
          </cell>
          <cell r="O16">
            <v>0.17638888888905058</v>
          </cell>
        </row>
        <row r="17">
          <cell r="B17" t="str">
            <v>sell</v>
          </cell>
          <cell r="C17">
            <v>1</v>
          </cell>
          <cell r="E17">
            <v>0.02</v>
          </cell>
          <cell r="L17">
            <v>0</v>
          </cell>
          <cell r="M17">
            <v>15</v>
          </cell>
          <cell r="N17">
            <v>3</v>
          </cell>
          <cell r="O17">
            <v>5.2777777775190771E-2</v>
          </cell>
        </row>
        <row r="18">
          <cell r="B18" t="str">
            <v>sell</v>
          </cell>
          <cell r="C18">
            <v>1</v>
          </cell>
          <cell r="E18">
            <v>0.02</v>
          </cell>
          <cell r="L18">
            <v>0</v>
          </cell>
          <cell r="M18">
            <v>13.000000000001819</v>
          </cell>
          <cell r="N18">
            <v>2.99</v>
          </cell>
          <cell r="O18">
            <v>0.40694444444670808</v>
          </cell>
        </row>
        <row r="19">
          <cell r="B19" t="str">
            <v>sell</v>
          </cell>
          <cell r="C19">
            <v>6</v>
          </cell>
          <cell r="E19">
            <v>0.65</v>
          </cell>
          <cell r="L19">
            <v>30.900000000001455</v>
          </cell>
          <cell r="M19">
            <v>21.700000000000728</v>
          </cell>
          <cell r="N19">
            <v>84.38000000000001</v>
          </cell>
          <cell r="O19">
            <v>0.27222222222189885</v>
          </cell>
        </row>
        <row r="20">
          <cell r="B20" t="str">
            <v>buy</v>
          </cell>
          <cell r="C20">
            <v>7</v>
          </cell>
          <cell r="E20">
            <v>1.05</v>
          </cell>
          <cell r="L20">
            <v>39.800000000001091</v>
          </cell>
          <cell r="M20">
            <v>22.900000000001455</v>
          </cell>
          <cell r="N20">
            <v>125.52</v>
          </cell>
          <cell r="O20">
            <v>0.22430555555911269</v>
          </cell>
        </row>
        <row r="21">
          <cell r="B21" t="str">
            <v>sell</v>
          </cell>
          <cell r="C21">
            <v>1</v>
          </cell>
          <cell r="E21">
            <v>0.02</v>
          </cell>
          <cell r="L21">
            <v>0</v>
          </cell>
          <cell r="M21">
            <v>15</v>
          </cell>
          <cell r="N21">
            <v>3</v>
          </cell>
          <cell r="O21">
            <v>3.2638888893416151E-2</v>
          </cell>
        </row>
        <row r="22">
          <cell r="B22" t="str">
            <v>sell</v>
          </cell>
          <cell r="C22">
            <v>4</v>
          </cell>
          <cell r="E22">
            <v>0.21000000000000002</v>
          </cell>
          <cell r="L22">
            <v>16.199999999998909</v>
          </cell>
          <cell r="M22">
            <v>20</v>
          </cell>
          <cell r="N22">
            <v>31.44</v>
          </cell>
          <cell r="O22">
            <v>6.9444444445252884E-2</v>
          </cell>
        </row>
        <row r="23">
          <cell r="B23" t="str">
            <v>buy</v>
          </cell>
          <cell r="C23">
            <v>9</v>
          </cell>
          <cell r="E23">
            <v>2.58</v>
          </cell>
          <cell r="L23">
            <v>62.599999999998545</v>
          </cell>
          <cell r="M23">
            <v>26.899999999997817</v>
          </cell>
          <cell r="N23">
            <v>259.12</v>
          </cell>
          <cell r="O23">
            <v>0.81319444444670808</v>
          </cell>
        </row>
        <row r="24">
          <cell r="B24" t="str">
            <v>sell</v>
          </cell>
          <cell r="C24">
            <v>1</v>
          </cell>
          <cell r="E24">
            <v>0.02</v>
          </cell>
          <cell r="L24">
            <v>0</v>
          </cell>
          <cell r="M24">
            <v>15</v>
          </cell>
          <cell r="N24">
            <v>3</v>
          </cell>
          <cell r="O24">
            <v>4.3749999997089617E-2</v>
          </cell>
        </row>
        <row r="25">
          <cell r="B25" t="str">
            <v>sell</v>
          </cell>
          <cell r="C25">
            <v>3</v>
          </cell>
          <cell r="E25">
            <v>0.11</v>
          </cell>
          <cell r="L25">
            <v>9.2000000000007276</v>
          </cell>
          <cell r="M25">
            <v>18.100000000002183</v>
          </cell>
          <cell r="N25">
            <v>16.54</v>
          </cell>
          <cell r="O25">
            <v>4.8611111116770189E-2</v>
          </cell>
        </row>
        <row r="26">
          <cell r="B26" t="str">
            <v>sell</v>
          </cell>
          <cell r="C26">
            <v>3</v>
          </cell>
          <cell r="E26">
            <v>0.11</v>
          </cell>
          <cell r="L26">
            <v>9.3000000000010914</v>
          </cell>
          <cell r="M26">
            <v>18.100000000002183</v>
          </cell>
          <cell r="N26">
            <v>16.52</v>
          </cell>
          <cell r="O26">
            <v>0.288888888884685</v>
          </cell>
        </row>
        <row r="27">
          <cell r="B27" t="str">
            <v>sell</v>
          </cell>
          <cell r="C27">
            <v>11</v>
          </cell>
          <cell r="E27">
            <v>6.16</v>
          </cell>
          <cell r="L27">
            <v>83.100000000000364</v>
          </cell>
          <cell r="M27">
            <v>23.999999999998181</v>
          </cell>
          <cell r="N27">
            <v>368.72</v>
          </cell>
          <cell r="O27">
            <v>1.0958333333328483</v>
          </cell>
        </row>
        <row r="28">
          <cell r="B28" t="str">
            <v>buy</v>
          </cell>
          <cell r="C28">
            <v>3</v>
          </cell>
          <cell r="E28">
            <v>0.11</v>
          </cell>
          <cell r="L28">
            <v>9.9000000000014552</v>
          </cell>
          <cell r="M28">
            <v>18.400000000003274</v>
          </cell>
          <cell r="N28">
            <v>16.52</v>
          </cell>
          <cell r="O28">
            <v>7.6388888890505768E-2</v>
          </cell>
        </row>
        <row r="29">
          <cell r="B29" t="str">
            <v>buy</v>
          </cell>
          <cell r="C29">
            <v>2</v>
          </cell>
          <cell r="E29">
            <v>0.05</v>
          </cell>
          <cell r="L29">
            <v>4.0999999999967258</v>
          </cell>
          <cell r="M29">
            <v>16.600000000000364</v>
          </cell>
          <cell r="N29">
            <v>7.48</v>
          </cell>
          <cell r="O29">
            <v>4.7222222223354038E-2</v>
          </cell>
        </row>
        <row r="30">
          <cell r="B30" t="str">
            <v>buy</v>
          </cell>
          <cell r="C30">
            <v>2</v>
          </cell>
          <cell r="E30">
            <v>0.05</v>
          </cell>
          <cell r="L30">
            <v>4.1000000000003638</v>
          </cell>
          <cell r="M30">
            <v>16.599999999998545</v>
          </cell>
          <cell r="N30">
            <v>7.48</v>
          </cell>
          <cell r="O30">
            <v>2.2222222221898846E-2</v>
          </cell>
        </row>
        <row r="31">
          <cell r="B31" t="str">
            <v>buy</v>
          </cell>
          <cell r="C31">
            <v>1</v>
          </cell>
          <cell r="E31">
            <v>0.02</v>
          </cell>
          <cell r="L31">
            <v>0</v>
          </cell>
          <cell r="M31">
            <v>15</v>
          </cell>
          <cell r="N31">
            <v>3</v>
          </cell>
          <cell r="O31">
            <v>2.9166666667151731E-2</v>
          </cell>
        </row>
        <row r="32">
          <cell r="B32" t="str">
            <v>buy</v>
          </cell>
          <cell r="C32">
            <v>5</v>
          </cell>
          <cell r="E32">
            <v>0.38</v>
          </cell>
          <cell r="L32">
            <v>22.900000000001455</v>
          </cell>
          <cell r="M32">
            <v>21.399999999999636</v>
          </cell>
          <cell r="N32">
            <v>53.36</v>
          </cell>
          <cell r="O32">
            <v>0.5534722222291748</v>
          </cell>
        </row>
        <row r="33">
          <cell r="B33" t="str">
            <v>buy</v>
          </cell>
          <cell r="C33">
            <v>11</v>
          </cell>
          <cell r="E33">
            <v>6.16</v>
          </cell>
          <cell r="L33">
            <v>92.200000000000728</v>
          </cell>
          <cell r="M33">
            <v>25.799999999999272</v>
          </cell>
          <cell r="N33">
            <v>371.65</v>
          </cell>
          <cell r="O33">
            <v>1.0291666666671517</v>
          </cell>
        </row>
        <row r="34">
          <cell r="B34" t="str">
            <v>sell</v>
          </cell>
          <cell r="C34">
            <v>1</v>
          </cell>
          <cell r="E34">
            <v>0.02</v>
          </cell>
          <cell r="L34">
            <v>0</v>
          </cell>
          <cell r="M34">
            <v>15</v>
          </cell>
          <cell r="N34">
            <v>3</v>
          </cell>
          <cell r="O34">
            <v>4.652777778392192E-2</v>
          </cell>
        </row>
        <row r="35">
          <cell r="B35" t="str">
            <v>sell</v>
          </cell>
          <cell r="C35">
            <v>1</v>
          </cell>
          <cell r="E35">
            <v>0.02</v>
          </cell>
          <cell r="L35">
            <v>0</v>
          </cell>
          <cell r="M35">
            <v>15</v>
          </cell>
          <cell r="N35">
            <v>3</v>
          </cell>
          <cell r="O35">
            <v>3.9583333331393078E-2</v>
          </cell>
        </row>
        <row r="36">
          <cell r="B36" t="str">
            <v>sell</v>
          </cell>
          <cell r="C36">
            <v>1</v>
          </cell>
          <cell r="E36">
            <v>0.02</v>
          </cell>
          <cell r="L36">
            <v>0</v>
          </cell>
          <cell r="M36">
            <v>15</v>
          </cell>
          <cell r="N36">
            <v>3</v>
          </cell>
          <cell r="O36">
            <v>9.4444444439432118E-2</v>
          </cell>
        </row>
        <row r="37">
          <cell r="B37" t="str">
            <v>sell</v>
          </cell>
          <cell r="C37">
            <v>3</v>
          </cell>
          <cell r="E37">
            <v>0.11</v>
          </cell>
          <cell r="L37">
            <v>9.2000000000007276</v>
          </cell>
          <cell r="M37">
            <v>17.400000000003274</v>
          </cell>
          <cell r="N37">
            <v>16.48</v>
          </cell>
          <cell r="O37">
            <v>0.4493055555576575</v>
          </cell>
        </row>
        <row r="38">
          <cell r="B38" t="str">
            <v>sell</v>
          </cell>
          <cell r="C38">
            <v>2</v>
          </cell>
          <cell r="E38">
            <v>0.05</v>
          </cell>
          <cell r="L38">
            <v>5.3999999999996362</v>
          </cell>
          <cell r="M38">
            <v>17.199999999998909</v>
          </cell>
          <cell r="N38">
            <v>7.52</v>
          </cell>
          <cell r="O38">
            <v>3.3333333340124227E-2</v>
          </cell>
        </row>
        <row r="39">
          <cell r="B39" t="str">
            <v>sell</v>
          </cell>
          <cell r="C39">
            <v>5</v>
          </cell>
          <cell r="E39">
            <v>0.38</v>
          </cell>
          <cell r="L39">
            <v>22.800000000001091</v>
          </cell>
          <cell r="M39">
            <v>20.600000000002183</v>
          </cell>
          <cell r="N39">
            <v>53.050000000000004</v>
          </cell>
          <cell r="O39">
            <v>0.14722222222189885</v>
          </cell>
        </row>
        <row r="40">
          <cell r="B40" t="str">
            <v>buy</v>
          </cell>
          <cell r="C40">
            <v>1</v>
          </cell>
          <cell r="E40">
            <v>0.02</v>
          </cell>
          <cell r="L40">
            <v>0</v>
          </cell>
          <cell r="M40">
            <v>15.000000000001819</v>
          </cell>
          <cell r="N40">
            <v>3</v>
          </cell>
          <cell r="O40">
            <v>5.6250000001455192E-2</v>
          </cell>
        </row>
        <row r="41">
          <cell r="B41" t="str">
            <v>buy</v>
          </cell>
          <cell r="C41">
            <v>2</v>
          </cell>
          <cell r="E41">
            <v>0.05</v>
          </cell>
          <cell r="L41">
            <v>4.1000000000003638</v>
          </cell>
          <cell r="M41">
            <v>16.599999999996726</v>
          </cell>
          <cell r="N41">
            <v>7.48</v>
          </cell>
          <cell r="O41">
            <v>3.4722222226264421E-2</v>
          </cell>
        </row>
        <row r="42">
          <cell r="B42" t="str">
            <v>sell</v>
          </cell>
          <cell r="C42">
            <v>4</v>
          </cell>
          <cell r="E42">
            <v>0.21000000000000002</v>
          </cell>
          <cell r="L42">
            <v>15.299999999997453</v>
          </cell>
          <cell r="M42">
            <v>19.800000000001091</v>
          </cell>
          <cell r="N42">
            <v>31.44</v>
          </cell>
          <cell r="O42">
            <v>6.7361111112404615E-2</v>
          </cell>
        </row>
        <row r="43">
          <cell r="B43" t="str">
            <v>buy</v>
          </cell>
          <cell r="C43">
            <v>4</v>
          </cell>
          <cell r="E43">
            <v>0.21000000000000002</v>
          </cell>
          <cell r="L43">
            <v>15.799999999999272</v>
          </cell>
          <cell r="M43">
            <v>20</v>
          </cell>
          <cell r="N43">
            <v>31.58</v>
          </cell>
          <cell r="O43">
            <v>4.4444444443797693E-2</v>
          </cell>
        </row>
        <row r="44">
          <cell r="B44" t="str">
            <v>sell</v>
          </cell>
          <cell r="C44">
            <v>3</v>
          </cell>
          <cell r="E44">
            <v>0.11</v>
          </cell>
          <cell r="L44">
            <v>9.2999999999992724</v>
          </cell>
          <cell r="M44">
            <v>18.099999999998545</v>
          </cell>
          <cell r="N44">
            <v>16.489999999999998</v>
          </cell>
          <cell r="O44">
            <v>4.2361111110949423E-2</v>
          </cell>
        </row>
        <row r="45">
          <cell r="B45" t="str">
            <v>buy</v>
          </cell>
          <cell r="C45">
            <v>3</v>
          </cell>
          <cell r="E45">
            <v>0.11</v>
          </cell>
          <cell r="L45">
            <v>9.2000000000007276</v>
          </cell>
          <cell r="M45">
            <v>18.100000000002183</v>
          </cell>
          <cell r="N45">
            <v>16.54</v>
          </cell>
          <cell r="O45">
            <v>4.1666666671517305E-2</v>
          </cell>
        </row>
        <row r="46">
          <cell r="B46" t="str">
            <v>sell</v>
          </cell>
          <cell r="C46">
            <v>6</v>
          </cell>
          <cell r="E46">
            <v>0.65</v>
          </cell>
          <cell r="L46">
            <v>30.999999999998181</v>
          </cell>
          <cell r="M46">
            <v>21.69999999999709</v>
          </cell>
          <cell r="N46">
            <v>84.31</v>
          </cell>
          <cell r="O46">
            <v>0.17361111110949423</v>
          </cell>
        </row>
        <row r="47">
          <cell r="B47" t="str">
            <v>buy</v>
          </cell>
          <cell r="C47">
            <v>12</v>
          </cell>
          <cell r="E47">
            <v>9.17</v>
          </cell>
          <cell r="L47">
            <v>97</v>
          </cell>
          <cell r="M47">
            <v>26.999999999996362</v>
          </cell>
          <cell r="N47">
            <v>278.89999999999992</v>
          </cell>
          <cell r="O47">
            <v>1.6034722222248092</v>
          </cell>
        </row>
        <row r="48">
          <cell r="B48" t="str">
            <v>sell</v>
          </cell>
          <cell r="C48">
            <v>2</v>
          </cell>
          <cell r="E48">
            <v>0.05</v>
          </cell>
          <cell r="L48">
            <v>4.1000000000003638</v>
          </cell>
          <cell r="M48">
            <v>16.600000000002183</v>
          </cell>
          <cell r="N48">
            <v>7.48</v>
          </cell>
          <cell r="O48">
            <v>0.24166666666860692</v>
          </cell>
        </row>
        <row r="49">
          <cell r="B49" t="str">
            <v>sell</v>
          </cell>
          <cell r="C49">
            <v>1</v>
          </cell>
          <cell r="E49">
            <v>0.02</v>
          </cell>
          <cell r="L49">
            <v>0</v>
          </cell>
          <cell r="M49">
            <v>15.000000000001819</v>
          </cell>
          <cell r="N49">
            <v>3</v>
          </cell>
          <cell r="O49">
            <v>2.4305555554747116E-2</v>
          </cell>
        </row>
        <row r="50">
          <cell r="B50" t="str">
            <v>sell</v>
          </cell>
          <cell r="C50">
            <v>3</v>
          </cell>
          <cell r="E50">
            <v>0.11</v>
          </cell>
          <cell r="L50">
            <v>9.2000000000007276</v>
          </cell>
          <cell r="M50">
            <v>18.099999999998545</v>
          </cell>
          <cell r="N50">
            <v>16.54</v>
          </cell>
          <cell r="O50">
            <v>6.7361111112404615E-2</v>
          </cell>
        </row>
        <row r="51">
          <cell r="B51" t="str">
            <v>sell</v>
          </cell>
          <cell r="C51">
            <v>3</v>
          </cell>
          <cell r="E51">
            <v>0.11</v>
          </cell>
          <cell r="L51">
            <v>9.7999999999992724</v>
          </cell>
          <cell r="M51">
            <v>18.30000000000291</v>
          </cell>
          <cell r="N51">
            <v>16.490000000000002</v>
          </cell>
          <cell r="O51">
            <v>5.4166666661330964E-2</v>
          </cell>
        </row>
        <row r="52">
          <cell r="B52" t="str">
            <v>sell</v>
          </cell>
          <cell r="C52">
            <v>4</v>
          </cell>
          <cell r="E52">
            <v>0.21000000000000002</v>
          </cell>
          <cell r="L52">
            <v>15.600000000000364</v>
          </cell>
          <cell r="M52">
            <v>19.900000000001455</v>
          </cell>
          <cell r="N52">
            <v>31.47</v>
          </cell>
          <cell r="O52">
            <v>0.21250000000145519</v>
          </cell>
        </row>
        <row r="53">
          <cell r="B53" t="str">
            <v>sell</v>
          </cell>
          <cell r="C53">
            <v>5</v>
          </cell>
          <cell r="E53">
            <v>0.38</v>
          </cell>
          <cell r="L53">
            <v>22.699999999998909</v>
          </cell>
          <cell r="M53">
            <v>20.400000000001455</v>
          </cell>
          <cell r="N53">
            <v>53.24</v>
          </cell>
          <cell r="O53">
            <v>0.50486111111240461</v>
          </cell>
        </row>
        <row r="54">
          <cell r="B54" t="str">
            <v>buy</v>
          </cell>
          <cell r="C54">
            <v>3</v>
          </cell>
          <cell r="E54">
            <v>0.11</v>
          </cell>
          <cell r="L54">
            <v>9.3999999999996362</v>
          </cell>
          <cell r="M54">
            <v>18.100000000002183</v>
          </cell>
          <cell r="N54">
            <v>16.47</v>
          </cell>
          <cell r="O54">
            <v>0.27361111110803904</v>
          </cell>
        </row>
        <row r="55">
          <cell r="B55" t="str">
            <v>sell</v>
          </cell>
          <cell r="C55">
            <v>5</v>
          </cell>
          <cell r="E55">
            <v>0.38</v>
          </cell>
          <cell r="L55">
            <v>22.900000000001455</v>
          </cell>
          <cell r="M55">
            <v>20.600000000002183</v>
          </cell>
          <cell r="N55">
            <v>53.040000000000006</v>
          </cell>
          <cell r="O55">
            <v>0.23541666667006211</v>
          </cell>
        </row>
        <row r="56">
          <cell r="B56" t="str">
            <v>buy</v>
          </cell>
          <cell r="C56">
            <v>1</v>
          </cell>
          <cell r="E56">
            <v>0.02</v>
          </cell>
          <cell r="L56">
            <v>0</v>
          </cell>
          <cell r="M56">
            <v>15</v>
          </cell>
          <cell r="N56">
            <v>3</v>
          </cell>
          <cell r="O56">
            <v>2.0833333328482695E-3</v>
          </cell>
        </row>
        <row r="57">
          <cell r="B57" t="str">
            <v>buy</v>
          </cell>
          <cell r="C57">
            <v>10</v>
          </cell>
          <cell r="E57">
            <v>3.99</v>
          </cell>
          <cell r="L57">
            <v>73.000000000001819</v>
          </cell>
          <cell r="M57">
            <v>26.199999999998909</v>
          </cell>
          <cell r="N57">
            <v>318.47000000000003</v>
          </cell>
          <cell r="O57">
            <v>1.0638888888861402</v>
          </cell>
        </row>
        <row r="58">
          <cell r="B58" t="str">
            <v>sell</v>
          </cell>
          <cell r="C58">
            <v>2</v>
          </cell>
          <cell r="E58">
            <v>0.05</v>
          </cell>
          <cell r="L58">
            <v>4.6999999999989086</v>
          </cell>
          <cell r="M58">
            <v>16.899999999999636</v>
          </cell>
          <cell r="N58">
            <v>7.51</v>
          </cell>
          <cell r="O58">
            <v>6.5277777772280388E-2</v>
          </cell>
        </row>
        <row r="59">
          <cell r="B59" t="str">
            <v>sell</v>
          </cell>
          <cell r="C59">
            <v>2</v>
          </cell>
          <cell r="E59">
            <v>0.05</v>
          </cell>
          <cell r="L59">
            <v>4.1000000000003638</v>
          </cell>
          <cell r="M59">
            <v>16.600000000000364</v>
          </cell>
          <cell r="N59">
            <v>7.48</v>
          </cell>
          <cell r="O59">
            <v>0.11388888888905058</v>
          </cell>
        </row>
        <row r="60">
          <cell r="B60" t="str">
            <v>sell</v>
          </cell>
          <cell r="C60">
            <v>4</v>
          </cell>
          <cell r="E60">
            <v>0.21000000000000002</v>
          </cell>
          <cell r="L60">
            <v>15.399999999999636</v>
          </cell>
          <cell r="M60">
            <v>19.500000000001819</v>
          </cell>
          <cell r="N60">
            <v>31.57</v>
          </cell>
          <cell r="O60">
            <v>0.61180555555620231</v>
          </cell>
        </row>
        <row r="61">
          <cell r="B61" t="str">
            <v>sell</v>
          </cell>
          <cell r="C61">
            <v>2</v>
          </cell>
          <cell r="E61">
            <v>0.05</v>
          </cell>
          <cell r="L61">
            <v>4.2000000000007276</v>
          </cell>
          <cell r="M61">
            <v>16.700000000004366</v>
          </cell>
          <cell r="N61">
            <v>7.51</v>
          </cell>
          <cell r="O61">
            <v>4.4444444443797693E-2</v>
          </cell>
        </row>
        <row r="62">
          <cell r="B62" t="str">
            <v>sell</v>
          </cell>
          <cell r="C62">
            <v>10</v>
          </cell>
          <cell r="E62">
            <v>3.99</v>
          </cell>
          <cell r="L62">
            <v>74.300000000001091</v>
          </cell>
          <cell r="M62">
            <v>25.700000000000728</v>
          </cell>
          <cell r="N62">
            <v>318.79000000000002</v>
          </cell>
          <cell r="O62">
            <v>0.41319444444525288</v>
          </cell>
        </row>
        <row r="63">
          <cell r="B63" t="str">
            <v>buy</v>
          </cell>
          <cell r="C63">
            <v>3</v>
          </cell>
          <cell r="E63">
            <v>0.11</v>
          </cell>
          <cell r="L63">
            <v>9.2000000000007276</v>
          </cell>
          <cell r="M63">
            <v>18.099999999998545</v>
          </cell>
          <cell r="N63">
            <v>16.509999999999998</v>
          </cell>
          <cell r="O63">
            <v>4.0277777778101154E-2</v>
          </cell>
        </row>
        <row r="64">
          <cell r="B64" t="str">
            <v>buy</v>
          </cell>
          <cell r="C64">
            <v>1</v>
          </cell>
          <cell r="E64">
            <v>0.02</v>
          </cell>
          <cell r="L64">
            <v>0</v>
          </cell>
          <cell r="M64">
            <v>15.000000000001819</v>
          </cell>
          <cell r="N64">
            <v>3</v>
          </cell>
          <cell r="O64">
            <v>1.527777778392192E-2</v>
          </cell>
        </row>
        <row r="65">
          <cell r="B65" t="str">
            <v>buy</v>
          </cell>
          <cell r="C65">
            <v>3</v>
          </cell>
          <cell r="E65">
            <v>0.11</v>
          </cell>
          <cell r="L65">
            <v>9.3000000000010914</v>
          </cell>
          <cell r="M65">
            <v>18.100000000002183</v>
          </cell>
          <cell r="N65">
            <v>16.52</v>
          </cell>
          <cell r="O65">
            <v>0.13333333333139308</v>
          </cell>
        </row>
        <row r="66">
          <cell r="B66" t="str">
            <v>buy</v>
          </cell>
          <cell r="C66">
            <v>7</v>
          </cell>
          <cell r="E66">
            <v>1.05</v>
          </cell>
          <cell r="L66">
            <v>44.300000000001091</v>
          </cell>
          <cell r="M66">
            <v>23.300000000001091</v>
          </cell>
          <cell r="N66">
            <v>125.73</v>
          </cell>
          <cell r="O66">
            <v>0.57569444444379769</v>
          </cell>
        </row>
        <row r="67">
          <cell r="B67" t="str">
            <v>sell</v>
          </cell>
          <cell r="C67">
            <v>1</v>
          </cell>
          <cell r="E67">
            <v>0.02</v>
          </cell>
          <cell r="L67">
            <v>0</v>
          </cell>
          <cell r="M67">
            <v>14.299999999997453</v>
          </cell>
          <cell r="N67">
            <v>2.99</v>
          </cell>
          <cell r="O67">
            <v>-0.84999999999854481</v>
          </cell>
        </row>
        <row r="68">
          <cell r="B68" t="str">
            <v>sell</v>
          </cell>
          <cell r="C68">
            <v>3</v>
          </cell>
          <cell r="E68">
            <v>0.11</v>
          </cell>
          <cell r="L68">
            <v>9.3999999999996362</v>
          </cell>
          <cell r="M68">
            <v>18.099999999998545</v>
          </cell>
          <cell r="N68">
            <v>16.47</v>
          </cell>
          <cell r="O68">
            <v>8.1944444442342501E-2</v>
          </cell>
        </row>
        <row r="69">
          <cell r="B69" t="str">
            <v>sell</v>
          </cell>
          <cell r="C69">
            <v>1</v>
          </cell>
          <cell r="E69">
            <v>0.02</v>
          </cell>
          <cell r="L69">
            <v>0</v>
          </cell>
          <cell r="M69">
            <v>15</v>
          </cell>
          <cell r="N69">
            <v>3</v>
          </cell>
          <cell r="O69">
            <v>2.6388888894871343E-2</v>
          </cell>
        </row>
        <row r="70">
          <cell r="B70" t="str">
            <v>sell</v>
          </cell>
          <cell r="C70">
            <v>7</v>
          </cell>
          <cell r="E70">
            <v>1.05</v>
          </cell>
          <cell r="L70">
            <v>42.899999999997817</v>
          </cell>
          <cell r="M70">
            <v>23.899999999995998</v>
          </cell>
          <cell r="N70">
            <v>125.50999999999999</v>
          </cell>
          <cell r="O70">
            <v>0.11805555555474712</v>
          </cell>
        </row>
        <row r="71">
          <cell r="B71" t="str">
            <v>buy</v>
          </cell>
          <cell r="C71">
            <v>4</v>
          </cell>
          <cell r="E71">
            <v>0.21000000000000002</v>
          </cell>
          <cell r="L71">
            <v>15.299999999997453</v>
          </cell>
          <cell r="M71">
            <v>19.799999999995634</v>
          </cell>
          <cell r="N71">
            <v>31.5</v>
          </cell>
          <cell r="O71">
            <v>3.680555555911269E-2</v>
          </cell>
        </row>
        <row r="72">
          <cell r="B72" t="str">
            <v>buy</v>
          </cell>
          <cell r="C72">
            <v>7</v>
          </cell>
          <cell r="E72">
            <v>1.05</v>
          </cell>
          <cell r="L72">
            <v>39.900000000001455</v>
          </cell>
          <cell r="M72">
            <v>22.900000000001455</v>
          </cell>
          <cell r="N72">
            <v>125.5</v>
          </cell>
          <cell r="O72">
            <v>0.16666666667151731</v>
          </cell>
        </row>
        <row r="73">
          <cell r="B73" t="str">
            <v>sell</v>
          </cell>
          <cell r="C73">
            <v>2</v>
          </cell>
          <cell r="E73">
            <v>0.05</v>
          </cell>
          <cell r="L73">
            <v>5.3999999999996362</v>
          </cell>
          <cell r="M73">
            <v>17.199999999998909</v>
          </cell>
          <cell r="N73">
            <v>7.52</v>
          </cell>
          <cell r="O73">
            <v>2.6388888887595385E-2</v>
          </cell>
        </row>
        <row r="74">
          <cell r="B74" t="str">
            <v>sell</v>
          </cell>
          <cell r="C74">
            <v>4</v>
          </cell>
          <cell r="E74">
            <v>0.21000000000000002</v>
          </cell>
          <cell r="L74">
            <v>15.399999999999636</v>
          </cell>
          <cell r="M74">
            <v>19.799999999999272</v>
          </cell>
          <cell r="N74">
            <v>31.48</v>
          </cell>
          <cell r="O74">
            <v>0.32013888889196096</v>
          </cell>
        </row>
        <row r="75">
          <cell r="B75" t="str">
            <v>buy</v>
          </cell>
          <cell r="C75">
            <v>4</v>
          </cell>
          <cell r="E75">
            <v>0.21000000000000002</v>
          </cell>
          <cell r="L75">
            <v>15.80000000000291</v>
          </cell>
          <cell r="M75">
            <v>19.899999999999636</v>
          </cell>
          <cell r="N75">
            <v>31.4</v>
          </cell>
          <cell r="O75">
            <v>0.11527777777519077</v>
          </cell>
        </row>
        <row r="76">
          <cell r="B76" t="str">
            <v>buy</v>
          </cell>
          <cell r="C76">
            <v>5</v>
          </cell>
          <cell r="E76">
            <v>0.38</v>
          </cell>
          <cell r="L76">
            <v>26.100000000000364</v>
          </cell>
          <cell r="M76">
            <v>21.100000000000364</v>
          </cell>
          <cell r="N76">
            <v>53.05</v>
          </cell>
          <cell r="O76">
            <v>0.6756944444423425</v>
          </cell>
        </row>
        <row r="77">
          <cell r="B77" t="str">
            <v>sell</v>
          </cell>
          <cell r="C77">
            <v>3</v>
          </cell>
          <cell r="E77">
            <v>0.11</v>
          </cell>
          <cell r="L77">
            <v>9.2000000000007276</v>
          </cell>
          <cell r="M77">
            <v>18.100000000004002</v>
          </cell>
          <cell r="N77">
            <v>16.54</v>
          </cell>
          <cell r="O77">
            <v>1.5972222223354038E-2</v>
          </cell>
        </row>
        <row r="78">
          <cell r="B78" t="str">
            <v>sell</v>
          </cell>
          <cell r="C78">
            <v>3</v>
          </cell>
          <cell r="E78">
            <v>0.11</v>
          </cell>
          <cell r="L78">
            <v>9.3999999999996362</v>
          </cell>
          <cell r="M78">
            <v>18.100000000000364</v>
          </cell>
          <cell r="N78">
            <v>16.5</v>
          </cell>
          <cell r="O78">
            <v>9.0277777781011537E-2</v>
          </cell>
        </row>
        <row r="79">
          <cell r="B79" t="str">
            <v>sell</v>
          </cell>
          <cell r="C79">
            <v>5</v>
          </cell>
          <cell r="E79">
            <v>0.38</v>
          </cell>
          <cell r="L79">
            <v>22.700000000000728</v>
          </cell>
          <cell r="M79">
            <v>20.600000000000364</v>
          </cell>
          <cell r="N79">
            <v>53.260000000000005</v>
          </cell>
          <cell r="O79">
            <v>0.26041666666424135</v>
          </cell>
        </row>
        <row r="80">
          <cell r="B80" t="str">
            <v>buy</v>
          </cell>
          <cell r="C80">
            <v>9</v>
          </cell>
          <cell r="E80">
            <v>2.58</v>
          </cell>
          <cell r="L80">
            <v>61.100000000000364</v>
          </cell>
          <cell r="M80">
            <v>26.099999999996726</v>
          </cell>
          <cell r="N80">
            <v>258.90999999999997</v>
          </cell>
          <cell r="O80">
            <v>1.0638888888861402</v>
          </cell>
        </row>
        <row r="81">
          <cell r="B81" t="str">
            <v>sell</v>
          </cell>
          <cell r="C81">
            <v>3</v>
          </cell>
          <cell r="E81">
            <v>0.11</v>
          </cell>
          <cell r="L81">
            <v>9.2999999999974534</v>
          </cell>
          <cell r="M81">
            <v>18.099999999998545</v>
          </cell>
          <cell r="N81">
            <v>16.489999999999998</v>
          </cell>
          <cell r="O81">
            <v>0.34097222222044365</v>
          </cell>
        </row>
        <row r="82">
          <cell r="B82" t="str">
            <v>sell</v>
          </cell>
          <cell r="C82">
            <v>3</v>
          </cell>
          <cell r="E82">
            <v>0.11</v>
          </cell>
          <cell r="L82">
            <v>9.3000000000010914</v>
          </cell>
          <cell r="M82">
            <v>18.100000000000364</v>
          </cell>
          <cell r="N82">
            <v>16.489999999999998</v>
          </cell>
          <cell r="O82">
            <v>8.7499999994179234E-2</v>
          </cell>
        </row>
        <row r="83">
          <cell r="B83" t="str">
            <v>sell</v>
          </cell>
          <cell r="C83">
            <v>5</v>
          </cell>
          <cell r="E83">
            <v>0.38</v>
          </cell>
          <cell r="L83">
            <v>25.299999999999272</v>
          </cell>
          <cell r="M83">
            <v>21</v>
          </cell>
          <cell r="N83">
            <v>53.180000000000007</v>
          </cell>
          <cell r="O83">
            <v>0.10694444444379769</v>
          </cell>
        </row>
        <row r="84">
          <cell r="B84" t="str">
            <v>buy</v>
          </cell>
          <cell r="C84">
            <v>3</v>
          </cell>
          <cell r="E84">
            <v>0.11</v>
          </cell>
          <cell r="L84">
            <v>9.3999999999996362</v>
          </cell>
          <cell r="M84">
            <v>18.099999999998545</v>
          </cell>
          <cell r="N84">
            <v>16.47</v>
          </cell>
          <cell r="O84">
            <v>9.7222222175332718E-3</v>
          </cell>
        </row>
        <row r="85">
          <cell r="B85" t="str">
            <v>sell</v>
          </cell>
          <cell r="C85">
            <v>1</v>
          </cell>
          <cell r="E85">
            <v>0.02</v>
          </cell>
          <cell r="L85">
            <v>0</v>
          </cell>
          <cell r="M85">
            <v>15</v>
          </cell>
          <cell r="N85">
            <v>3</v>
          </cell>
          <cell r="O85">
            <v>1.1805555557657499E-2</v>
          </cell>
        </row>
        <row r="86">
          <cell r="B86" t="str">
            <v>buy</v>
          </cell>
          <cell r="C86">
            <v>6</v>
          </cell>
          <cell r="E86">
            <v>0.65</v>
          </cell>
          <cell r="L86">
            <v>30.5</v>
          </cell>
          <cell r="M86">
            <v>21.5</v>
          </cell>
          <cell r="N86">
            <v>84.179999999999993</v>
          </cell>
          <cell r="O86">
            <v>0.13194444444525288</v>
          </cell>
        </row>
        <row r="87">
          <cell r="B87" t="str">
            <v>sell</v>
          </cell>
          <cell r="C87">
            <v>2</v>
          </cell>
          <cell r="E87">
            <v>0.05</v>
          </cell>
          <cell r="L87">
            <v>4.2999999999992724</v>
          </cell>
          <cell r="M87">
            <v>16.700000000000728</v>
          </cell>
          <cell r="N87">
            <v>7.49</v>
          </cell>
          <cell r="O87">
            <v>6.3194444446708076E-2</v>
          </cell>
        </row>
        <row r="88">
          <cell r="B88" t="str">
            <v>sell</v>
          </cell>
          <cell r="C88">
            <v>15</v>
          </cell>
          <cell r="E88">
            <v>27.27</v>
          </cell>
          <cell r="L88">
            <v>110.10000000000036</v>
          </cell>
          <cell r="M88">
            <v>5.2000000000007276</v>
          </cell>
          <cell r="N88">
            <v>811.17</v>
          </cell>
          <cell r="O88">
            <v>1.773611111108039</v>
          </cell>
        </row>
        <row r="89">
          <cell r="B89" t="str">
            <v>buy</v>
          </cell>
          <cell r="C89">
            <v>3</v>
          </cell>
          <cell r="E89">
            <v>0.11</v>
          </cell>
          <cell r="L89">
            <v>10.899999999999636</v>
          </cell>
          <cell r="M89">
            <v>22.799999999997453</v>
          </cell>
          <cell r="N89">
            <v>16.53</v>
          </cell>
          <cell r="O89">
            <v>0.21736111110658385</v>
          </cell>
        </row>
        <row r="90">
          <cell r="B90" t="str">
            <v>buy</v>
          </cell>
          <cell r="C90">
            <v>1</v>
          </cell>
          <cell r="E90">
            <v>0.02</v>
          </cell>
          <cell r="L90">
            <v>0</v>
          </cell>
          <cell r="M90">
            <v>15</v>
          </cell>
          <cell r="N90">
            <v>3</v>
          </cell>
          <cell r="O90">
            <v>2.5694444448163267E-2</v>
          </cell>
        </row>
        <row r="91">
          <cell r="B91" t="str">
            <v>buy</v>
          </cell>
          <cell r="C91">
            <v>2</v>
          </cell>
          <cell r="E91">
            <v>0.05</v>
          </cell>
          <cell r="L91">
            <v>4.1000000000003638</v>
          </cell>
          <cell r="M91">
            <v>16.600000000000364</v>
          </cell>
          <cell r="N91">
            <v>7.48</v>
          </cell>
          <cell r="O91">
            <v>3.1944444439432118E-2</v>
          </cell>
        </row>
        <row r="92">
          <cell r="B92" t="str">
            <v>buy</v>
          </cell>
          <cell r="C92">
            <v>2</v>
          </cell>
          <cell r="E92">
            <v>0.05</v>
          </cell>
          <cell r="L92">
            <v>4.1000000000003638</v>
          </cell>
          <cell r="M92">
            <v>16.600000000000364</v>
          </cell>
          <cell r="N92">
            <v>7.48</v>
          </cell>
          <cell r="O92">
            <v>0.10902777777664596</v>
          </cell>
        </row>
        <row r="93">
          <cell r="B93" t="str">
            <v>buy</v>
          </cell>
          <cell r="C93">
            <v>2</v>
          </cell>
          <cell r="E93">
            <v>0.05</v>
          </cell>
          <cell r="L93">
            <v>6.5</v>
          </cell>
          <cell r="M93">
            <v>17.600000000000364</v>
          </cell>
          <cell r="N93">
            <v>7.5</v>
          </cell>
          <cell r="O93">
            <v>1.2500000004365575E-2</v>
          </cell>
        </row>
        <row r="94">
          <cell r="B94" t="str">
            <v>buy</v>
          </cell>
          <cell r="C94">
            <v>4</v>
          </cell>
          <cell r="E94">
            <v>0.21000000000000002</v>
          </cell>
          <cell r="L94">
            <v>15.600000000000364</v>
          </cell>
          <cell r="M94">
            <v>19.899999999997817</v>
          </cell>
          <cell r="N94">
            <v>31.53</v>
          </cell>
          <cell r="O94">
            <v>0.11458333333575865</v>
          </cell>
        </row>
        <row r="95">
          <cell r="B95" t="str">
            <v>buy</v>
          </cell>
          <cell r="C95">
            <v>4</v>
          </cell>
          <cell r="E95">
            <v>0.21000000000000002</v>
          </cell>
          <cell r="L95">
            <v>16.600000000000364</v>
          </cell>
          <cell r="M95">
            <v>20.700000000000728</v>
          </cell>
          <cell r="N95">
            <v>31.54</v>
          </cell>
          <cell r="O95">
            <v>0.45138888888322981</v>
          </cell>
        </row>
        <row r="96">
          <cell r="B96" t="str">
            <v>buy</v>
          </cell>
          <cell r="C96">
            <v>1</v>
          </cell>
          <cell r="E96">
            <v>0.02</v>
          </cell>
          <cell r="L96">
            <v>0</v>
          </cell>
          <cell r="M96">
            <v>15.000000000001819</v>
          </cell>
          <cell r="N96">
            <v>3</v>
          </cell>
          <cell r="O96">
            <v>2.4305555562023073E-2</v>
          </cell>
        </row>
        <row r="97">
          <cell r="B97" t="str">
            <v>buy</v>
          </cell>
          <cell r="C97">
            <v>3</v>
          </cell>
          <cell r="E97">
            <v>0.11</v>
          </cell>
          <cell r="L97">
            <v>9.1000000000003638</v>
          </cell>
          <cell r="M97">
            <v>17.999999999996362</v>
          </cell>
          <cell r="N97">
            <v>16.450000000000003</v>
          </cell>
          <cell r="O97">
            <v>9.4444444439432118E-2</v>
          </cell>
        </row>
        <row r="98">
          <cell r="B98" t="str">
            <v>buy</v>
          </cell>
          <cell r="C98">
            <v>10</v>
          </cell>
          <cell r="E98">
            <v>3.99</v>
          </cell>
          <cell r="L98">
            <v>73.399999999999636</v>
          </cell>
          <cell r="M98">
            <v>26.299999999999272</v>
          </cell>
          <cell r="N98">
            <v>319.17</v>
          </cell>
          <cell r="O98">
            <v>1.1236111111065838</v>
          </cell>
        </row>
        <row r="99">
          <cell r="B99" t="str">
            <v>sell</v>
          </cell>
          <cell r="C99">
            <v>2</v>
          </cell>
          <cell r="E99">
            <v>0.05</v>
          </cell>
          <cell r="L99">
            <v>4.000000000001819</v>
          </cell>
          <cell r="M99">
            <v>16.600000000002183</v>
          </cell>
          <cell r="N99">
            <v>7.5</v>
          </cell>
          <cell r="O99">
            <v>2.569444444088731E-2</v>
          </cell>
        </row>
        <row r="100">
          <cell r="B100" t="str">
            <v>sell</v>
          </cell>
          <cell r="C100">
            <v>4</v>
          </cell>
          <cell r="E100">
            <v>0.21000000000000002</v>
          </cell>
          <cell r="L100">
            <v>16.700000000000728</v>
          </cell>
          <cell r="M100">
            <v>20.100000000002183</v>
          </cell>
          <cell r="N100">
            <v>31.46</v>
          </cell>
          <cell r="O100">
            <v>7.0833333331393078E-2</v>
          </cell>
        </row>
        <row r="101">
          <cell r="B101" t="str">
            <v>sell</v>
          </cell>
          <cell r="C101">
            <v>1</v>
          </cell>
          <cell r="E101">
            <v>0.02</v>
          </cell>
          <cell r="L101">
            <v>0</v>
          </cell>
          <cell r="M101">
            <v>14.999999999998181</v>
          </cell>
          <cell r="N101">
            <v>3</v>
          </cell>
          <cell r="O101">
            <v>1.7361111109494232E-2</v>
          </cell>
        </row>
        <row r="102">
          <cell r="B102" t="str">
            <v>sell</v>
          </cell>
          <cell r="C102">
            <v>4</v>
          </cell>
          <cell r="E102">
            <v>0.21000000000000002</v>
          </cell>
          <cell r="L102">
            <v>15.399999999997817</v>
          </cell>
          <cell r="M102">
            <v>19.200000000000728</v>
          </cell>
          <cell r="N102">
            <v>31.55</v>
          </cell>
          <cell r="O102">
            <v>0.64166666666278616</v>
          </cell>
        </row>
        <row r="103">
          <cell r="B103" t="str">
            <v>sell</v>
          </cell>
          <cell r="C103">
            <v>3</v>
          </cell>
          <cell r="E103">
            <v>0.11</v>
          </cell>
          <cell r="L103">
            <v>9.3000000000010914</v>
          </cell>
          <cell r="M103">
            <v>18.100000000000364</v>
          </cell>
          <cell r="N103">
            <v>16.489999999999998</v>
          </cell>
          <cell r="O103">
            <v>6.5972222226264421E-2</v>
          </cell>
        </row>
        <row r="104">
          <cell r="B104" t="str">
            <v>sell</v>
          </cell>
          <cell r="C104">
            <v>2</v>
          </cell>
          <cell r="E104">
            <v>0.05</v>
          </cell>
          <cell r="L104">
            <v>4.1000000000003638</v>
          </cell>
          <cell r="M104">
            <v>16.600000000000364</v>
          </cell>
          <cell r="N104">
            <v>7.48</v>
          </cell>
          <cell r="O104">
            <v>6.5277777772280388E-2</v>
          </cell>
        </row>
        <row r="105">
          <cell r="B105" t="str">
            <v>sell</v>
          </cell>
          <cell r="C105">
            <v>1</v>
          </cell>
          <cell r="E105">
            <v>0.02</v>
          </cell>
          <cell r="L105">
            <v>0</v>
          </cell>
          <cell r="M105">
            <v>14.999999999998181</v>
          </cell>
          <cell r="N105">
            <v>3</v>
          </cell>
          <cell r="O105">
            <v>3.4722222189884633E-3</v>
          </cell>
        </row>
        <row r="106">
          <cell r="B106" t="str">
            <v>sell</v>
          </cell>
          <cell r="C106">
            <v>8</v>
          </cell>
          <cell r="E106">
            <v>1.6600000000000001</v>
          </cell>
          <cell r="L106">
            <v>50.100000000002183</v>
          </cell>
          <cell r="M106">
            <v>23.700000000000728</v>
          </cell>
          <cell r="N106">
            <v>182.48</v>
          </cell>
          <cell r="O106">
            <v>0.8868055555576575</v>
          </cell>
        </row>
        <row r="107">
          <cell r="B107" t="str">
            <v>buy</v>
          </cell>
          <cell r="C107">
            <v>2</v>
          </cell>
          <cell r="E107">
            <v>0.05</v>
          </cell>
          <cell r="L107">
            <v>4.499999999998181</v>
          </cell>
          <cell r="M107">
            <v>16.799999999999272</v>
          </cell>
          <cell r="N107">
            <v>7.5</v>
          </cell>
          <cell r="O107">
            <v>0.13055555555911269</v>
          </cell>
        </row>
        <row r="108">
          <cell r="B108" t="str">
            <v>buy</v>
          </cell>
          <cell r="C108">
            <v>4</v>
          </cell>
          <cell r="E108">
            <v>0.21000000000000002</v>
          </cell>
          <cell r="L108">
            <v>15.5</v>
          </cell>
          <cell r="M108">
            <v>20.500000000001819</v>
          </cell>
          <cell r="N108">
            <v>31.46</v>
          </cell>
          <cell r="O108">
            <v>0.52569444444816327</v>
          </cell>
        </row>
        <row r="109">
          <cell r="B109" t="str">
            <v>buy</v>
          </cell>
          <cell r="C109">
            <v>4</v>
          </cell>
          <cell r="E109">
            <v>0.21000000000000002</v>
          </cell>
          <cell r="L109">
            <v>15.699999999998909</v>
          </cell>
          <cell r="M109">
            <v>19.999999999996362</v>
          </cell>
          <cell r="N109">
            <v>31.48</v>
          </cell>
          <cell r="O109">
            <v>0.17222222221607808</v>
          </cell>
        </row>
        <row r="110">
          <cell r="B110" t="str">
            <v>sell</v>
          </cell>
          <cell r="C110">
            <v>6</v>
          </cell>
          <cell r="E110">
            <v>0.65</v>
          </cell>
          <cell r="L110">
            <v>31.099999999998545</v>
          </cell>
          <cell r="M110">
            <v>21.699999999998909</v>
          </cell>
          <cell r="N110">
            <v>84.47</v>
          </cell>
          <cell r="O110">
            <v>0.19236111111240461</v>
          </cell>
        </row>
        <row r="111">
          <cell r="B111" t="str">
            <v>buy</v>
          </cell>
          <cell r="C111">
            <v>4</v>
          </cell>
          <cell r="E111">
            <v>0.21000000000000002</v>
          </cell>
          <cell r="L111">
            <v>16</v>
          </cell>
          <cell r="M111">
            <v>19.900000000001455</v>
          </cell>
          <cell r="N111">
            <v>31.569999999999997</v>
          </cell>
          <cell r="O111">
            <v>0.41736111111094942</v>
          </cell>
        </row>
        <row r="112">
          <cell r="B112" t="str">
            <v>sell</v>
          </cell>
          <cell r="C112">
            <v>8</v>
          </cell>
          <cell r="E112">
            <v>1.6600000000000001</v>
          </cell>
          <cell r="L112">
            <v>50.600000000000364</v>
          </cell>
          <cell r="M112">
            <v>24.400000000001455</v>
          </cell>
          <cell r="N112">
            <v>183.37</v>
          </cell>
          <cell r="O112">
            <v>0.34166666666715173</v>
          </cell>
        </row>
        <row r="113">
          <cell r="B113" t="str">
            <v>buy</v>
          </cell>
          <cell r="C113">
            <v>9</v>
          </cell>
          <cell r="E113">
            <v>2.58</v>
          </cell>
          <cell r="L113">
            <v>61.199999999998909</v>
          </cell>
          <cell r="M113">
            <v>25.699999999998909</v>
          </cell>
          <cell r="N113">
            <v>256.88</v>
          </cell>
          <cell r="O113">
            <v>2.0833333335758653E-2</v>
          </cell>
        </row>
        <row r="114">
          <cell r="B114" t="str">
            <v>sell</v>
          </cell>
          <cell r="C114">
            <v>3</v>
          </cell>
          <cell r="E114">
            <v>0.11</v>
          </cell>
          <cell r="L114">
            <v>9.2000000000007276</v>
          </cell>
          <cell r="M114">
            <v>18.100000000000364</v>
          </cell>
          <cell r="N114">
            <v>16.54</v>
          </cell>
          <cell r="O114">
            <v>2.0138888889050577E-2</v>
          </cell>
        </row>
        <row r="115">
          <cell r="B115" t="str">
            <v>buy</v>
          </cell>
          <cell r="C115">
            <v>5</v>
          </cell>
          <cell r="E115">
            <v>0.38</v>
          </cell>
          <cell r="L115">
            <v>23.600000000000364</v>
          </cell>
          <cell r="M115">
            <v>21.100000000002183</v>
          </cell>
          <cell r="N115">
            <v>53.209999999999994</v>
          </cell>
          <cell r="O115">
            <v>3.2638888886140194E-2</v>
          </cell>
        </row>
        <row r="116">
          <cell r="B116" t="str">
            <v>sell</v>
          </cell>
          <cell r="C116">
            <v>8</v>
          </cell>
          <cell r="E116">
            <v>1.6600000000000001</v>
          </cell>
          <cell r="L116">
            <v>49.600000000000364</v>
          </cell>
          <cell r="M116">
            <v>24.299999999999272</v>
          </cell>
          <cell r="N116">
            <v>182.48999999999998</v>
          </cell>
          <cell r="O116">
            <v>0.17916666666860692</v>
          </cell>
        </row>
        <row r="117">
          <cell r="B117" t="str">
            <v>buy</v>
          </cell>
          <cell r="C117">
            <v>1</v>
          </cell>
          <cell r="E117">
            <v>0.02</v>
          </cell>
          <cell r="L117">
            <v>0</v>
          </cell>
          <cell r="M117">
            <v>15.000000000001819</v>
          </cell>
          <cell r="N117">
            <v>3</v>
          </cell>
          <cell r="O117">
            <v>6.2499999985448085E-3</v>
          </cell>
        </row>
        <row r="118">
          <cell r="B118" t="str">
            <v>buy</v>
          </cell>
          <cell r="C118">
            <v>1</v>
          </cell>
          <cell r="E118">
            <v>0.02</v>
          </cell>
          <cell r="L118">
            <v>0</v>
          </cell>
          <cell r="M118">
            <v>14.999999999998181</v>
          </cell>
          <cell r="N118">
            <v>3</v>
          </cell>
          <cell r="O118">
            <v>2.569444444088731E-2</v>
          </cell>
        </row>
        <row r="119">
          <cell r="B119" t="str">
            <v>buy</v>
          </cell>
          <cell r="C119">
            <v>5</v>
          </cell>
          <cell r="E119">
            <v>0.38</v>
          </cell>
          <cell r="L119">
            <v>23.100000000000364</v>
          </cell>
          <cell r="M119">
            <v>20.700000000000728</v>
          </cell>
          <cell r="N119">
            <v>53.19</v>
          </cell>
          <cell r="O119">
            <v>0.11597222222189885</v>
          </cell>
        </row>
        <row r="120">
          <cell r="B120" t="str">
            <v>sell</v>
          </cell>
          <cell r="C120">
            <v>8</v>
          </cell>
          <cell r="E120">
            <v>1.6600000000000001</v>
          </cell>
          <cell r="L120">
            <v>50.600000000002183</v>
          </cell>
          <cell r="M120">
            <v>24.500000000001819</v>
          </cell>
          <cell r="N120">
            <v>182.73</v>
          </cell>
          <cell r="O120">
            <v>0.31319444444670808</v>
          </cell>
        </row>
        <row r="121">
          <cell r="B121" t="str">
            <v>buy</v>
          </cell>
          <cell r="C121">
            <v>3</v>
          </cell>
          <cell r="E121">
            <v>0.11</v>
          </cell>
          <cell r="L121">
            <v>9.1999999999989086</v>
          </cell>
          <cell r="M121">
            <v>18.100000000000364</v>
          </cell>
          <cell r="N121">
            <v>16.54</v>
          </cell>
          <cell r="O121">
            <v>2.5000000001455192E-2</v>
          </cell>
        </row>
        <row r="122">
          <cell r="B122" t="str">
            <v>buy</v>
          </cell>
          <cell r="C122">
            <v>1</v>
          </cell>
          <cell r="E122">
            <v>0.02</v>
          </cell>
          <cell r="L122">
            <v>0</v>
          </cell>
          <cell r="M122">
            <v>15</v>
          </cell>
          <cell r="N122">
            <v>3</v>
          </cell>
          <cell r="O122">
            <v>2.9166666667151731E-2</v>
          </cell>
        </row>
        <row r="123">
          <cell r="B123" t="str">
            <v>buy</v>
          </cell>
          <cell r="C123">
            <v>10</v>
          </cell>
          <cell r="E123">
            <v>3.99</v>
          </cell>
          <cell r="L123">
            <v>73.299999999999272</v>
          </cell>
          <cell r="M123">
            <v>28</v>
          </cell>
          <cell r="N123">
            <v>317.56000000000006</v>
          </cell>
          <cell r="O123">
            <v>1.2236111111051287</v>
          </cell>
        </row>
        <row r="124">
          <cell r="B124" t="str">
            <v>sell</v>
          </cell>
          <cell r="C124">
            <v>4</v>
          </cell>
          <cell r="E124">
            <v>0.21000000000000002</v>
          </cell>
          <cell r="L124">
            <v>15.299999999999272</v>
          </cell>
          <cell r="M124">
            <v>19.800000000001091</v>
          </cell>
          <cell r="N124">
            <v>31.560000000000002</v>
          </cell>
          <cell r="O124">
            <v>7.2222222224809229E-2</v>
          </cell>
        </row>
        <row r="125">
          <cell r="B125" t="str">
            <v>sell</v>
          </cell>
          <cell r="C125">
            <v>2</v>
          </cell>
          <cell r="E125">
            <v>0.05</v>
          </cell>
          <cell r="L125">
            <v>4.1000000000003638</v>
          </cell>
          <cell r="M125">
            <v>16.600000000000364</v>
          </cell>
          <cell r="N125">
            <v>7.48</v>
          </cell>
          <cell r="O125">
            <v>4.2361111110949423E-2</v>
          </cell>
        </row>
        <row r="126">
          <cell r="B126" t="str">
            <v>sell</v>
          </cell>
          <cell r="C126">
            <v>2</v>
          </cell>
          <cell r="E126">
            <v>0.05</v>
          </cell>
          <cell r="L126">
            <v>4.2000000000007276</v>
          </cell>
          <cell r="M126">
            <v>15.899999999999636</v>
          </cell>
          <cell r="N126">
            <v>7.5</v>
          </cell>
          <cell r="O126">
            <v>0.37708333333284827</v>
          </cell>
        </row>
        <row r="127">
          <cell r="B127" t="str">
            <v>sell</v>
          </cell>
          <cell r="C127">
            <v>5</v>
          </cell>
          <cell r="E127">
            <v>0.38</v>
          </cell>
          <cell r="L127">
            <v>22.700000000000728</v>
          </cell>
          <cell r="M127">
            <v>20.700000000000728</v>
          </cell>
          <cell r="N127">
            <v>53.36</v>
          </cell>
          <cell r="O127">
            <v>8.3333333335758653E-2</v>
          </cell>
        </row>
        <row r="128">
          <cell r="B128" t="str">
            <v>sell</v>
          </cell>
          <cell r="C128">
            <v>2</v>
          </cell>
          <cell r="E128">
            <v>0.05</v>
          </cell>
          <cell r="L128">
            <v>4.1000000000003638</v>
          </cell>
          <cell r="M128">
            <v>16.600000000000364</v>
          </cell>
          <cell r="N128">
            <v>7.48</v>
          </cell>
          <cell r="O128">
            <v>8.7499999994179234E-2</v>
          </cell>
        </row>
        <row r="129">
          <cell r="B129" t="str">
            <v>sell</v>
          </cell>
          <cell r="C129">
            <v>5</v>
          </cell>
          <cell r="E129">
            <v>0.38</v>
          </cell>
          <cell r="L129">
            <v>22.600000000002183</v>
          </cell>
          <cell r="M129">
            <v>20.600000000002183</v>
          </cell>
          <cell r="N129">
            <v>53.35</v>
          </cell>
          <cell r="O129">
            <v>0.16666666666424135</v>
          </cell>
        </row>
        <row r="130">
          <cell r="B130" t="str">
            <v>buy</v>
          </cell>
          <cell r="C130">
            <v>12</v>
          </cell>
          <cell r="E130">
            <v>9.17</v>
          </cell>
          <cell r="L130">
            <v>97.800000000001091</v>
          </cell>
          <cell r="M130">
            <v>23.799999999997453</v>
          </cell>
          <cell r="N130">
            <v>275.22999999999996</v>
          </cell>
          <cell r="O130">
            <v>0.96388888889487134</v>
          </cell>
        </row>
        <row r="131">
          <cell r="B131" t="str">
            <v>sell</v>
          </cell>
          <cell r="C131">
            <v>1</v>
          </cell>
          <cell r="E131">
            <v>0.02</v>
          </cell>
          <cell r="L131">
            <v>0</v>
          </cell>
          <cell r="M131">
            <v>15</v>
          </cell>
          <cell r="N131">
            <v>3</v>
          </cell>
          <cell r="O131">
            <v>2.7083333334303461E-2</v>
          </cell>
        </row>
        <row r="132">
          <cell r="B132" t="str">
            <v>sell</v>
          </cell>
          <cell r="C132">
            <v>1</v>
          </cell>
          <cell r="E132">
            <v>0.02</v>
          </cell>
          <cell r="L132">
            <v>0</v>
          </cell>
          <cell r="M132">
            <v>15</v>
          </cell>
          <cell r="N132">
            <v>3</v>
          </cell>
          <cell r="O132">
            <v>6.944444467080757E-4</v>
          </cell>
        </row>
        <row r="133">
          <cell r="B133" t="str">
            <v>sell</v>
          </cell>
          <cell r="C133">
            <v>1</v>
          </cell>
          <cell r="E133">
            <v>0.02</v>
          </cell>
          <cell r="L133">
            <v>0</v>
          </cell>
          <cell r="M133">
            <v>15.000000000001819</v>
          </cell>
          <cell r="N133">
            <v>3</v>
          </cell>
          <cell r="O133">
            <v>2.2222222221898846E-2</v>
          </cell>
        </row>
        <row r="134">
          <cell r="B134" t="str">
            <v>sell</v>
          </cell>
          <cell r="C134">
            <v>2</v>
          </cell>
          <cell r="E134">
            <v>0.05</v>
          </cell>
          <cell r="L134">
            <v>4.0999999999985448</v>
          </cell>
          <cell r="M134">
            <v>15.999999999998181</v>
          </cell>
          <cell r="N134">
            <v>7.51</v>
          </cell>
          <cell r="O134">
            <v>0.31597222221898846</v>
          </cell>
        </row>
        <row r="135">
          <cell r="B135" t="str">
            <v>sell</v>
          </cell>
          <cell r="C135">
            <v>1</v>
          </cell>
          <cell r="E135">
            <v>0.02</v>
          </cell>
          <cell r="L135">
            <v>0</v>
          </cell>
          <cell r="M135">
            <v>15</v>
          </cell>
          <cell r="N135">
            <v>3</v>
          </cell>
          <cell r="O135">
            <v>5.694444444088731E-2</v>
          </cell>
        </row>
        <row r="136">
          <cell r="B136" t="str">
            <v>sell</v>
          </cell>
          <cell r="C136">
            <v>4</v>
          </cell>
          <cell r="E136">
            <v>0.21000000000000002</v>
          </cell>
          <cell r="L136">
            <v>15.500000000001819</v>
          </cell>
          <cell r="M136">
            <v>19.900000000003274</v>
          </cell>
          <cell r="N136">
            <v>31.58</v>
          </cell>
          <cell r="O136">
            <v>0.22361111111240461</v>
          </cell>
        </row>
        <row r="137">
          <cell r="B137" t="str">
            <v>sell</v>
          </cell>
          <cell r="C137">
            <v>4</v>
          </cell>
          <cell r="E137">
            <v>0.21000000000000002</v>
          </cell>
          <cell r="L137">
            <v>15.5</v>
          </cell>
          <cell r="M137">
            <v>19.900000000001455</v>
          </cell>
          <cell r="N137">
            <v>31.49</v>
          </cell>
          <cell r="O137">
            <v>0.12013888888759539</v>
          </cell>
        </row>
        <row r="138">
          <cell r="B138" t="str">
            <v>buy</v>
          </cell>
          <cell r="C138">
            <v>13</v>
          </cell>
          <cell r="E138">
            <v>13.36</v>
          </cell>
          <cell r="L138">
            <v>106.5</v>
          </cell>
          <cell r="M138">
            <v>24.499999999998181</v>
          </cell>
          <cell r="N138">
            <v>405.83999999999992</v>
          </cell>
          <cell r="O138">
            <v>0.9180555555576575</v>
          </cell>
        </row>
        <row r="139">
          <cell r="B139" t="str">
            <v>sell</v>
          </cell>
          <cell r="C139">
            <v>2</v>
          </cell>
          <cell r="E139">
            <v>0.05</v>
          </cell>
          <cell r="L139">
            <v>4.2999999999992724</v>
          </cell>
          <cell r="M139">
            <v>16.700000000000728</v>
          </cell>
          <cell r="N139">
            <v>7.49</v>
          </cell>
          <cell r="O139">
            <v>0.17499999999563443</v>
          </cell>
        </row>
        <row r="140">
          <cell r="B140" t="str">
            <v>sell</v>
          </cell>
          <cell r="C140">
            <v>2</v>
          </cell>
          <cell r="E140">
            <v>0.05</v>
          </cell>
          <cell r="L140">
            <v>4.8999999999978172</v>
          </cell>
          <cell r="M140">
            <v>16.299999999999272</v>
          </cell>
          <cell r="N140">
            <v>7.49</v>
          </cell>
          <cell r="O140">
            <v>-0.69305555555183673</v>
          </cell>
        </row>
        <row r="141">
          <cell r="B141" t="str">
            <v>sell</v>
          </cell>
          <cell r="C141">
            <v>1</v>
          </cell>
          <cell r="E141">
            <v>0.02</v>
          </cell>
          <cell r="L141">
            <v>0</v>
          </cell>
          <cell r="M141">
            <v>14.999999999998181</v>
          </cell>
          <cell r="N141">
            <v>3</v>
          </cell>
          <cell r="O141">
            <v>4.7222222223354038E-2</v>
          </cell>
        </row>
        <row r="142">
          <cell r="B142" t="str">
            <v>sell</v>
          </cell>
          <cell r="C142">
            <v>5</v>
          </cell>
          <cell r="E142">
            <v>0.38</v>
          </cell>
          <cell r="L142">
            <v>22.399999999999636</v>
          </cell>
          <cell r="M142">
            <v>20.600000000000364</v>
          </cell>
          <cell r="N142">
            <v>53.35</v>
          </cell>
          <cell r="O142">
            <v>0.30694444444088731</v>
          </cell>
        </row>
        <row r="143">
          <cell r="B143" t="str">
            <v>buy</v>
          </cell>
          <cell r="C143">
            <v>7</v>
          </cell>
          <cell r="E143">
            <v>1.05</v>
          </cell>
          <cell r="L143">
            <v>42</v>
          </cell>
          <cell r="M143">
            <v>25.600000000000364</v>
          </cell>
          <cell r="N143">
            <v>126.41</v>
          </cell>
          <cell r="O143">
            <v>0.61944444444088731</v>
          </cell>
        </row>
        <row r="144">
          <cell r="B144" t="str">
            <v>sell</v>
          </cell>
          <cell r="C144">
            <v>1</v>
          </cell>
          <cell r="E144">
            <v>0.02</v>
          </cell>
          <cell r="L144">
            <v>0</v>
          </cell>
          <cell r="M144">
            <v>15</v>
          </cell>
          <cell r="N144">
            <v>3</v>
          </cell>
          <cell r="O144">
            <v>0.11180555555620231</v>
          </cell>
        </row>
        <row r="145">
          <cell r="B145" t="str">
            <v>sell</v>
          </cell>
          <cell r="C145">
            <v>6</v>
          </cell>
          <cell r="E145">
            <v>0.65</v>
          </cell>
          <cell r="L145">
            <v>30.400000000001455</v>
          </cell>
          <cell r="M145">
            <v>21.500000000003638</v>
          </cell>
          <cell r="N145">
            <v>84.259999999999991</v>
          </cell>
          <cell r="O145">
            <v>0.44444444444525288</v>
          </cell>
        </row>
        <row r="146">
          <cell r="B146" t="str">
            <v>buy</v>
          </cell>
          <cell r="C146">
            <v>2</v>
          </cell>
          <cell r="E146">
            <v>0.05</v>
          </cell>
          <cell r="L146">
            <v>4.3000000000010914</v>
          </cell>
          <cell r="M146">
            <v>16.700000000000728</v>
          </cell>
          <cell r="N146">
            <v>7.49</v>
          </cell>
          <cell r="O146">
            <v>2.3611111115314998E-2</v>
          </cell>
        </row>
        <row r="147">
          <cell r="B147" t="str">
            <v>buy</v>
          </cell>
          <cell r="C147">
            <v>5</v>
          </cell>
          <cell r="E147">
            <v>0.38</v>
          </cell>
          <cell r="L147">
            <v>23.199999999998909</v>
          </cell>
          <cell r="M147">
            <v>20.799999999999272</v>
          </cell>
          <cell r="N147">
            <v>53.3</v>
          </cell>
          <cell r="O147">
            <v>0.16527777777810115</v>
          </cell>
        </row>
        <row r="148">
          <cell r="B148" t="str">
            <v>sell</v>
          </cell>
          <cell r="C148">
            <v>4</v>
          </cell>
          <cell r="E148">
            <v>0.21000000000000002</v>
          </cell>
          <cell r="L148">
            <v>15.600000000000364</v>
          </cell>
          <cell r="M148">
            <v>19.900000000001455</v>
          </cell>
          <cell r="N148">
            <v>31.56</v>
          </cell>
          <cell r="O148">
            <v>8.1944444442342501E-2</v>
          </cell>
        </row>
        <row r="149">
          <cell r="B149" t="str">
            <v>sell</v>
          </cell>
          <cell r="C149">
            <v>9</v>
          </cell>
          <cell r="E149">
            <v>2.58</v>
          </cell>
          <cell r="L149">
            <v>61.599999999998545</v>
          </cell>
          <cell r="M149">
            <v>25.800000000001091</v>
          </cell>
          <cell r="N149">
            <v>257.78000000000003</v>
          </cell>
          <cell r="O149">
            <v>0.33680555555474712</v>
          </cell>
        </row>
        <row r="150">
          <cell r="B150" t="str">
            <v>buy</v>
          </cell>
          <cell r="C150">
            <v>2</v>
          </cell>
          <cell r="E150">
            <v>0.05</v>
          </cell>
          <cell r="L150">
            <v>4.0999999999985448</v>
          </cell>
          <cell r="M150">
            <v>16.599999999998545</v>
          </cell>
          <cell r="N150">
            <v>7.48</v>
          </cell>
          <cell r="O150">
            <v>4.0972222217533272E-2</v>
          </cell>
        </row>
        <row r="151">
          <cell r="B151" t="str">
            <v>buy</v>
          </cell>
          <cell r="C151">
            <v>5</v>
          </cell>
          <cell r="E151">
            <v>0.38</v>
          </cell>
          <cell r="L151">
            <v>23.100000000000364</v>
          </cell>
          <cell r="M151">
            <v>20.799999999999272</v>
          </cell>
          <cell r="N151">
            <v>53.269999999999996</v>
          </cell>
          <cell r="O151">
            <v>0.15972222221898846</v>
          </cell>
        </row>
        <row r="152">
          <cell r="B152" t="str">
            <v>sell</v>
          </cell>
          <cell r="C152">
            <v>7</v>
          </cell>
          <cell r="E152">
            <v>1.05</v>
          </cell>
          <cell r="L152">
            <v>40.900000000001455</v>
          </cell>
          <cell r="M152">
            <v>22.900000000001455</v>
          </cell>
          <cell r="N152">
            <v>125.97</v>
          </cell>
          <cell r="O152">
            <v>0.34930555555911269</v>
          </cell>
        </row>
        <row r="153">
          <cell r="B153" t="str">
            <v>buy</v>
          </cell>
          <cell r="C153">
            <v>7</v>
          </cell>
          <cell r="E153">
            <v>1.05</v>
          </cell>
          <cell r="L153">
            <v>40</v>
          </cell>
          <cell r="M153">
            <v>23.099999999998545</v>
          </cell>
          <cell r="N153">
            <v>125.72</v>
          </cell>
          <cell r="O153">
            <v>0.5666666666729725</v>
          </cell>
        </row>
        <row r="154">
          <cell r="B154" t="str">
            <v>sell</v>
          </cell>
          <cell r="C154">
            <v>1</v>
          </cell>
          <cell r="E154">
            <v>0.02</v>
          </cell>
          <cell r="L154">
            <v>0</v>
          </cell>
          <cell r="M154">
            <v>14.999999999998181</v>
          </cell>
          <cell r="N154">
            <v>3</v>
          </cell>
          <cell r="O154">
            <v>1.2499999997089617E-2</v>
          </cell>
        </row>
        <row r="155">
          <cell r="B155" t="str">
            <v>sell</v>
          </cell>
          <cell r="C155">
            <v>3</v>
          </cell>
          <cell r="E155">
            <v>0.11</v>
          </cell>
          <cell r="L155">
            <v>9.3999999999996362</v>
          </cell>
          <cell r="M155">
            <v>18.099999999998545</v>
          </cell>
          <cell r="N155">
            <v>16.5</v>
          </cell>
          <cell r="O155">
            <v>3.0555555553291924E-2</v>
          </cell>
        </row>
        <row r="156">
          <cell r="B156" t="str">
            <v>sell</v>
          </cell>
          <cell r="C156">
            <v>1</v>
          </cell>
          <cell r="E156">
            <v>0.02</v>
          </cell>
          <cell r="L156">
            <v>0</v>
          </cell>
          <cell r="M156">
            <v>15</v>
          </cell>
          <cell r="N156">
            <v>3</v>
          </cell>
          <cell r="O156">
            <v>3.1944444439432118E-2</v>
          </cell>
        </row>
        <row r="157">
          <cell r="B157" t="str">
            <v>sell</v>
          </cell>
          <cell r="C157">
            <v>5</v>
          </cell>
          <cell r="E157">
            <v>0.38</v>
          </cell>
          <cell r="L157">
            <v>25.399999999999636</v>
          </cell>
          <cell r="M157">
            <v>21.499999999998181</v>
          </cell>
          <cell r="N157">
            <v>53.319999999999993</v>
          </cell>
          <cell r="O157">
            <v>6.3888888886140194E-2</v>
          </cell>
        </row>
        <row r="158">
          <cell r="B158" t="str">
            <v>buy</v>
          </cell>
          <cell r="C158">
            <v>4</v>
          </cell>
          <cell r="E158">
            <v>0.21000000000000002</v>
          </cell>
          <cell r="L158">
            <v>15.999999999998181</v>
          </cell>
          <cell r="M158">
            <v>19.999999999998181</v>
          </cell>
          <cell r="N158">
            <v>31.54</v>
          </cell>
          <cell r="O158">
            <v>4.7222222223354038E-2</v>
          </cell>
        </row>
        <row r="159">
          <cell r="B159" t="str">
            <v>sell</v>
          </cell>
          <cell r="C159">
            <v>8</v>
          </cell>
          <cell r="E159">
            <v>1.6600000000000001</v>
          </cell>
          <cell r="L159">
            <v>50.099999999998545</v>
          </cell>
          <cell r="M159">
            <v>24.499999999998181</v>
          </cell>
          <cell r="N159">
            <v>182.87</v>
          </cell>
          <cell r="O159">
            <v>5.694444444088731E-2</v>
          </cell>
        </row>
        <row r="160">
          <cell r="B160" t="str">
            <v>buy</v>
          </cell>
          <cell r="C160">
            <v>8</v>
          </cell>
          <cell r="E160">
            <v>1.6600000000000001</v>
          </cell>
          <cell r="L160">
            <v>51.099999999998545</v>
          </cell>
          <cell r="M160">
            <v>24.5</v>
          </cell>
          <cell r="N160">
            <v>182.39</v>
          </cell>
          <cell r="O160">
            <v>0.15763888888614019</v>
          </cell>
        </row>
        <row r="161">
          <cell r="B161" t="str">
            <v>sell</v>
          </cell>
          <cell r="C161">
            <v>2</v>
          </cell>
          <cell r="E161">
            <v>0.08</v>
          </cell>
          <cell r="L161">
            <v>4.1000000000003638</v>
          </cell>
          <cell r="M161">
            <v>16.500000000001819</v>
          </cell>
          <cell r="N161">
            <v>11.97</v>
          </cell>
          <cell r="O161">
            <v>8.4027777775190771E-2</v>
          </cell>
        </row>
        <row r="162">
          <cell r="B162" t="str">
            <v>sell</v>
          </cell>
          <cell r="C162">
            <v>3</v>
          </cell>
          <cell r="E162">
            <v>0.16999999999999998</v>
          </cell>
          <cell r="L162">
            <v>9.4000000000014552</v>
          </cell>
          <cell r="M162">
            <v>18.200000000002547</v>
          </cell>
          <cell r="N162">
            <v>25.47</v>
          </cell>
          <cell r="O162">
            <v>1.5277777776645962E-2</v>
          </cell>
        </row>
        <row r="163">
          <cell r="B163" t="str">
            <v>sell</v>
          </cell>
          <cell r="C163">
            <v>7</v>
          </cell>
          <cell r="E163">
            <v>1.5699999999999998</v>
          </cell>
          <cell r="L163">
            <v>40.499999999998181</v>
          </cell>
          <cell r="M163">
            <v>23.199999999998909</v>
          </cell>
          <cell r="N163">
            <v>188.54</v>
          </cell>
          <cell r="O163">
            <v>3.0555555553291924E-2</v>
          </cell>
        </row>
        <row r="164">
          <cell r="B164" t="str">
            <v>buy</v>
          </cell>
          <cell r="C164">
            <v>4</v>
          </cell>
          <cell r="E164">
            <v>0.31999999999999995</v>
          </cell>
          <cell r="L164">
            <v>16.200000000000728</v>
          </cell>
          <cell r="M164">
            <v>20.199999999998909</v>
          </cell>
          <cell r="N164">
            <v>47.97</v>
          </cell>
          <cell r="O164">
            <v>1.4583333329937886E-2</v>
          </cell>
        </row>
        <row r="165">
          <cell r="B165" t="str">
            <v>sell</v>
          </cell>
          <cell r="C165">
            <v>4</v>
          </cell>
          <cell r="E165">
            <v>0.31999999999999995</v>
          </cell>
          <cell r="L165">
            <v>15.599999999998545</v>
          </cell>
          <cell r="M165">
            <v>19.999999999996362</v>
          </cell>
          <cell r="N165">
            <v>47.95</v>
          </cell>
          <cell r="O165">
            <v>5.6250000001455192E-2</v>
          </cell>
        </row>
        <row r="166">
          <cell r="B166" t="str">
            <v>buy</v>
          </cell>
          <cell r="C166">
            <v>5</v>
          </cell>
          <cell r="E166">
            <v>0.56999999999999995</v>
          </cell>
          <cell r="L166">
            <v>22.799999999997453</v>
          </cell>
          <cell r="M166">
            <v>24.899999999999636</v>
          </cell>
          <cell r="N166">
            <v>79.89</v>
          </cell>
          <cell r="O166">
            <v>0.35763888889050577</v>
          </cell>
        </row>
        <row r="167">
          <cell r="B167" t="str">
            <v>sell</v>
          </cell>
          <cell r="C167">
            <v>6</v>
          </cell>
          <cell r="E167">
            <v>0.97</v>
          </cell>
          <cell r="L167">
            <v>30.999999999998181</v>
          </cell>
          <cell r="M167">
            <v>21.899999999995998</v>
          </cell>
          <cell r="N167">
            <v>126.31</v>
          </cell>
          <cell r="O167">
            <v>0.36875000000145519</v>
          </cell>
        </row>
        <row r="168">
          <cell r="B168" t="str">
            <v>buy</v>
          </cell>
          <cell r="C168">
            <v>1</v>
          </cell>
          <cell r="E168">
            <v>0.03</v>
          </cell>
          <cell r="L168">
            <v>0</v>
          </cell>
          <cell r="M168">
            <v>14.999999999998181</v>
          </cell>
          <cell r="N168">
            <v>4.5</v>
          </cell>
          <cell r="O168">
            <v>4.0972222224809229E-2</v>
          </cell>
        </row>
        <row r="169">
          <cell r="B169" t="str">
            <v>buy</v>
          </cell>
          <cell r="C169">
            <v>2</v>
          </cell>
          <cell r="E169">
            <v>0.08</v>
          </cell>
          <cell r="L169">
            <v>4.1999999999989086</v>
          </cell>
          <cell r="M169">
            <v>16.600000000000364</v>
          </cell>
          <cell r="N169">
            <v>12.020000000000001</v>
          </cell>
          <cell r="O169">
            <v>4.652777778392192E-2</v>
          </cell>
        </row>
        <row r="170">
          <cell r="B170" t="str">
            <v>buy</v>
          </cell>
          <cell r="C170">
            <v>9</v>
          </cell>
          <cell r="E170">
            <v>3.86</v>
          </cell>
          <cell r="L170">
            <v>63.399999999999636</v>
          </cell>
          <cell r="M170">
            <v>26.300000000001091</v>
          </cell>
          <cell r="N170">
            <v>386.25</v>
          </cell>
          <cell r="O170">
            <v>0.11944444444816327</v>
          </cell>
        </row>
        <row r="171">
          <cell r="B171" t="str">
            <v>sell</v>
          </cell>
          <cell r="C171">
            <v>2</v>
          </cell>
          <cell r="E171">
            <v>0.08</v>
          </cell>
          <cell r="L171">
            <v>4.3000000000010914</v>
          </cell>
          <cell r="M171">
            <v>16.599999999998545</v>
          </cell>
          <cell r="N171">
            <v>11.99</v>
          </cell>
          <cell r="O171">
            <v>2.4305555554747116E-2</v>
          </cell>
        </row>
        <row r="172">
          <cell r="B172" t="str">
            <v>sell</v>
          </cell>
          <cell r="C172">
            <v>6</v>
          </cell>
          <cell r="E172">
            <v>0.97</v>
          </cell>
          <cell r="L172">
            <v>30.700000000002547</v>
          </cell>
          <cell r="M172">
            <v>21.799999999999272</v>
          </cell>
          <cell r="N172">
            <v>126.15</v>
          </cell>
          <cell r="O172">
            <v>0.14583333333575865</v>
          </cell>
        </row>
        <row r="173">
          <cell r="B173" t="str">
            <v>buy</v>
          </cell>
          <cell r="C173">
            <v>1</v>
          </cell>
          <cell r="E173">
            <v>0.03</v>
          </cell>
          <cell r="L173">
            <v>0</v>
          </cell>
          <cell r="M173">
            <v>15</v>
          </cell>
          <cell r="N173">
            <v>4.5</v>
          </cell>
          <cell r="O173">
            <v>2.7777777781011537E-2</v>
          </cell>
        </row>
        <row r="174">
          <cell r="B174" t="str">
            <v>buy</v>
          </cell>
          <cell r="C174">
            <v>4</v>
          </cell>
          <cell r="E174">
            <v>0.31999999999999995</v>
          </cell>
          <cell r="L174">
            <v>15.999999999998181</v>
          </cell>
          <cell r="M174">
            <v>20.199999999998909</v>
          </cell>
          <cell r="N174">
            <v>47.86</v>
          </cell>
          <cell r="O174">
            <v>8.0555555556202307E-2</v>
          </cell>
        </row>
        <row r="175">
          <cell r="B175" t="str">
            <v>sell</v>
          </cell>
          <cell r="C175">
            <v>1</v>
          </cell>
          <cell r="E175">
            <v>0.03</v>
          </cell>
          <cell r="L175">
            <v>0</v>
          </cell>
          <cell r="M175">
            <v>12.399999999997817</v>
          </cell>
          <cell r="N175">
            <v>3.72</v>
          </cell>
          <cell r="O175">
            <v>1.1111111110949423E-2</v>
          </cell>
        </row>
        <row r="176">
          <cell r="B176" t="str">
            <v>sell</v>
          </cell>
          <cell r="C176">
            <v>1</v>
          </cell>
          <cell r="E176">
            <v>0.05</v>
          </cell>
          <cell r="L176">
            <v>0</v>
          </cell>
          <cell r="M176">
            <v>16.599999999998545</v>
          </cell>
          <cell r="N176">
            <v>8.3000000000000007</v>
          </cell>
          <cell r="O176">
            <v>0</v>
          </cell>
        </row>
        <row r="177">
          <cell r="B177" t="str">
            <v>sell</v>
          </cell>
          <cell r="C177">
            <v>7</v>
          </cell>
          <cell r="E177">
            <v>1.5699999999999998</v>
          </cell>
          <cell r="L177">
            <v>39.899999999999636</v>
          </cell>
          <cell r="M177">
            <v>23</v>
          </cell>
          <cell r="N177">
            <v>187.88</v>
          </cell>
          <cell r="O177">
            <v>0.11944444444088731</v>
          </cell>
        </row>
        <row r="178">
          <cell r="B178" t="str">
            <v>buy</v>
          </cell>
          <cell r="C178">
            <v>2</v>
          </cell>
          <cell r="E178">
            <v>0.08</v>
          </cell>
          <cell r="L178">
            <v>4.5</v>
          </cell>
          <cell r="M178">
            <v>16.699999999998909</v>
          </cell>
          <cell r="N178">
            <v>12.01</v>
          </cell>
          <cell r="O178">
            <v>1.8055555556202307E-2</v>
          </cell>
        </row>
        <row r="179">
          <cell r="B179" t="str">
            <v>buy</v>
          </cell>
          <cell r="C179">
            <v>2</v>
          </cell>
          <cell r="E179">
            <v>0.08</v>
          </cell>
          <cell r="L179">
            <v>4.1000000000003638</v>
          </cell>
          <cell r="M179">
            <v>16.5</v>
          </cell>
          <cell r="N179">
            <v>11.97</v>
          </cell>
          <cell r="O179">
            <v>5.5555555554747116E-2</v>
          </cell>
        </row>
        <row r="180">
          <cell r="B180" t="str">
            <v>buy</v>
          </cell>
          <cell r="C180">
            <v>3</v>
          </cell>
          <cell r="E180">
            <v>0.16999999999999998</v>
          </cell>
          <cell r="L180">
            <v>9.1000000000021828</v>
          </cell>
          <cell r="M180">
            <v>18.100000000002183</v>
          </cell>
          <cell r="N180">
            <v>25.54</v>
          </cell>
          <cell r="O180">
            <v>6.4583333332848269E-2</v>
          </cell>
        </row>
        <row r="181">
          <cell r="B181" t="str">
            <v>sell</v>
          </cell>
          <cell r="C181">
            <v>6</v>
          </cell>
          <cell r="E181">
            <v>0.97</v>
          </cell>
          <cell r="L181">
            <v>33.300000000001091</v>
          </cell>
          <cell r="M181">
            <v>23.100000000000364</v>
          </cell>
          <cell r="N181">
            <v>126.21000000000001</v>
          </cell>
          <cell r="O181">
            <v>0.15277777778101154</v>
          </cell>
        </row>
        <row r="182">
          <cell r="B182" t="str">
            <v>buy</v>
          </cell>
          <cell r="C182">
            <v>3</v>
          </cell>
          <cell r="E182">
            <v>0.16999999999999998</v>
          </cell>
          <cell r="L182">
            <v>9.1999999999989086</v>
          </cell>
          <cell r="M182">
            <v>18.100000000000364</v>
          </cell>
          <cell r="N182">
            <v>25.46</v>
          </cell>
          <cell r="O182">
            <v>2.2222222221898846E-2</v>
          </cell>
        </row>
        <row r="183">
          <cell r="B183" t="str">
            <v>buy</v>
          </cell>
          <cell r="C183">
            <v>6</v>
          </cell>
          <cell r="E183">
            <v>0.97</v>
          </cell>
          <cell r="L183">
            <v>31</v>
          </cell>
          <cell r="M183">
            <v>23.100000000000364</v>
          </cell>
          <cell r="N183">
            <v>126.13999999999999</v>
          </cell>
          <cell r="O183">
            <v>0.44305555555911269</v>
          </cell>
        </row>
        <row r="184">
          <cell r="B184" t="str">
            <v>sell</v>
          </cell>
          <cell r="C184">
            <v>6</v>
          </cell>
          <cell r="E184">
            <v>0.97</v>
          </cell>
          <cell r="L184">
            <v>30.600000000000364</v>
          </cell>
          <cell r="M184">
            <v>21.699999999998909</v>
          </cell>
          <cell r="N184">
            <v>126.57</v>
          </cell>
          <cell r="O184">
            <v>0.49930555555329192</v>
          </cell>
        </row>
        <row r="185">
          <cell r="B185" t="str">
            <v>buy</v>
          </cell>
          <cell r="C185">
            <v>1</v>
          </cell>
          <cell r="E185">
            <v>0.03</v>
          </cell>
          <cell r="L185">
            <v>0</v>
          </cell>
          <cell r="M185">
            <v>15.000000000001819</v>
          </cell>
          <cell r="N185">
            <v>4.5</v>
          </cell>
          <cell r="O185">
            <v>3.9583333331393078E-2</v>
          </cell>
        </row>
        <row r="186">
          <cell r="B186" t="str">
            <v>buy</v>
          </cell>
          <cell r="C186">
            <v>3</v>
          </cell>
          <cell r="E186">
            <v>0.16999999999999998</v>
          </cell>
          <cell r="L186">
            <v>9.5</v>
          </cell>
          <cell r="M186">
            <v>18.299999999999272</v>
          </cell>
          <cell r="N186">
            <v>25.56</v>
          </cell>
          <cell r="O186">
            <v>2.2916666668606922E-2</v>
          </cell>
        </row>
        <row r="187">
          <cell r="B187" t="str">
            <v>buy</v>
          </cell>
          <cell r="C187">
            <v>6</v>
          </cell>
          <cell r="E187">
            <v>0.97</v>
          </cell>
          <cell r="L187">
            <v>30.700000000000728</v>
          </cell>
          <cell r="M187">
            <v>21.800000000001091</v>
          </cell>
          <cell r="N187">
            <v>126.24000000000001</v>
          </cell>
          <cell r="O187">
            <v>0.19513888889196096</v>
          </cell>
        </row>
        <row r="188">
          <cell r="B188" t="str">
            <v>sell</v>
          </cell>
          <cell r="C188">
            <v>15</v>
          </cell>
          <cell r="E188">
            <v>40.89</v>
          </cell>
          <cell r="L188">
            <v>129.09999999999854</v>
          </cell>
          <cell r="M188">
            <v>26.200000000000728</v>
          </cell>
          <cell r="N188">
            <v>1232.95</v>
          </cell>
          <cell r="O188">
            <v>1.8999999999941792</v>
          </cell>
        </row>
        <row r="189">
          <cell r="B189" t="str">
            <v>buy</v>
          </cell>
          <cell r="C189">
            <v>3</v>
          </cell>
          <cell r="E189">
            <v>0.16999999999999998</v>
          </cell>
          <cell r="L189">
            <v>9.6000000000003638</v>
          </cell>
          <cell r="M189">
            <v>18.300000000001091</v>
          </cell>
          <cell r="N189">
            <v>25.58</v>
          </cell>
          <cell r="O189">
            <v>6.9444444452528842E-3</v>
          </cell>
        </row>
        <row r="190">
          <cell r="B190" t="str">
            <v>buy</v>
          </cell>
          <cell r="C190">
            <v>1</v>
          </cell>
          <cell r="E190">
            <v>0.03</v>
          </cell>
          <cell r="L190">
            <v>0</v>
          </cell>
          <cell r="M190">
            <v>15.000000000001819</v>
          </cell>
          <cell r="N190">
            <v>4.5</v>
          </cell>
          <cell r="O190">
            <v>1.3888888861401938E-3</v>
          </cell>
        </row>
        <row r="191">
          <cell r="B191" t="str">
            <v>buy</v>
          </cell>
          <cell r="C191">
            <v>2</v>
          </cell>
          <cell r="E191">
            <v>0.08</v>
          </cell>
          <cell r="L191">
            <v>4.1000000000003638</v>
          </cell>
          <cell r="M191">
            <v>16.5</v>
          </cell>
          <cell r="N191">
            <v>11.97</v>
          </cell>
          <cell r="O191">
            <v>9.6527777779556345E-2</v>
          </cell>
        </row>
        <row r="192">
          <cell r="B192" t="str">
            <v>buy</v>
          </cell>
          <cell r="C192">
            <v>4</v>
          </cell>
          <cell r="E192">
            <v>0.31999999999999995</v>
          </cell>
          <cell r="L192">
            <v>15.300000000001091</v>
          </cell>
          <cell r="M192">
            <v>20.200000000000728</v>
          </cell>
          <cell r="N192">
            <v>47.91</v>
          </cell>
          <cell r="O192">
            <v>0.60486111111094942</v>
          </cell>
        </row>
        <row r="193">
          <cell r="B193" t="str">
            <v>buy</v>
          </cell>
          <cell r="C193">
            <v>2</v>
          </cell>
          <cell r="E193">
            <v>0.08</v>
          </cell>
          <cell r="L193">
            <v>4.000000000001819</v>
          </cell>
          <cell r="M193">
            <v>16.5</v>
          </cell>
          <cell r="N193">
            <v>12</v>
          </cell>
          <cell r="O193">
            <v>0.148611111115315</v>
          </cell>
        </row>
        <row r="194">
          <cell r="B194" t="str">
            <v>buy</v>
          </cell>
          <cell r="C194">
            <v>3</v>
          </cell>
          <cell r="E194">
            <v>0.16999999999999998</v>
          </cell>
          <cell r="L194">
            <v>9.1999999999989086</v>
          </cell>
          <cell r="M194">
            <v>18.100000000000364</v>
          </cell>
          <cell r="N194">
            <v>25.46</v>
          </cell>
          <cell r="O194">
            <v>6.25E-2</v>
          </cell>
        </row>
        <row r="195">
          <cell r="B195" t="str">
            <v>buy</v>
          </cell>
          <cell r="C195">
            <v>3</v>
          </cell>
          <cell r="E195">
            <v>0.16999999999999998</v>
          </cell>
          <cell r="L195">
            <v>9.3000000000010914</v>
          </cell>
          <cell r="M195">
            <v>18.100000000002183</v>
          </cell>
          <cell r="N195">
            <v>25.43</v>
          </cell>
          <cell r="O195">
            <v>6.9444444445252884E-2</v>
          </cell>
        </row>
        <row r="196">
          <cell r="B196" t="str">
            <v>buy</v>
          </cell>
          <cell r="C196">
            <v>3</v>
          </cell>
          <cell r="E196">
            <v>0.16999999999999998</v>
          </cell>
          <cell r="L196">
            <v>9.6000000000003638</v>
          </cell>
          <cell r="M196">
            <v>19.500000000001819</v>
          </cell>
          <cell r="N196">
            <v>25.490000000000002</v>
          </cell>
          <cell r="O196">
            <v>0.62777777777955635</v>
          </cell>
        </row>
        <row r="197">
          <cell r="B197" t="str">
            <v>buy</v>
          </cell>
          <cell r="C197">
            <v>10</v>
          </cell>
          <cell r="E197">
            <v>5.97</v>
          </cell>
          <cell r="L197">
            <v>76.300000000001091</v>
          </cell>
          <cell r="M197">
            <v>25.800000000001091</v>
          </cell>
          <cell r="N197">
            <v>479.17999999999995</v>
          </cell>
          <cell r="O197">
            <v>0.31041666666715173</v>
          </cell>
        </row>
        <row r="198">
          <cell r="B198" t="str">
            <v>sell</v>
          </cell>
          <cell r="C198">
            <v>2</v>
          </cell>
          <cell r="E198">
            <v>0.08</v>
          </cell>
          <cell r="L198">
            <v>4.1000000000003638</v>
          </cell>
          <cell r="M198">
            <v>16.499999999998181</v>
          </cell>
          <cell r="N198">
            <v>11.97</v>
          </cell>
          <cell r="O198">
            <v>0.13333333333139308</v>
          </cell>
        </row>
        <row r="199">
          <cell r="B199" t="str">
            <v>sell</v>
          </cell>
          <cell r="C199">
            <v>1</v>
          </cell>
          <cell r="E199">
            <v>0.03</v>
          </cell>
          <cell r="L199">
            <v>0</v>
          </cell>
          <cell r="M199">
            <v>15</v>
          </cell>
          <cell r="N199">
            <v>4.5</v>
          </cell>
          <cell r="O199">
            <v>2.9166666667151731E-2</v>
          </cell>
        </row>
        <row r="200">
          <cell r="B200" t="str">
            <v>sell</v>
          </cell>
          <cell r="C200">
            <v>2</v>
          </cell>
          <cell r="E200">
            <v>0.08</v>
          </cell>
          <cell r="L200">
            <v>4.5999999999985448</v>
          </cell>
          <cell r="M200">
            <v>16.69999999999709</v>
          </cell>
          <cell r="N200">
            <v>11.98</v>
          </cell>
          <cell r="O200">
            <v>2.4305555554747116E-2</v>
          </cell>
        </row>
        <row r="201">
          <cell r="B201" t="str">
            <v>sell</v>
          </cell>
          <cell r="C201">
            <v>4</v>
          </cell>
          <cell r="E201">
            <v>0.31999999999999995</v>
          </cell>
          <cell r="L201">
            <v>15.400000000001455</v>
          </cell>
          <cell r="M201">
            <v>19.999999999998181</v>
          </cell>
          <cell r="N201">
            <v>48.15</v>
          </cell>
          <cell r="O201">
            <v>6.6666666665696539E-2</v>
          </cell>
        </row>
        <row r="202">
          <cell r="B202" t="str">
            <v>buy</v>
          </cell>
          <cell r="C202">
            <v>7</v>
          </cell>
          <cell r="E202">
            <v>1.5699999999999998</v>
          </cell>
          <cell r="L202">
            <v>41.399999999999636</v>
          </cell>
          <cell r="M202">
            <v>25.5</v>
          </cell>
          <cell r="N202">
            <v>189.13</v>
          </cell>
          <cell r="O202">
            <v>0.61597222222189885</v>
          </cell>
        </row>
        <row r="203">
          <cell r="B203" t="str">
            <v>sell</v>
          </cell>
          <cell r="C203">
            <v>3</v>
          </cell>
          <cell r="E203">
            <v>0.16999999999999998</v>
          </cell>
          <cell r="L203">
            <v>9.5</v>
          </cell>
          <cell r="M203">
            <v>18.299999999999272</v>
          </cell>
          <cell r="N203">
            <v>25.56</v>
          </cell>
          <cell r="O203">
            <v>0.11041666666278616</v>
          </cell>
        </row>
        <row r="204">
          <cell r="B204" t="str">
            <v>buy</v>
          </cell>
          <cell r="C204">
            <v>2</v>
          </cell>
          <cell r="E204">
            <v>0.08</v>
          </cell>
          <cell r="L204">
            <v>4.1000000000003638</v>
          </cell>
          <cell r="M204">
            <v>16.499999999996362</v>
          </cell>
          <cell r="N204">
            <v>11.97</v>
          </cell>
          <cell r="O204">
            <v>6.9444444445252884E-2</v>
          </cell>
        </row>
        <row r="205">
          <cell r="B205" t="str">
            <v>buy</v>
          </cell>
          <cell r="C205">
            <v>5</v>
          </cell>
          <cell r="E205">
            <v>0.56999999999999995</v>
          </cell>
          <cell r="L205">
            <v>22.700000000000728</v>
          </cell>
          <cell r="M205">
            <v>20.80000000000291</v>
          </cell>
          <cell r="N205">
            <v>79.930000000000007</v>
          </cell>
          <cell r="O205">
            <v>4.6527777776645962E-2</v>
          </cell>
        </row>
        <row r="206">
          <cell r="B206" t="str">
            <v>sell</v>
          </cell>
          <cell r="C206">
            <v>1</v>
          </cell>
          <cell r="E206">
            <v>0.03</v>
          </cell>
          <cell r="L206">
            <v>0</v>
          </cell>
          <cell r="M206">
            <v>15</v>
          </cell>
          <cell r="N206">
            <v>4.5</v>
          </cell>
          <cell r="O206">
            <v>0</v>
          </cell>
        </row>
        <row r="207">
          <cell r="B207" t="str">
            <v>buy</v>
          </cell>
          <cell r="C207">
            <v>2</v>
          </cell>
          <cell r="E207">
            <v>0.08</v>
          </cell>
          <cell r="L207">
            <v>4.6000000000021828</v>
          </cell>
          <cell r="M207">
            <v>16.700000000000728</v>
          </cell>
          <cell r="N207">
            <v>11.98</v>
          </cell>
          <cell r="O207">
            <v>1.5972222223354038E-2</v>
          </cell>
        </row>
        <row r="208">
          <cell r="B208" t="str">
            <v>sell</v>
          </cell>
          <cell r="C208">
            <v>7</v>
          </cell>
          <cell r="E208">
            <v>1.5699999999999998</v>
          </cell>
          <cell r="L208">
            <v>42.099999999998545</v>
          </cell>
          <cell r="M208">
            <v>23.599999999996726</v>
          </cell>
          <cell r="N208">
            <v>187.83999999999997</v>
          </cell>
          <cell r="O208">
            <v>0.16319444444525288</v>
          </cell>
        </row>
        <row r="209">
          <cell r="B209" t="str">
            <v>buy</v>
          </cell>
          <cell r="C209">
            <v>3</v>
          </cell>
          <cell r="E209">
            <v>0.16999999999999998</v>
          </cell>
          <cell r="L209">
            <v>11.100000000000364</v>
          </cell>
          <cell r="M209">
            <v>18.500000000001819</v>
          </cell>
          <cell r="N209">
            <v>25.419999999999998</v>
          </cell>
          <cell r="O209">
            <v>7.8472222223354038E-2</v>
          </cell>
        </row>
        <row r="210">
          <cell r="B210" t="str">
            <v>buy</v>
          </cell>
          <cell r="C210">
            <v>6</v>
          </cell>
          <cell r="E210">
            <v>0.97</v>
          </cell>
          <cell r="L210">
            <v>32.099999999998545</v>
          </cell>
          <cell r="M210">
            <v>26.100000000000364</v>
          </cell>
          <cell r="N210">
            <v>126.24000000000001</v>
          </cell>
          <cell r="O210">
            <v>0.69652777777810115</v>
          </cell>
        </row>
        <row r="211">
          <cell r="B211" t="str">
            <v>sell</v>
          </cell>
          <cell r="C211">
            <v>3</v>
          </cell>
          <cell r="E211">
            <v>0.16999999999999998</v>
          </cell>
          <cell r="L211">
            <v>9.6000000000003638</v>
          </cell>
          <cell r="M211">
            <v>18.200000000002547</v>
          </cell>
          <cell r="N211">
            <v>25.56</v>
          </cell>
          <cell r="O211">
            <v>3.680555555911269E-2</v>
          </cell>
        </row>
        <row r="212">
          <cell r="B212" t="str">
            <v>sell</v>
          </cell>
          <cell r="C212">
            <v>1</v>
          </cell>
          <cell r="E212">
            <v>0.03</v>
          </cell>
          <cell r="L212">
            <v>0</v>
          </cell>
          <cell r="M212">
            <v>15.000000000001819</v>
          </cell>
          <cell r="N212">
            <v>4.5</v>
          </cell>
          <cell r="O212">
            <v>1.8055555556202307E-2</v>
          </cell>
        </row>
        <row r="213">
          <cell r="B213" t="str">
            <v>sell</v>
          </cell>
          <cell r="C213">
            <v>3</v>
          </cell>
          <cell r="E213">
            <v>0.16999999999999998</v>
          </cell>
          <cell r="L213">
            <v>10.600000000000364</v>
          </cell>
          <cell r="M213">
            <v>18.700000000000728</v>
          </cell>
          <cell r="N213">
            <v>25.46</v>
          </cell>
          <cell r="O213">
            <v>0.13958333332993789</v>
          </cell>
        </row>
        <row r="214">
          <cell r="B214" t="str">
            <v>sell</v>
          </cell>
          <cell r="C214">
            <v>7</v>
          </cell>
          <cell r="E214">
            <v>1.5699999999999998</v>
          </cell>
          <cell r="L214">
            <v>41.399999999997817</v>
          </cell>
          <cell r="M214">
            <v>23.399999999999636</v>
          </cell>
          <cell r="N214">
            <v>188.93</v>
          </cell>
          <cell r="O214">
            <v>0.55138888888905058</v>
          </cell>
        </row>
        <row r="215">
          <cell r="B215" t="str">
            <v>buy</v>
          </cell>
          <cell r="C215">
            <v>1</v>
          </cell>
          <cell r="E215">
            <v>0.03</v>
          </cell>
          <cell r="L215">
            <v>0</v>
          </cell>
          <cell r="M215">
            <v>15</v>
          </cell>
          <cell r="N215">
            <v>4.5</v>
          </cell>
          <cell r="O215">
            <v>0.12708333333284827</v>
          </cell>
        </row>
        <row r="216">
          <cell r="B216" t="str">
            <v>buy</v>
          </cell>
          <cell r="C216">
            <v>6</v>
          </cell>
          <cell r="E216">
            <v>0.97</v>
          </cell>
          <cell r="L216">
            <v>31.600000000000364</v>
          </cell>
          <cell r="M216">
            <v>23.299999999999272</v>
          </cell>
          <cell r="N216">
            <v>125.91999999999999</v>
          </cell>
          <cell r="O216">
            <v>0.83819444444088731</v>
          </cell>
        </row>
        <row r="217">
          <cell r="B217" t="str">
            <v>sell</v>
          </cell>
          <cell r="C217">
            <v>3</v>
          </cell>
          <cell r="E217">
            <v>0.16999999999999998</v>
          </cell>
          <cell r="L217">
            <v>9.3999999999996362</v>
          </cell>
          <cell r="M217">
            <v>18.19999999999709</v>
          </cell>
          <cell r="N217">
            <v>25.52</v>
          </cell>
          <cell r="O217">
            <v>0.14513888888905058</v>
          </cell>
        </row>
        <row r="218">
          <cell r="B218" t="str">
            <v>sell</v>
          </cell>
          <cell r="C218">
            <v>4</v>
          </cell>
          <cell r="E218">
            <v>0.31999999999999995</v>
          </cell>
          <cell r="L218">
            <v>15.799999999999272</v>
          </cell>
          <cell r="M218">
            <v>20</v>
          </cell>
          <cell r="N218">
            <v>48.14</v>
          </cell>
          <cell r="O218">
            <v>0.72013888888614019</v>
          </cell>
        </row>
        <row r="219">
          <cell r="B219" t="str">
            <v>buy</v>
          </cell>
          <cell r="C219">
            <v>9</v>
          </cell>
          <cell r="E219">
            <v>3.86</v>
          </cell>
          <cell r="L219">
            <v>72.5</v>
          </cell>
          <cell r="M219">
            <v>28</v>
          </cell>
          <cell r="N219">
            <v>386.53</v>
          </cell>
          <cell r="O219">
            <v>1.0187499999956344</v>
          </cell>
        </row>
        <row r="220">
          <cell r="B220" t="str">
            <v>sell</v>
          </cell>
          <cell r="C220">
            <v>3</v>
          </cell>
          <cell r="E220">
            <v>0.16999999999999998</v>
          </cell>
          <cell r="L220">
            <v>9.5</v>
          </cell>
          <cell r="M220">
            <v>18.300000000001091</v>
          </cell>
          <cell r="N220">
            <v>25.509999999999998</v>
          </cell>
          <cell r="O220">
            <v>6.8055555551836733E-2</v>
          </cell>
        </row>
        <row r="221">
          <cell r="B221" t="str">
            <v>sell</v>
          </cell>
          <cell r="C221">
            <v>3</v>
          </cell>
          <cell r="E221">
            <v>0.16999999999999998</v>
          </cell>
          <cell r="L221">
            <v>9.3000000000010914</v>
          </cell>
          <cell r="M221">
            <v>18.200000000000728</v>
          </cell>
          <cell r="N221">
            <v>25.549999999999997</v>
          </cell>
          <cell r="O221">
            <v>0.19444444444525288</v>
          </cell>
        </row>
        <row r="222">
          <cell r="B222" t="str">
            <v>sell</v>
          </cell>
          <cell r="C222">
            <v>7</v>
          </cell>
          <cell r="E222">
            <v>1.5699999999999998</v>
          </cell>
          <cell r="L222">
            <v>39.799999999999272</v>
          </cell>
          <cell r="M222">
            <v>23.099999999998545</v>
          </cell>
          <cell r="N222">
            <v>189.14</v>
          </cell>
          <cell r="O222">
            <v>0.86250000000291038</v>
          </cell>
        </row>
        <row r="223">
          <cell r="B223" t="str">
            <v>buy</v>
          </cell>
          <cell r="C223">
            <v>2</v>
          </cell>
          <cell r="E223">
            <v>0.08</v>
          </cell>
          <cell r="L223">
            <v>4.1000000000003638</v>
          </cell>
          <cell r="M223">
            <v>16.5</v>
          </cell>
          <cell r="N223">
            <v>11.97</v>
          </cell>
          <cell r="O223">
            <v>5.9722222227719612E-2</v>
          </cell>
        </row>
        <row r="224">
          <cell r="B224" t="str">
            <v>buy</v>
          </cell>
          <cell r="C224">
            <v>9</v>
          </cell>
          <cell r="E224">
            <v>3.86</v>
          </cell>
          <cell r="L224">
            <v>61.600000000000364</v>
          </cell>
          <cell r="M224">
            <v>26.200000000002547</v>
          </cell>
          <cell r="N224">
            <v>386.31</v>
          </cell>
          <cell r="O224">
            <v>1.132638888884685</v>
          </cell>
        </row>
        <row r="225">
          <cell r="B225" t="str">
            <v>sell</v>
          </cell>
          <cell r="C225">
            <v>2</v>
          </cell>
          <cell r="E225">
            <v>0.08</v>
          </cell>
          <cell r="L225">
            <v>4.3999999999996362</v>
          </cell>
          <cell r="M225">
            <v>16.599999999998545</v>
          </cell>
          <cell r="N225">
            <v>11.96</v>
          </cell>
          <cell r="O225">
            <v>3.8194444445252884E-2</v>
          </cell>
        </row>
        <row r="226">
          <cell r="B226" t="str">
            <v>sell</v>
          </cell>
          <cell r="C226">
            <v>1</v>
          </cell>
          <cell r="E226">
            <v>0.03</v>
          </cell>
          <cell r="L226">
            <v>0</v>
          </cell>
          <cell r="M226">
            <v>14.999999999998181</v>
          </cell>
          <cell r="N226">
            <v>4.5</v>
          </cell>
          <cell r="O226">
            <v>3.125E-2</v>
          </cell>
        </row>
        <row r="227">
          <cell r="B227" t="str">
            <v>sell</v>
          </cell>
          <cell r="C227">
            <v>1</v>
          </cell>
          <cell r="E227">
            <v>0.03</v>
          </cell>
          <cell r="L227">
            <v>0</v>
          </cell>
          <cell r="M227">
            <v>15.000000000001819</v>
          </cell>
          <cell r="N227">
            <v>4.5</v>
          </cell>
          <cell r="O227">
            <v>7.2916666664241347E-2</v>
          </cell>
        </row>
        <row r="228">
          <cell r="B228" t="str">
            <v>sell</v>
          </cell>
          <cell r="C228">
            <v>4</v>
          </cell>
          <cell r="E228">
            <v>0.31999999999999995</v>
          </cell>
          <cell r="L228">
            <v>17.199999999998909</v>
          </cell>
          <cell r="M228">
            <v>20.899999999997817</v>
          </cell>
          <cell r="N228">
            <v>48.11</v>
          </cell>
          <cell r="O228">
            <v>1.7361111109494232E-2</v>
          </cell>
        </row>
        <row r="229">
          <cell r="B229" t="str">
            <v>sell</v>
          </cell>
          <cell r="C229">
            <v>4</v>
          </cell>
          <cell r="E229">
            <v>0.31999999999999995</v>
          </cell>
          <cell r="L229">
            <v>15.799999999997453</v>
          </cell>
          <cell r="M229">
            <v>19.999999999996362</v>
          </cell>
          <cell r="N229">
            <v>47.92</v>
          </cell>
          <cell r="O229">
            <v>0.24791666666715173</v>
          </cell>
        </row>
        <row r="230">
          <cell r="B230" t="str">
            <v>buy</v>
          </cell>
          <cell r="C230">
            <v>8</v>
          </cell>
          <cell r="E230">
            <v>2.48</v>
          </cell>
          <cell r="L230">
            <v>51.299999999999272</v>
          </cell>
          <cell r="M230">
            <v>25.600000000000364</v>
          </cell>
          <cell r="N230">
            <v>273.26</v>
          </cell>
          <cell r="O230">
            <v>1.1458333333357587</v>
          </cell>
        </row>
        <row r="231">
          <cell r="B231" t="str">
            <v>sell</v>
          </cell>
          <cell r="C231">
            <v>1</v>
          </cell>
          <cell r="E231">
            <v>0.03</v>
          </cell>
          <cell r="L231">
            <v>0</v>
          </cell>
          <cell r="M231">
            <v>14.999999999998181</v>
          </cell>
          <cell r="N231">
            <v>4.5</v>
          </cell>
          <cell r="O231">
            <v>2.5000000001455192E-2</v>
          </cell>
        </row>
        <row r="232">
          <cell r="B232" t="str">
            <v>sell</v>
          </cell>
          <cell r="C232">
            <v>4</v>
          </cell>
          <cell r="E232">
            <v>0.31999999999999995</v>
          </cell>
          <cell r="L232">
            <v>16.799999999999272</v>
          </cell>
          <cell r="M232">
            <v>19.5</v>
          </cell>
          <cell r="N232">
            <v>47.92</v>
          </cell>
          <cell r="O232">
            <v>0.59375</v>
          </cell>
        </row>
        <row r="233">
          <cell r="B233" t="str">
            <v>sell</v>
          </cell>
          <cell r="C233">
            <v>3</v>
          </cell>
          <cell r="E233">
            <v>0.16999999999999998</v>
          </cell>
          <cell r="L233">
            <v>9.2000000000007276</v>
          </cell>
          <cell r="M233">
            <v>18.100000000000364</v>
          </cell>
          <cell r="N233">
            <v>25.46</v>
          </cell>
          <cell r="O233">
            <v>0.28263888889341615</v>
          </cell>
        </row>
        <row r="234">
          <cell r="B234" t="str">
            <v>sell</v>
          </cell>
          <cell r="C234">
            <v>10</v>
          </cell>
          <cell r="E234">
            <v>5.97</v>
          </cell>
          <cell r="L234">
            <v>84.100000000000364</v>
          </cell>
          <cell r="M234">
            <v>26.000000000001819</v>
          </cell>
          <cell r="N234">
            <v>475.1</v>
          </cell>
          <cell r="O234">
            <v>0.10624999999708962</v>
          </cell>
        </row>
        <row r="235">
          <cell r="B235" t="str">
            <v>buy</v>
          </cell>
          <cell r="C235">
            <v>5</v>
          </cell>
          <cell r="E235">
            <v>0.56999999999999995</v>
          </cell>
          <cell r="L235">
            <v>22.300000000001091</v>
          </cell>
          <cell r="M235">
            <v>20.700000000002547</v>
          </cell>
          <cell r="N235">
            <v>79.67</v>
          </cell>
          <cell r="O235">
            <v>3.2638888886140194E-2</v>
          </cell>
        </row>
        <row r="236">
          <cell r="B236" t="str">
            <v>sell</v>
          </cell>
          <cell r="C236">
            <v>8</v>
          </cell>
          <cell r="E236">
            <v>2.48</v>
          </cell>
          <cell r="L236">
            <v>51.000000000001819</v>
          </cell>
          <cell r="M236">
            <v>23.200000000000728</v>
          </cell>
          <cell r="N236">
            <v>271.77999999999997</v>
          </cell>
          <cell r="O236">
            <v>0.66944444444379769</v>
          </cell>
        </row>
        <row r="237">
          <cell r="B237" t="str">
            <v>buy</v>
          </cell>
          <cell r="C237">
            <v>2</v>
          </cell>
          <cell r="E237">
            <v>0.08</v>
          </cell>
          <cell r="L237">
            <v>4.3999999999996362</v>
          </cell>
          <cell r="M237">
            <v>20.599999999998545</v>
          </cell>
          <cell r="N237">
            <v>12.02</v>
          </cell>
          <cell r="O237">
            <v>0.43263888888759539</v>
          </cell>
        </row>
        <row r="238">
          <cell r="B238" t="str">
            <v>buy</v>
          </cell>
          <cell r="C238">
            <v>3</v>
          </cell>
          <cell r="E238">
            <v>0.16999999999999998</v>
          </cell>
          <cell r="L238">
            <v>9.5</v>
          </cell>
          <cell r="M238">
            <v>18.300000000001091</v>
          </cell>
          <cell r="N238">
            <v>25.56</v>
          </cell>
          <cell r="O238">
            <v>6.25E-2</v>
          </cell>
        </row>
        <row r="239">
          <cell r="B239" t="str">
            <v>buy</v>
          </cell>
          <cell r="C239">
            <v>6</v>
          </cell>
          <cell r="E239">
            <v>0.97</v>
          </cell>
          <cell r="L239">
            <v>30.699999999998909</v>
          </cell>
          <cell r="M239">
            <v>21.800000000001091</v>
          </cell>
          <cell r="N239">
            <v>125.80000000000001</v>
          </cell>
          <cell r="O239">
            <v>0.18611111111385981</v>
          </cell>
        </row>
        <row r="240">
          <cell r="B240" t="str">
            <v>sell</v>
          </cell>
          <cell r="C240">
            <v>6</v>
          </cell>
          <cell r="E240">
            <v>0.97</v>
          </cell>
          <cell r="L240">
            <v>32.100000000000364</v>
          </cell>
          <cell r="M240">
            <v>22.100000000000364</v>
          </cell>
          <cell r="N240">
            <v>125.7</v>
          </cell>
          <cell r="O240">
            <v>8.5416666661330964E-2</v>
          </cell>
        </row>
        <row r="241">
          <cell r="B241" t="str">
            <v>buy</v>
          </cell>
          <cell r="C241">
            <v>1</v>
          </cell>
          <cell r="E241">
            <v>0.03</v>
          </cell>
          <cell r="L241">
            <v>0</v>
          </cell>
          <cell r="M241">
            <v>15</v>
          </cell>
          <cell r="N241">
            <v>4.5</v>
          </cell>
          <cell r="O241">
            <v>1.1805555557657499E-2</v>
          </cell>
        </row>
        <row r="242">
          <cell r="B242" t="str">
            <v>buy</v>
          </cell>
          <cell r="C242">
            <v>5</v>
          </cell>
          <cell r="E242">
            <v>0.56999999999999995</v>
          </cell>
          <cell r="L242">
            <v>22.799999999999272</v>
          </cell>
          <cell r="M242">
            <v>20.80000000000291</v>
          </cell>
          <cell r="N242">
            <v>79.72</v>
          </cell>
          <cell r="O242">
            <v>0.12916666666569654</v>
          </cell>
        </row>
        <row r="243">
          <cell r="B243" t="str">
            <v>sell</v>
          </cell>
          <cell r="C243">
            <v>3</v>
          </cell>
          <cell r="E243">
            <v>0.16999999999999998</v>
          </cell>
          <cell r="L243">
            <v>9.2000000000007276</v>
          </cell>
          <cell r="M243">
            <v>18.100000000000364</v>
          </cell>
          <cell r="N243">
            <v>25.46</v>
          </cell>
          <cell r="O243">
            <v>2.2916666668606922E-2</v>
          </cell>
        </row>
        <row r="244">
          <cell r="B244" t="str">
            <v>sell</v>
          </cell>
          <cell r="C244">
            <v>5</v>
          </cell>
          <cell r="E244">
            <v>0.56999999999999995</v>
          </cell>
          <cell r="L244">
            <v>22.600000000002183</v>
          </cell>
          <cell r="M244">
            <v>20.800000000001091</v>
          </cell>
          <cell r="N244">
            <v>79.95</v>
          </cell>
          <cell r="O244">
            <v>9.5138888886140194E-2</v>
          </cell>
        </row>
        <row r="245">
          <cell r="B245" t="str">
            <v>buy</v>
          </cell>
          <cell r="C245">
            <v>5</v>
          </cell>
          <cell r="E245">
            <v>0.56999999999999995</v>
          </cell>
          <cell r="L245">
            <v>24.399999999999636</v>
          </cell>
          <cell r="M245">
            <v>21.799999999997453</v>
          </cell>
          <cell r="N245">
            <v>80.040000000000006</v>
          </cell>
          <cell r="O245">
            <v>0.11388888888905058</v>
          </cell>
        </row>
        <row r="246">
          <cell r="B246" t="str">
            <v>sell</v>
          </cell>
          <cell r="C246">
            <v>3</v>
          </cell>
          <cell r="E246">
            <v>0.16999999999999998</v>
          </cell>
          <cell r="L246">
            <v>10.800000000001091</v>
          </cell>
          <cell r="M246">
            <v>18.600000000000364</v>
          </cell>
          <cell r="N246">
            <v>25.58</v>
          </cell>
          <cell r="O246">
            <v>4.1666666664241347E-2</v>
          </cell>
        </row>
        <row r="247">
          <cell r="B247" t="str">
            <v>buy</v>
          </cell>
          <cell r="C247">
            <v>2</v>
          </cell>
          <cell r="E247">
            <v>0.08</v>
          </cell>
          <cell r="L247">
            <v>4.1000000000003638</v>
          </cell>
          <cell r="M247">
            <v>16.500000000001819</v>
          </cell>
          <cell r="N247">
            <v>11.97</v>
          </cell>
          <cell r="O247">
            <v>2.6388888894871343E-2</v>
          </cell>
        </row>
        <row r="248">
          <cell r="B248" t="str">
            <v>sell</v>
          </cell>
          <cell r="C248">
            <v>5</v>
          </cell>
          <cell r="E248">
            <v>0.56999999999999995</v>
          </cell>
          <cell r="L248">
            <v>22.400000000001455</v>
          </cell>
          <cell r="M248">
            <v>20.100000000002183</v>
          </cell>
          <cell r="N248">
            <v>79.98</v>
          </cell>
          <cell r="O248">
            <v>0.58680555555474712</v>
          </cell>
        </row>
        <row r="249">
          <cell r="B249" t="str">
            <v>buy</v>
          </cell>
          <cell r="C249">
            <v>10</v>
          </cell>
          <cell r="E249">
            <v>5.97</v>
          </cell>
          <cell r="L249">
            <v>73.099999999998545</v>
          </cell>
          <cell r="M249">
            <v>25.899999999997817</v>
          </cell>
          <cell r="N249">
            <v>475.83000000000004</v>
          </cell>
          <cell r="O249">
            <v>0.99861111110658385</v>
          </cell>
        </row>
        <row r="250">
          <cell r="B250" t="str">
            <v>sell</v>
          </cell>
          <cell r="C250">
            <v>1</v>
          </cell>
          <cell r="E250">
            <v>0.03</v>
          </cell>
          <cell r="L250">
            <v>0</v>
          </cell>
          <cell r="M250">
            <v>15.000000000003638</v>
          </cell>
          <cell r="N250">
            <v>4.5</v>
          </cell>
          <cell r="O250">
            <v>4.7916666662786156E-2</v>
          </cell>
        </row>
        <row r="251">
          <cell r="B251" t="str">
            <v>sell</v>
          </cell>
          <cell r="C251">
            <v>2</v>
          </cell>
          <cell r="E251">
            <v>0.08</v>
          </cell>
          <cell r="L251">
            <v>4.1000000000003638</v>
          </cell>
          <cell r="M251">
            <v>16.499999999996362</v>
          </cell>
          <cell r="N251">
            <v>11.97</v>
          </cell>
          <cell r="O251">
            <v>2.5694444448163267E-2</v>
          </cell>
        </row>
        <row r="252">
          <cell r="B252" t="str">
            <v>buy</v>
          </cell>
          <cell r="C252">
            <v>3</v>
          </cell>
          <cell r="E252">
            <v>0.16999999999999998</v>
          </cell>
          <cell r="L252">
            <v>9.7999999999992724</v>
          </cell>
          <cell r="M252">
            <v>19.600000000002183</v>
          </cell>
          <cell r="N252">
            <v>25.55</v>
          </cell>
          <cell r="O252">
            <v>-0.80833333333430346</v>
          </cell>
        </row>
        <row r="253">
          <cell r="B253" t="str">
            <v>sell</v>
          </cell>
          <cell r="C253">
            <v>7</v>
          </cell>
          <cell r="E253">
            <v>1.5699999999999998</v>
          </cell>
          <cell r="L253">
            <v>40</v>
          </cell>
          <cell r="M253">
            <v>22.900000000001455</v>
          </cell>
          <cell r="N253">
            <v>187.76</v>
          </cell>
          <cell r="O253">
            <v>-0.55138888888905058</v>
          </cell>
        </row>
        <row r="254">
          <cell r="B254" t="str">
            <v>buy</v>
          </cell>
          <cell r="C254">
            <v>8</v>
          </cell>
          <cell r="E254">
            <v>2.48</v>
          </cell>
          <cell r="L254">
            <v>49.900000000001455</v>
          </cell>
          <cell r="M254">
            <v>24.500000000001819</v>
          </cell>
          <cell r="N254">
            <v>273.36</v>
          </cell>
          <cell r="O254">
            <v>0.28611111110512866</v>
          </cell>
        </row>
        <row r="255">
          <cell r="B255" t="str">
            <v>sell</v>
          </cell>
          <cell r="C255">
            <v>6</v>
          </cell>
          <cell r="E255">
            <v>0.97</v>
          </cell>
          <cell r="L255">
            <v>31.099999999998545</v>
          </cell>
          <cell r="M255">
            <v>21.799999999997453</v>
          </cell>
          <cell r="N255">
            <v>125.99000000000001</v>
          </cell>
          <cell r="O255">
            <v>0.37986111111240461</v>
          </cell>
        </row>
        <row r="256">
          <cell r="B256" t="str">
            <v>buy</v>
          </cell>
          <cell r="C256">
            <v>2</v>
          </cell>
          <cell r="E256">
            <v>0.08</v>
          </cell>
          <cell r="L256">
            <v>5.3000000000010914</v>
          </cell>
          <cell r="M256">
            <v>17</v>
          </cell>
          <cell r="N256">
            <v>12.01</v>
          </cell>
          <cell r="O256">
            <v>6.2499999985448085E-3</v>
          </cell>
        </row>
        <row r="257">
          <cell r="B257" t="str">
            <v>buy</v>
          </cell>
          <cell r="C257">
            <v>1</v>
          </cell>
          <cell r="E257">
            <v>0.03</v>
          </cell>
          <cell r="L257">
            <v>0</v>
          </cell>
          <cell r="M257">
            <v>15</v>
          </cell>
          <cell r="N257">
            <v>4.5</v>
          </cell>
          <cell r="O257">
            <v>4.5833333337213844E-2</v>
          </cell>
        </row>
        <row r="258">
          <cell r="B258" t="str">
            <v>sell</v>
          </cell>
          <cell r="C258">
            <v>10</v>
          </cell>
          <cell r="E258">
            <v>5.97</v>
          </cell>
          <cell r="L258">
            <v>74.299999999999272</v>
          </cell>
          <cell r="M258">
            <v>26.100000000000364</v>
          </cell>
          <cell r="N258">
            <v>476.03000000000003</v>
          </cell>
          <cell r="O258">
            <v>0.62569444444670808</v>
          </cell>
        </row>
        <row r="259">
          <cell r="B259" t="str">
            <v>buy</v>
          </cell>
          <cell r="C259">
            <v>3</v>
          </cell>
          <cell r="E259">
            <v>0.16999999999999998</v>
          </cell>
          <cell r="L259">
            <v>9.1000000000021828</v>
          </cell>
          <cell r="M259">
            <v>18.100000000000364</v>
          </cell>
          <cell r="N259">
            <v>25.49</v>
          </cell>
          <cell r="O259">
            <v>4.8611111109494232E-2</v>
          </cell>
        </row>
        <row r="260">
          <cell r="B260" t="str">
            <v>buy</v>
          </cell>
          <cell r="C260">
            <v>2</v>
          </cell>
          <cell r="E260">
            <v>0.08</v>
          </cell>
          <cell r="L260">
            <v>4.1000000000003638</v>
          </cell>
          <cell r="M260">
            <v>16.499999999998181</v>
          </cell>
          <cell r="N260">
            <v>11.97</v>
          </cell>
          <cell r="O260">
            <v>4.3749999997089617E-2</v>
          </cell>
        </row>
        <row r="261">
          <cell r="B261" t="str">
            <v>buy</v>
          </cell>
          <cell r="C261">
            <v>11</v>
          </cell>
          <cell r="E261">
            <v>9.2199999999999989</v>
          </cell>
          <cell r="L261">
            <v>84.199999999998909</v>
          </cell>
          <cell r="M261">
            <v>25.600000000002183</v>
          </cell>
          <cell r="N261">
            <v>550.20000000000005</v>
          </cell>
          <cell r="O261">
            <v>1.3180555555591127</v>
          </cell>
        </row>
        <row r="262">
          <cell r="B262" t="str">
            <v>sell</v>
          </cell>
          <cell r="C262">
            <v>3</v>
          </cell>
          <cell r="E262">
            <v>0.16999999999999998</v>
          </cell>
          <cell r="L262">
            <v>9.4000000000014552</v>
          </cell>
          <cell r="M262">
            <v>18.200000000000728</v>
          </cell>
          <cell r="N262">
            <v>25.52</v>
          </cell>
          <cell r="O262">
            <v>6.1111111113859806E-2</v>
          </cell>
        </row>
        <row r="263">
          <cell r="B263" t="str">
            <v>sell</v>
          </cell>
          <cell r="C263">
            <v>2</v>
          </cell>
          <cell r="E263">
            <v>0.08</v>
          </cell>
          <cell r="L263">
            <v>4.6000000000021828</v>
          </cell>
          <cell r="M263">
            <v>16.700000000000728</v>
          </cell>
          <cell r="N263">
            <v>11.98</v>
          </cell>
          <cell r="O263">
            <v>5.4861111115314998E-2</v>
          </cell>
        </row>
        <row r="264">
          <cell r="B264" t="str">
            <v>sell</v>
          </cell>
          <cell r="C264">
            <v>2</v>
          </cell>
          <cell r="E264">
            <v>0.08</v>
          </cell>
          <cell r="L264">
            <v>4.1000000000003638</v>
          </cell>
          <cell r="M264">
            <v>16.500000000001819</v>
          </cell>
          <cell r="N264">
            <v>11.97</v>
          </cell>
          <cell r="O264">
            <v>3.9583333331393078E-2</v>
          </cell>
        </row>
        <row r="265">
          <cell r="B265" t="str">
            <v>sell</v>
          </cell>
          <cell r="C265">
            <v>1</v>
          </cell>
          <cell r="E265">
            <v>0.03</v>
          </cell>
          <cell r="L265">
            <v>0</v>
          </cell>
          <cell r="M265">
            <v>15</v>
          </cell>
          <cell r="N265">
            <v>4.5</v>
          </cell>
          <cell r="O265">
            <v>1.6666666662786156E-2</v>
          </cell>
        </row>
        <row r="266">
          <cell r="B266" t="str">
            <v>sell</v>
          </cell>
          <cell r="C266">
            <v>4</v>
          </cell>
          <cell r="E266">
            <v>0.31999999999999995</v>
          </cell>
          <cell r="L266">
            <v>16.700000000000728</v>
          </cell>
          <cell r="M266">
            <v>19.799999999997453</v>
          </cell>
          <cell r="N266">
            <v>47.9</v>
          </cell>
          <cell r="O266">
            <v>0.39513888888905058</v>
          </cell>
        </row>
        <row r="267">
          <cell r="B267" t="str">
            <v>sell</v>
          </cell>
          <cell r="C267">
            <v>5</v>
          </cell>
          <cell r="E267">
            <v>0.76</v>
          </cell>
          <cell r="L267">
            <v>23.300000000001091</v>
          </cell>
          <cell r="M267">
            <v>21.100000000000364</v>
          </cell>
          <cell r="N267">
            <v>106.77</v>
          </cell>
          <cell r="O267">
            <v>0.30138888888905058</v>
          </cell>
        </row>
        <row r="268">
          <cell r="B268" t="str">
            <v>sell</v>
          </cell>
          <cell r="C268">
            <v>6</v>
          </cell>
          <cell r="E268">
            <v>1.29</v>
          </cell>
          <cell r="L268">
            <v>30.699999999998909</v>
          </cell>
          <cell r="M268">
            <v>19.899999999997817</v>
          </cell>
          <cell r="N268">
            <v>167.51</v>
          </cell>
          <cell r="O268">
            <v>0.64513888888905058</v>
          </cell>
        </row>
        <row r="269">
          <cell r="B269" t="str">
            <v>buy</v>
          </cell>
          <cell r="C269">
            <v>5</v>
          </cell>
          <cell r="E269">
            <v>0.76</v>
          </cell>
          <cell r="L269">
            <v>22.299999999999272</v>
          </cell>
          <cell r="M269">
            <v>21.399999999999636</v>
          </cell>
          <cell r="N269">
            <v>106.62</v>
          </cell>
          <cell r="O269">
            <v>0.60069444444525288</v>
          </cell>
        </row>
        <row r="270">
          <cell r="B270" t="str">
            <v>sell</v>
          </cell>
          <cell r="C270">
            <v>3</v>
          </cell>
          <cell r="E270">
            <v>0.23</v>
          </cell>
          <cell r="L270">
            <v>9.7000000000025466</v>
          </cell>
          <cell r="M270">
            <v>18.200000000002547</v>
          </cell>
          <cell r="N270">
            <v>34.480000000000004</v>
          </cell>
          <cell r="O270">
            <v>0.15833333333284827</v>
          </cell>
        </row>
        <row r="271">
          <cell r="B271" t="str">
            <v>buy</v>
          </cell>
          <cell r="C271">
            <v>4</v>
          </cell>
          <cell r="E271">
            <v>0.43000000000000005</v>
          </cell>
          <cell r="L271">
            <v>15.600000000000364</v>
          </cell>
          <cell r="M271">
            <v>20.100000000000364</v>
          </cell>
          <cell r="N271">
            <v>64.7</v>
          </cell>
          <cell r="O271">
            <v>0.12569444444670808</v>
          </cell>
        </row>
        <row r="272">
          <cell r="B272" t="str">
            <v>sell</v>
          </cell>
          <cell r="C272">
            <v>9</v>
          </cell>
          <cell r="E272">
            <v>5.14</v>
          </cell>
          <cell r="L272">
            <v>61.700000000000728</v>
          </cell>
          <cell r="M272">
            <v>25.799999999999272</v>
          </cell>
          <cell r="N272">
            <v>511.87000000000006</v>
          </cell>
          <cell r="O272">
            <v>0.19999999999708962</v>
          </cell>
        </row>
        <row r="273">
          <cell r="B273" t="str">
            <v>buy</v>
          </cell>
          <cell r="C273">
            <v>1</v>
          </cell>
          <cell r="E273">
            <v>0.04</v>
          </cell>
          <cell r="L273">
            <v>0</v>
          </cell>
          <cell r="M273">
            <v>14.999999999998181</v>
          </cell>
          <cell r="N273">
            <v>6</v>
          </cell>
          <cell r="O273">
            <v>2.361111110803904E-2</v>
          </cell>
        </row>
        <row r="274">
          <cell r="B274" t="str">
            <v>buy</v>
          </cell>
          <cell r="C274">
            <v>6</v>
          </cell>
          <cell r="E274">
            <v>1.29</v>
          </cell>
          <cell r="L274">
            <v>31.300000000001091</v>
          </cell>
          <cell r="M274">
            <v>21.900000000001455</v>
          </cell>
          <cell r="N274">
            <v>167.99</v>
          </cell>
          <cell r="O274">
            <v>7.4999999997089617E-2</v>
          </cell>
        </row>
        <row r="275">
          <cell r="B275" t="str">
            <v>sell</v>
          </cell>
          <cell r="C275">
            <v>3</v>
          </cell>
          <cell r="E275">
            <v>0.23</v>
          </cell>
          <cell r="L275">
            <v>9.3999999999978172</v>
          </cell>
          <cell r="M275">
            <v>18.199999999998909</v>
          </cell>
          <cell r="N275">
            <v>34.53</v>
          </cell>
          <cell r="O275">
            <v>0.14513888888905058</v>
          </cell>
        </row>
        <row r="276">
          <cell r="B276" t="str">
            <v>buy</v>
          </cell>
          <cell r="C276">
            <v>5</v>
          </cell>
          <cell r="E276">
            <v>0.76</v>
          </cell>
          <cell r="L276">
            <v>22.300000000001091</v>
          </cell>
          <cell r="M276">
            <v>21.5</v>
          </cell>
          <cell r="N276">
            <v>106.07000000000001</v>
          </cell>
          <cell r="O276">
            <v>0.74930555556056788</v>
          </cell>
        </row>
        <row r="277">
          <cell r="B277" t="str">
            <v>sell</v>
          </cell>
          <cell r="C277">
            <v>3</v>
          </cell>
          <cell r="E277">
            <v>0.23</v>
          </cell>
          <cell r="L277">
            <v>9.2000000000007276</v>
          </cell>
          <cell r="M277">
            <v>17.5</v>
          </cell>
          <cell r="N277">
            <v>34.49</v>
          </cell>
          <cell r="O277">
            <v>0.43263888888759539</v>
          </cell>
        </row>
        <row r="278">
          <cell r="B278" t="str">
            <v>sell</v>
          </cell>
          <cell r="C278">
            <v>6</v>
          </cell>
          <cell r="E278">
            <v>1.29</v>
          </cell>
          <cell r="L278">
            <v>45.100000000000364</v>
          </cell>
          <cell r="M278">
            <v>24.200000000002547</v>
          </cell>
          <cell r="N278">
            <v>167.18</v>
          </cell>
          <cell r="O278">
            <v>0.2618055555576575</v>
          </cell>
        </row>
        <row r="279">
          <cell r="B279" t="str">
            <v>buy</v>
          </cell>
          <cell r="C279">
            <v>2</v>
          </cell>
          <cell r="E279">
            <v>0.11000000000000001</v>
          </cell>
          <cell r="L279">
            <v>4.2999999999992724</v>
          </cell>
          <cell r="M279">
            <v>16.599999999998545</v>
          </cell>
          <cell r="N279">
            <v>16.54</v>
          </cell>
          <cell r="O279">
            <v>4.6527777776645962E-2</v>
          </cell>
        </row>
        <row r="280">
          <cell r="B280" t="str">
            <v>buy</v>
          </cell>
          <cell r="C280">
            <v>4</v>
          </cell>
          <cell r="E280">
            <v>0.43000000000000005</v>
          </cell>
          <cell r="L280">
            <v>16.700000000000728</v>
          </cell>
          <cell r="M280">
            <v>20.299999999999272</v>
          </cell>
          <cell r="N280">
            <v>64.48</v>
          </cell>
          <cell r="O280">
            <v>4.7222222223354038E-2</v>
          </cell>
        </row>
        <row r="281">
          <cell r="B281" t="str">
            <v>sell</v>
          </cell>
          <cell r="C281">
            <v>2</v>
          </cell>
          <cell r="E281">
            <v>0.11000000000000001</v>
          </cell>
          <cell r="L281">
            <v>4.1999999999989086</v>
          </cell>
          <cell r="M281">
            <v>16.500000000001819</v>
          </cell>
          <cell r="N281">
            <v>16.47</v>
          </cell>
          <cell r="O281">
            <v>1.0416666671517305E-2</v>
          </cell>
        </row>
        <row r="282">
          <cell r="B282" t="str">
            <v>sell</v>
          </cell>
          <cell r="C282">
            <v>4</v>
          </cell>
          <cell r="E282">
            <v>0.43000000000000005</v>
          </cell>
          <cell r="L282">
            <v>16.499999999998181</v>
          </cell>
          <cell r="M282">
            <v>20.299999999999272</v>
          </cell>
          <cell r="N282">
            <v>64.69</v>
          </cell>
          <cell r="O282">
            <v>2.2916666668606922E-2</v>
          </cell>
        </row>
        <row r="283">
          <cell r="B283" t="str">
            <v>buy</v>
          </cell>
          <cell r="C283">
            <v>4</v>
          </cell>
          <cell r="E283">
            <v>0.43000000000000005</v>
          </cell>
          <cell r="L283">
            <v>15.299999999999272</v>
          </cell>
          <cell r="M283">
            <v>19.899999999999636</v>
          </cell>
          <cell r="N283">
            <v>64.289999999999992</v>
          </cell>
          <cell r="O283">
            <v>6.9444444445252884E-2</v>
          </cell>
        </row>
        <row r="284">
          <cell r="B284" t="str">
            <v>sell</v>
          </cell>
          <cell r="C284">
            <v>4</v>
          </cell>
          <cell r="E284">
            <v>0.43000000000000005</v>
          </cell>
          <cell r="L284">
            <v>15.600000000000364</v>
          </cell>
          <cell r="M284">
            <v>20.100000000000364</v>
          </cell>
          <cell r="N284">
            <v>64.58</v>
          </cell>
          <cell r="O284">
            <v>7.4305555557657499E-2</v>
          </cell>
        </row>
        <row r="285">
          <cell r="B285" t="str">
            <v>buy</v>
          </cell>
          <cell r="C285">
            <v>3</v>
          </cell>
          <cell r="E285">
            <v>0.23</v>
          </cell>
          <cell r="L285">
            <v>9.1999999999989086</v>
          </cell>
          <cell r="M285">
            <v>18.200000000000728</v>
          </cell>
          <cell r="N285">
            <v>34.61</v>
          </cell>
          <cell r="O285">
            <v>8.0555555556202307E-2</v>
          </cell>
        </row>
        <row r="286">
          <cell r="B286" t="str">
            <v>sell</v>
          </cell>
          <cell r="C286">
            <v>5</v>
          </cell>
          <cell r="E286">
            <v>0.76</v>
          </cell>
          <cell r="L286">
            <v>22.599999999998545</v>
          </cell>
          <cell r="M286">
            <v>20.899999999999636</v>
          </cell>
          <cell r="N286">
            <v>106.37</v>
          </cell>
          <cell r="O286">
            <v>0.15208333333430346</v>
          </cell>
        </row>
        <row r="287">
          <cell r="B287" t="str">
            <v>buy</v>
          </cell>
          <cell r="C287">
            <v>5</v>
          </cell>
          <cell r="E287">
            <v>0.76</v>
          </cell>
          <cell r="L287">
            <v>26.999999999998181</v>
          </cell>
          <cell r="M287">
            <v>24.399999999999636</v>
          </cell>
          <cell r="N287">
            <v>106.23</v>
          </cell>
          <cell r="O287">
            <v>0.21527777777373558</v>
          </cell>
        </row>
        <row r="288">
          <cell r="B288" t="str">
            <v>sell</v>
          </cell>
          <cell r="C288">
            <v>3</v>
          </cell>
          <cell r="E288">
            <v>0.23</v>
          </cell>
          <cell r="L288">
            <v>9.3999999999996362</v>
          </cell>
          <cell r="M288">
            <v>18.200000000002547</v>
          </cell>
          <cell r="N288">
            <v>34.46</v>
          </cell>
          <cell r="O288">
            <v>0.28541666666569654</v>
          </cell>
        </row>
        <row r="289">
          <cell r="B289" t="str">
            <v>buy</v>
          </cell>
          <cell r="C289">
            <v>5</v>
          </cell>
          <cell r="E289">
            <v>0.76</v>
          </cell>
          <cell r="L289">
            <v>22.600000000002183</v>
          </cell>
          <cell r="M289">
            <v>21.000000000001819</v>
          </cell>
          <cell r="N289">
            <v>106.53999999999999</v>
          </cell>
          <cell r="O289">
            <v>0.30208333333575865</v>
          </cell>
        </row>
        <row r="290">
          <cell r="B290" t="str">
            <v>sell</v>
          </cell>
          <cell r="C290">
            <v>4</v>
          </cell>
          <cell r="E290">
            <v>0.43000000000000005</v>
          </cell>
          <cell r="L290">
            <v>15.600000000000364</v>
          </cell>
          <cell r="M290">
            <v>20</v>
          </cell>
          <cell r="N290">
            <v>64.39</v>
          </cell>
          <cell r="O290">
            <v>0.15555555555329192</v>
          </cell>
        </row>
        <row r="291">
          <cell r="B291" t="str">
            <v>buy</v>
          </cell>
          <cell r="C291">
            <v>9</v>
          </cell>
          <cell r="E291">
            <v>5.14</v>
          </cell>
          <cell r="L291">
            <v>61.400000000001455</v>
          </cell>
          <cell r="M291">
            <v>27.200000000002547</v>
          </cell>
          <cell r="N291">
            <v>511.6</v>
          </cell>
          <cell r="O291">
            <v>0.83819444444088731</v>
          </cell>
        </row>
        <row r="292">
          <cell r="B292" t="str">
            <v>sell</v>
          </cell>
          <cell r="C292">
            <v>1</v>
          </cell>
          <cell r="E292">
            <v>0.04</v>
          </cell>
          <cell r="L292">
            <v>0</v>
          </cell>
          <cell r="M292">
            <v>15</v>
          </cell>
          <cell r="N292">
            <v>6</v>
          </cell>
          <cell r="O292">
            <v>2.2222222221898846E-2</v>
          </cell>
        </row>
        <row r="293">
          <cell r="B293" t="str">
            <v>sell</v>
          </cell>
          <cell r="C293">
            <v>3</v>
          </cell>
          <cell r="E293">
            <v>0.23</v>
          </cell>
          <cell r="L293">
            <v>9.3999999999996362</v>
          </cell>
          <cell r="M293">
            <v>18.199999999998909</v>
          </cell>
          <cell r="N293">
            <v>34.53</v>
          </cell>
          <cell r="O293">
            <v>5.7638888887595385E-2</v>
          </cell>
        </row>
        <row r="294">
          <cell r="B294" t="str">
            <v>sell</v>
          </cell>
          <cell r="C294">
            <v>3</v>
          </cell>
          <cell r="E294">
            <v>0.23</v>
          </cell>
          <cell r="L294">
            <v>9.2000000000007276</v>
          </cell>
          <cell r="M294">
            <v>18.200000000000728</v>
          </cell>
          <cell r="N294">
            <v>34.61</v>
          </cell>
          <cell r="O294">
            <v>7.2222222224809229E-2</v>
          </cell>
        </row>
        <row r="295">
          <cell r="B295" t="str">
            <v>sell</v>
          </cell>
          <cell r="C295">
            <v>5</v>
          </cell>
          <cell r="E295">
            <v>0.76</v>
          </cell>
          <cell r="L295">
            <v>22.799999999999272</v>
          </cell>
          <cell r="M295">
            <v>20.899999999999636</v>
          </cell>
          <cell r="N295">
            <v>106.28</v>
          </cell>
          <cell r="O295">
            <v>0.26319444444379769</v>
          </cell>
        </row>
        <row r="296">
          <cell r="B296" t="str">
            <v>buy</v>
          </cell>
          <cell r="C296">
            <v>1</v>
          </cell>
          <cell r="E296">
            <v>0.04</v>
          </cell>
          <cell r="L296">
            <v>0</v>
          </cell>
          <cell r="M296">
            <v>14.999999999998181</v>
          </cell>
          <cell r="N296">
            <v>6</v>
          </cell>
          <cell r="O296">
            <v>3.6111111112404615E-2</v>
          </cell>
        </row>
        <row r="297">
          <cell r="B297" t="str">
            <v>buy</v>
          </cell>
          <cell r="C297">
            <v>10</v>
          </cell>
          <cell r="E297">
            <v>7.9599999999999991</v>
          </cell>
          <cell r="L297">
            <v>73.799999999999272</v>
          </cell>
          <cell r="M297">
            <v>27</v>
          </cell>
          <cell r="N297">
            <v>633.20000000000005</v>
          </cell>
          <cell r="O297">
            <v>1.0354166666656965</v>
          </cell>
        </row>
        <row r="298">
          <cell r="B298" t="str">
            <v>sell</v>
          </cell>
          <cell r="C298">
            <v>2</v>
          </cell>
          <cell r="E298">
            <v>0.11000000000000001</v>
          </cell>
          <cell r="L298">
            <v>4.2000000000007276</v>
          </cell>
          <cell r="M298">
            <v>16.500000000003638</v>
          </cell>
          <cell r="N298">
            <v>16.47</v>
          </cell>
          <cell r="O298">
            <v>3.6111111112404615E-2</v>
          </cell>
        </row>
        <row r="299">
          <cell r="B299" t="str">
            <v>sell</v>
          </cell>
          <cell r="C299">
            <v>2</v>
          </cell>
          <cell r="E299">
            <v>0.11000000000000001</v>
          </cell>
          <cell r="L299">
            <v>4.1000000000003638</v>
          </cell>
          <cell r="M299">
            <v>16.5</v>
          </cell>
          <cell r="N299">
            <v>16.510000000000002</v>
          </cell>
          <cell r="O299">
            <v>3.6805555551836733E-2</v>
          </cell>
        </row>
        <row r="300">
          <cell r="B300" t="str">
            <v>sell</v>
          </cell>
          <cell r="C300">
            <v>7</v>
          </cell>
          <cell r="E300">
            <v>2.09</v>
          </cell>
          <cell r="L300">
            <v>40.200000000000728</v>
          </cell>
          <cell r="M300">
            <v>23.199999999998909</v>
          </cell>
          <cell r="N300">
            <v>251.79</v>
          </cell>
          <cell r="O300">
            <v>0.83541666666860692</v>
          </cell>
        </row>
        <row r="301">
          <cell r="B301" t="str">
            <v>buy</v>
          </cell>
          <cell r="C301">
            <v>3</v>
          </cell>
          <cell r="E301">
            <v>0.23</v>
          </cell>
          <cell r="L301">
            <v>18</v>
          </cell>
          <cell r="M301">
            <v>21.399999999997817</v>
          </cell>
          <cell r="N301">
            <v>34.6</v>
          </cell>
          <cell r="O301">
            <v>4.1666666671517305E-2</v>
          </cell>
        </row>
        <row r="302">
          <cell r="B302" t="str">
            <v>sell</v>
          </cell>
          <cell r="C302">
            <v>6</v>
          </cell>
          <cell r="E302">
            <v>1.29</v>
          </cell>
          <cell r="L302">
            <v>32.199999999998909</v>
          </cell>
          <cell r="M302">
            <v>22.799999999997453</v>
          </cell>
          <cell r="N302">
            <v>168.16</v>
          </cell>
          <cell r="O302">
            <v>0.12291666666715173</v>
          </cell>
        </row>
        <row r="303">
          <cell r="B303" t="str">
            <v>buy</v>
          </cell>
          <cell r="C303">
            <v>3</v>
          </cell>
          <cell r="E303">
            <v>0.23</v>
          </cell>
          <cell r="L303">
            <v>9.4000000000014552</v>
          </cell>
          <cell r="M303">
            <v>18.200000000000728</v>
          </cell>
          <cell r="N303">
            <v>34.53</v>
          </cell>
          <cell r="O303">
            <v>2.4305555562023073E-2</v>
          </cell>
        </row>
        <row r="304">
          <cell r="B304" t="str">
            <v>buy</v>
          </cell>
          <cell r="C304">
            <v>1</v>
          </cell>
          <cell r="E304">
            <v>0.04</v>
          </cell>
          <cell r="L304">
            <v>0</v>
          </cell>
          <cell r="M304">
            <v>15</v>
          </cell>
          <cell r="N304">
            <v>6</v>
          </cell>
          <cell r="O304">
            <v>2.8472222220443655E-2</v>
          </cell>
        </row>
        <row r="305">
          <cell r="B305" t="str">
            <v>buy</v>
          </cell>
          <cell r="C305">
            <v>3</v>
          </cell>
          <cell r="E305">
            <v>0.23</v>
          </cell>
          <cell r="L305">
            <v>9.3999999999996362</v>
          </cell>
          <cell r="M305">
            <v>18.199999999998909</v>
          </cell>
          <cell r="N305">
            <v>34.46</v>
          </cell>
          <cell r="O305">
            <v>9.6527777779556345E-2</v>
          </cell>
        </row>
        <row r="306">
          <cell r="B306" t="str">
            <v>sell</v>
          </cell>
          <cell r="C306">
            <v>4</v>
          </cell>
          <cell r="E306">
            <v>0.43000000000000005</v>
          </cell>
          <cell r="L306">
            <v>15.399999999999636</v>
          </cell>
          <cell r="M306">
            <v>20</v>
          </cell>
          <cell r="N306">
            <v>64.56</v>
          </cell>
          <cell r="O306">
            <v>6.5277777772280388E-2</v>
          </cell>
        </row>
        <row r="307">
          <cell r="B307" t="str">
            <v>buy</v>
          </cell>
          <cell r="C307">
            <v>4</v>
          </cell>
          <cell r="E307">
            <v>0.43000000000000005</v>
          </cell>
          <cell r="L307">
            <v>15.499999999998181</v>
          </cell>
          <cell r="M307">
            <v>23.999999999996362</v>
          </cell>
          <cell r="N307">
            <v>64.56</v>
          </cell>
          <cell r="O307">
            <v>0.59583333333284827</v>
          </cell>
        </row>
        <row r="308">
          <cell r="B308" t="str">
            <v>sell</v>
          </cell>
          <cell r="C308">
            <v>4</v>
          </cell>
          <cell r="E308">
            <v>0.43000000000000005</v>
          </cell>
          <cell r="L308">
            <v>15.400000000001455</v>
          </cell>
          <cell r="M308">
            <v>19.500000000003638</v>
          </cell>
          <cell r="N308">
            <v>64.67</v>
          </cell>
          <cell r="O308">
            <v>0.56944444444525288</v>
          </cell>
        </row>
        <row r="309">
          <cell r="B309" t="str">
            <v>buy</v>
          </cell>
          <cell r="C309">
            <v>4</v>
          </cell>
          <cell r="E309">
            <v>0.43000000000000005</v>
          </cell>
          <cell r="L309">
            <v>15.500000000001819</v>
          </cell>
          <cell r="M309">
            <v>20</v>
          </cell>
          <cell r="N309">
            <v>64.38</v>
          </cell>
          <cell r="O309">
            <v>0.17777777778246673</v>
          </cell>
        </row>
        <row r="310">
          <cell r="B310" t="str">
            <v>sell</v>
          </cell>
          <cell r="C310">
            <v>2</v>
          </cell>
          <cell r="E310">
            <v>0.11000000000000001</v>
          </cell>
          <cell r="L310">
            <v>4.000000000001819</v>
          </cell>
          <cell r="M310">
            <v>16.500000000003638</v>
          </cell>
          <cell r="N310">
            <v>16.55</v>
          </cell>
          <cell r="O310">
            <v>0.10763888889050577</v>
          </cell>
        </row>
        <row r="311">
          <cell r="B311" t="str">
            <v>sell</v>
          </cell>
          <cell r="C311">
            <v>2</v>
          </cell>
          <cell r="E311">
            <v>0.11000000000000001</v>
          </cell>
          <cell r="L311">
            <v>4.1000000000003638</v>
          </cell>
          <cell r="M311">
            <v>16.499999999998181</v>
          </cell>
          <cell r="N311">
            <v>16.510000000000002</v>
          </cell>
          <cell r="O311">
            <v>8.333333331393078E-3</v>
          </cell>
        </row>
        <row r="312">
          <cell r="B312" t="str">
            <v>buy</v>
          </cell>
          <cell r="C312">
            <v>5</v>
          </cell>
          <cell r="E312">
            <v>0.76</v>
          </cell>
          <cell r="L312">
            <v>32.5</v>
          </cell>
          <cell r="M312">
            <v>23.899999999999636</v>
          </cell>
          <cell r="N312">
            <v>106.71000000000001</v>
          </cell>
          <cell r="O312">
            <v>2.6388888894871343E-2</v>
          </cell>
        </row>
        <row r="313">
          <cell r="B313" t="str">
            <v>sell</v>
          </cell>
          <cell r="C313">
            <v>4</v>
          </cell>
          <cell r="E313">
            <v>0.43000000000000005</v>
          </cell>
          <cell r="L313">
            <v>15.300000000001091</v>
          </cell>
          <cell r="M313">
            <v>20</v>
          </cell>
          <cell r="N313">
            <v>64.650000000000006</v>
          </cell>
          <cell r="O313">
            <v>1.8055555556202307E-2</v>
          </cell>
        </row>
        <row r="314">
          <cell r="B314" t="str">
            <v>buy</v>
          </cell>
          <cell r="C314">
            <v>5</v>
          </cell>
          <cell r="E314">
            <v>0.76</v>
          </cell>
          <cell r="L314">
            <v>22.399999999999636</v>
          </cell>
          <cell r="M314">
            <v>20.800000000001091</v>
          </cell>
          <cell r="N314">
            <v>106.39</v>
          </cell>
          <cell r="O314">
            <v>0.10625000000436557</v>
          </cell>
        </row>
        <row r="315">
          <cell r="B315" t="str">
            <v>sell</v>
          </cell>
          <cell r="C315">
            <v>6</v>
          </cell>
          <cell r="E315">
            <v>1.29</v>
          </cell>
          <cell r="L315">
            <v>31.100000000000364</v>
          </cell>
          <cell r="M315">
            <v>21.399999999997817</v>
          </cell>
          <cell r="N315">
            <v>167.97</v>
          </cell>
          <cell r="O315">
            <v>0.66180555555911269</v>
          </cell>
        </row>
        <row r="316">
          <cell r="B316" t="str">
            <v>buy</v>
          </cell>
          <cell r="C316">
            <v>2</v>
          </cell>
          <cell r="E316">
            <v>0.11000000000000001</v>
          </cell>
          <cell r="L316">
            <v>6.5999999999985448</v>
          </cell>
          <cell r="M316">
            <v>17.399999999997817</v>
          </cell>
          <cell r="N316">
            <v>16.5</v>
          </cell>
          <cell r="O316">
            <v>3.5416666665696539E-2</v>
          </cell>
        </row>
        <row r="317">
          <cell r="B317" t="str">
            <v>buy</v>
          </cell>
          <cell r="C317">
            <v>10</v>
          </cell>
          <cell r="E317">
            <v>7.9599999999999991</v>
          </cell>
          <cell r="L317">
            <v>74.200000000000728</v>
          </cell>
          <cell r="M317">
            <v>26.900000000003274</v>
          </cell>
          <cell r="N317">
            <v>634.12999999999988</v>
          </cell>
          <cell r="O317">
            <v>1.5569444444408873</v>
          </cell>
        </row>
        <row r="318">
          <cell r="B318" t="str">
            <v>sell</v>
          </cell>
          <cell r="C318">
            <v>2</v>
          </cell>
          <cell r="E318">
            <v>0.11000000000000001</v>
          </cell>
          <cell r="L318">
            <v>4.2999999999992724</v>
          </cell>
          <cell r="M318">
            <v>16.600000000000364</v>
          </cell>
          <cell r="N318">
            <v>16.54</v>
          </cell>
          <cell r="O318">
            <v>2.0833333328482695E-2</v>
          </cell>
        </row>
        <row r="319">
          <cell r="B319" t="str">
            <v>sell</v>
          </cell>
          <cell r="C319">
            <v>3</v>
          </cell>
          <cell r="E319">
            <v>0.23</v>
          </cell>
          <cell r="L319">
            <v>9.8999999999996362</v>
          </cell>
          <cell r="M319">
            <v>18.500000000003638</v>
          </cell>
          <cell r="N319">
            <v>34.53</v>
          </cell>
          <cell r="O319">
            <v>0.10972222222335404</v>
          </cell>
        </row>
        <row r="320">
          <cell r="B320" t="str">
            <v>sell</v>
          </cell>
          <cell r="C320">
            <v>1</v>
          </cell>
          <cell r="E320">
            <v>0.04</v>
          </cell>
          <cell r="L320">
            <v>0</v>
          </cell>
          <cell r="M320">
            <v>14.999999999998181</v>
          </cell>
          <cell r="N320">
            <v>6</v>
          </cell>
          <cell r="O320">
            <v>4.7916666670062114E-2</v>
          </cell>
        </row>
        <row r="321">
          <cell r="B321" t="str">
            <v>sell</v>
          </cell>
          <cell r="C321">
            <v>13</v>
          </cell>
          <cell r="E321">
            <v>26.71</v>
          </cell>
          <cell r="L321">
            <v>114.20000000000073</v>
          </cell>
          <cell r="M321">
            <v>26.600000000000364</v>
          </cell>
          <cell r="N321">
            <v>813.46</v>
          </cell>
          <cell r="O321">
            <v>2.0347222222189885</v>
          </cell>
        </row>
        <row r="322">
          <cell r="B322" t="str">
            <v>buy</v>
          </cell>
          <cell r="C322">
            <v>1</v>
          </cell>
          <cell r="E322">
            <v>0.04</v>
          </cell>
          <cell r="L322">
            <v>0</v>
          </cell>
          <cell r="M322">
            <v>15</v>
          </cell>
          <cell r="N322">
            <v>6</v>
          </cell>
          <cell r="O322">
            <v>3.1944444446708076E-2</v>
          </cell>
        </row>
        <row r="323">
          <cell r="B323" t="str">
            <v>buy</v>
          </cell>
          <cell r="C323">
            <v>1</v>
          </cell>
          <cell r="E323">
            <v>0.04</v>
          </cell>
          <cell r="L323">
            <v>0</v>
          </cell>
          <cell r="M323">
            <v>15</v>
          </cell>
          <cell r="N323">
            <v>6</v>
          </cell>
          <cell r="O323">
            <v>1.5972222223354038E-2</v>
          </cell>
        </row>
        <row r="324">
          <cell r="B324" t="str">
            <v>buy</v>
          </cell>
          <cell r="C324">
            <v>2</v>
          </cell>
          <cell r="E324">
            <v>0.11000000000000001</v>
          </cell>
          <cell r="L324">
            <v>4.3999999999996362</v>
          </cell>
          <cell r="M324">
            <v>16.600000000000364</v>
          </cell>
          <cell r="N324">
            <v>16.5</v>
          </cell>
          <cell r="O324">
            <v>0.22847222222480923</v>
          </cell>
        </row>
        <row r="325">
          <cell r="B325" t="str">
            <v>buy</v>
          </cell>
          <cell r="C325">
            <v>3</v>
          </cell>
          <cell r="E325">
            <v>0.23</v>
          </cell>
          <cell r="L325">
            <v>9.1000000000021828</v>
          </cell>
          <cell r="M325">
            <v>18.100000000000364</v>
          </cell>
          <cell r="N325">
            <v>34.489999999999995</v>
          </cell>
          <cell r="O325">
            <v>0.31041666666715173</v>
          </cell>
        </row>
        <row r="326">
          <cell r="B326" t="str">
            <v>buy</v>
          </cell>
          <cell r="C326">
            <v>2</v>
          </cell>
          <cell r="E326">
            <v>0.11000000000000001</v>
          </cell>
          <cell r="L326">
            <v>4.0999999999967258</v>
          </cell>
          <cell r="M326">
            <v>16.499999999996362</v>
          </cell>
          <cell r="N326">
            <v>16.510000000000002</v>
          </cell>
          <cell r="O326">
            <v>4.4444444443797693E-2</v>
          </cell>
        </row>
        <row r="327">
          <cell r="B327" t="str">
            <v>buy</v>
          </cell>
          <cell r="C327">
            <v>6</v>
          </cell>
          <cell r="E327">
            <v>1.29</v>
          </cell>
          <cell r="L327">
            <v>31.400000000001455</v>
          </cell>
          <cell r="M327">
            <v>23.200000000002547</v>
          </cell>
          <cell r="N327">
            <v>168.05</v>
          </cell>
          <cell r="O327">
            <v>0.50138888888614019</v>
          </cell>
        </row>
        <row r="328">
          <cell r="B328" t="str">
            <v>sell</v>
          </cell>
          <cell r="C328">
            <v>1</v>
          </cell>
          <cell r="E328">
            <v>0.04</v>
          </cell>
          <cell r="L328">
            <v>0</v>
          </cell>
          <cell r="M328">
            <v>15</v>
          </cell>
          <cell r="N328">
            <v>6</v>
          </cell>
          <cell r="O328">
            <v>6.25E-2</v>
          </cell>
        </row>
        <row r="329">
          <cell r="B329" t="str">
            <v>sell</v>
          </cell>
          <cell r="C329">
            <v>10</v>
          </cell>
          <cell r="E329">
            <v>7.9599999999999991</v>
          </cell>
          <cell r="L329">
            <v>72.700000000000728</v>
          </cell>
          <cell r="M329">
            <v>25.299999999997453</v>
          </cell>
          <cell r="N329">
            <v>633.42000000000007</v>
          </cell>
          <cell r="O329">
            <v>1.0270833333343035</v>
          </cell>
        </row>
        <row r="330">
          <cell r="B330" t="str">
            <v>buy</v>
          </cell>
          <cell r="C330">
            <v>3</v>
          </cell>
          <cell r="E330">
            <v>0.23</v>
          </cell>
          <cell r="L330">
            <v>9.3999999999996362</v>
          </cell>
          <cell r="M330">
            <v>18.200000000000728</v>
          </cell>
          <cell r="N330">
            <v>34.46</v>
          </cell>
          <cell r="O330">
            <v>0.117361111115315</v>
          </cell>
        </row>
        <row r="331">
          <cell r="B331" t="str">
            <v>buy</v>
          </cell>
          <cell r="C331">
            <v>3</v>
          </cell>
          <cell r="E331">
            <v>0.23</v>
          </cell>
          <cell r="L331">
            <v>9.1000000000003638</v>
          </cell>
          <cell r="M331">
            <v>18.099999999998545</v>
          </cell>
          <cell r="N331">
            <v>34.42</v>
          </cell>
          <cell r="O331">
            <v>0.13055555555183673</v>
          </cell>
        </row>
        <row r="332">
          <cell r="B332" t="str">
            <v>buy</v>
          </cell>
          <cell r="C332">
            <v>8</v>
          </cell>
          <cell r="E332">
            <v>3.3</v>
          </cell>
          <cell r="L332">
            <v>60.399999999999636</v>
          </cell>
          <cell r="M332">
            <v>30.800000000001091</v>
          </cell>
          <cell r="N332">
            <v>362.84999999999997</v>
          </cell>
          <cell r="O332">
            <v>0.65277777778101154</v>
          </cell>
        </row>
        <row r="333">
          <cell r="B333" t="str">
            <v>sell</v>
          </cell>
          <cell r="C333">
            <v>2</v>
          </cell>
          <cell r="E333">
            <v>0.11000000000000001</v>
          </cell>
          <cell r="L333">
            <v>4.3999999999996362</v>
          </cell>
          <cell r="M333">
            <v>16.600000000002183</v>
          </cell>
          <cell r="N333">
            <v>16.5</v>
          </cell>
          <cell r="O333">
            <v>2.7777777795563452E-3</v>
          </cell>
        </row>
        <row r="334">
          <cell r="B334" t="str">
            <v>sell</v>
          </cell>
          <cell r="C334">
            <v>13</v>
          </cell>
          <cell r="E334">
            <v>26.71</v>
          </cell>
          <cell r="L334">
            <v>106.60000000000036</v>
          </cell>
          <cell r="M334">
            <v>24.200000000000728</v>
          </cell>
          <cell r="N334">
            <v>787.97000000000048</v>
          </cell>
          <cell r="O334">
            <v>0.66805555555038154</v>
          </cell>
        </row>
        <row r="335">
          <cell r="B335" t="str">
            <v>buy</v>
          </cell>
          <cell r="C335">
            <v>2</v>
          </cell>
          <cell r="E335">
            <v>0.11000000000000001</v>
          </cell>
          <cell r="L335">
            <v>4.0999999999967258</v>
          </cell>
          <cell r="M335">
            <v>16.499999999998181</v>
          </cell>
          <cell r="N335">
            <v>16.510000000000002</v>
          </cell>
          <cell r="O335">
            <v>2.4305555554747116E-2</v>
          </cell>
        </row>
        <row r="336">
          <cell r="B336" t="str">
            <v>buy</v>
          </cell>
          <cell r="C336">
            <v>1</v>
          </cell>
          <cell r="E336">
            <v>0.04</v>
          </cell>
          <cell r="L336">
            <v>0</v>
          </cell>
          <cell r="M336">
            <v>14.999999999998181</v>
          </cell>
          <cell r="N336">
            <v>6</v>
          </cell>
          <cell r="O336">
            <v>2.4305555562023073E-2</v>
          </cell>
        </row>
        <row r="337">
          <cell r="B337" t="str">
            <v>buy</v>
          </cell>
          <cell r="C337">
            <v>9</v>
          </cell>
          <cell r="E337">
            <v>5.14</v>
          </cell>
          <cell r="L337">
            <v>61.600000000000364</v>
          </cell>
          <cell r="M337">
            <v>25.80000000000291</v>
          </cell>
          <cell r="N337">
            <v>513.3900000000001</v>
          </cell>
          <cell r="O337">
            <v>0.29374999999708962</v>
          </cell>
        </row>
        <row r="338">
          <cell r="B338" t="str">
            <v>sell</v>
          </cell>
          <cell r="C338">
            <v>2</v>
          </cell>
          <cell r="E338">
            <v>0.11000000000000001</v>
          </cell>
          <cell r="L338">
            <v>4.000000000001819</v>
          </cell>
          <cell r="M338">
            <v>16.500000000003638</v>
          </cell>
          <cell r="N338">
            <v>16.55</v>
          </cell>
          <cell r="O338">
            <v>7.5694444443797693E-2</v>
          </cell>
        </row>
        <row r="339">
          <cell r="B339" t="str">
            <v>sell</v>
          </cell>
          <cell r="C339">
            <v>1</v>
          </cell>
          <cell r="E339">
            <v>0.04</v>
          </cell>
          <cell r="L339">
            <v>0</v>
          </cell>
          <cell r="M339">
            <v>15.000000000001819</v>
          </cell>
          <cell r="N339">
            <v>6</v>
          </cell>
          <cell r="O339">
            <v>1.6666666670062114E-2</v>
          </cell>
        </row>
        <row r="340">
          <cell r="B340" t="str">
            <v>sell</v>
          </cell>
          <cell r="C340">
            <v>9</v>
          </cell>
          <cell r="E340">
            <v>5.14</v>
          </cell>
          <cell r="L340">
            <v>61.499999999998181</v>
          </cell>
          <cell r="M340">
            <v>25.799999999997453</v>
          </cell>
          <cell r="N340">
            <v>515.31000000000006</v>
          </cell>
          <cell r="O340">
            <v>0.21319444444088731</v>
          </cell>
        </row>
        <row r="341">
          <cell r="B341" t="str">
            <v>buy</v>
          </cell>
          <cell r="C341">
            <v>1</v>
          </cell>
          <cell r="E341">
            <v>0.04</v>
          </cell>
          <cell r="L341">
            <v>0</v>
          </cell>
          <cell r="M341">
            <v>15</v>
          </cell>
          <cell r="N341">
            <v>6</v>
          </cell>
          <cell r="O341">
            <v>7.6388888919609599E-3</v>
          </cell>
        </row>
        <row r="342">
          <cell r="B342" t="str">
            <v>buy</v>
          </cell>
          <cell r="C342">
            <v>2</v>
          </cell>
          <cell r="E342">
            <v>0.11000000000000001</v>
          </cell>
          <cell r="L342">
            <v>4.0999999999985448</v>
          </cell>
          <cell r="M342">
            <v>16.5</v>
          </cell>
          <cell r="N342">
            <v>16.510000000000002</v>
          </cell>
          <cell r="O342">
            <v>2.6388888887595385E-2</v>
          </cell>
        </row>
        <row r="343">
          <cell r="B343" t="str">
            <v>buy</v>
          </cell>
          <cell r="C343">
            <v>6</v>
          </cell>
          <cell r="E343">
            <v>1.29</v>
          </cell>
          <cell r="L343">
            <v>30.700000000002547</v>
          </cell>
          <cell r="M343">
            <v>23.100000000000364</v>
          </cell>
          <cell r="N343">
            <v>167.19</v>
          </cell>
          <cell r="O343">
            <v>0.53402777777955635</v>
          </cell>
        </row>
        <row r="344">
          <cell r="B344" t="str">
            <v>sell</v>
          </cell>
          <cell r="C344">
            <v>5</v>
          </cell>
          <cell r="E344">
            <v>0.95</v>
          </cell>
          <cell r="L344">
            <v>22.600000000002183</v>
          </cell>
          <cell r="M344">
            <v>20.600000000000364</v>
          </cell>
          <cell r="N344">
            <v>132.80000000000001</v>
          </cell>
          <cell r="O344">
            <v>0.45277777777664596</v>
          </cell>
        </row>
        <row r="345">
          <cell r="B345" t="str">
            <v>buy</v>
          </cell>
          <cell r="C345">
            <v>10</v>
          </cell>
          <cell r="E345">
            <v>9.9499999999999993</v>
          </cell>
          <cell r="L345">
            <v>71.899999999997817</v>
          </cell>
          <cell r="M345">
            <v>25.299999999999272</v>
          </cell>
          <cell r="N345">
            <v>797.25</v>
          </cell>
          <cell r="O345">
            <v>0.31666666666569654</v>
          </cell>
        </row>
        <row r="346">
          <cell r="B346" t="str">
            <v>sell</v>
          </cell>
          <cell r="C346">
            <v>1</v>
          </cell>
          <cell r="E346">
            <v>0.05</v>
          </cell>
          <cell r="L346">
            <v>0</v>
          </cell>
          <cell r="M346">
            <v>14.999999999998181</v>
          </cell>
          <cell r="N346">
            <v>7.5</v>
          </cell>
          <cell r="O346">
            <v>7.6388888919609599E-3</v>
          </cell>
        </row>
        <row r="347">
          <cell r="B347" t="str">
            <v>sell</v>
          </cell>
          <cell r="C347">
            <v>3</v>
          </cell>
          <cell r="E347">
            <v>0.28000000000000003</v>
          </cell>
          <cell r="L347">
            <v>9.3000000000010914</v>
          </cell>
          <cell r="M347">
            <v>18.300000000001091</v>
          </cell>
          <cell r="N347">
            <v>42</v>
          </cell>
          <cell r="O347">
            <v>0.11666666666860692</v>
          </cell>
        </row>
        <row r="348">
          <cell r="B348" t="str">
            <v>sell</v>
          </cell>
          <cell r="C348">
            <v>3</v>
          </cell>
          <cell r="E348">
            <v>0.28000000000000003</v>
          </cell>
          <cell r="L348">
            <v>9.2000000000007276</v>
          </cell>
          <cell r="M348">
            <v>18.299999999999272</v>
          </cell>
          <cell r="N348">
            <v>41.96</v>
          </cell>
          <cell r="O348">
            <v>8.5416666661330964E-2</v>
          </cell>
        </row>
        <row r="349">
          <cell r="B349" t="str">
            <v>sell</v>
          </cell>
          <cell r="C349">
            <v>1</v>
          </cell>
          <cell r="E349">
            <v>0.05</v>
          </cell>
          <cell r="L349">
            <v>0</v>
          </cell>
          <cell r="M349">
            <v>14.999999999998181</v>
          </cell>
          <cell r="N349">
            <v>7.5</v>
          </cell>
          <cell r="O349">
            <v>7.6388888919609599E-3</v>
          </cell>
        </row>
        <row r="350">
          <cell r="B350" t="str">
            <v>sell</v>
          </cell>
          <cell r="C350">
            <v>5</v>
          </cell>
          <cell r="E350">
            <v>0.95</v>
          </cell>
          <cell r="L350">
            <v>22.5</v>
          </cell>
          <cell r="M350">
            <v>20.700000000000728</v>
          </cell>
          <cell r="N350">
            <v>132.75</v>
          </cell>
          <cell r="O350">
            <v>6.6666666665696539E-2</v>
          </cell>
        </row>
        <row r="351">
          <cell r="B351" t="str">
            <v>buy</v>
          </cell>
          <cell r="C351">
            <v>8</v>
          </cell>
          <cell r="E351">
            <v>4.13</v>
          </cell>
          <cell r="L351">
            <v>50.399999999999636</v>
          </cell>
          <cell r="M351">
            <v>25.799999999997453</v>
          </cell>
          <cell r="N351">
            <v>452.6</v>
          </cell>
          <cell r="O351">
            <v>0.4375</v>
          </cell>
        </row>
        <row r="352">
          <cell r="B352" t="str">
            <v>sell</v>
          </cell>
          <cell r="C352">
            <v>1</v>
          </cell>
          <cell r="E352">
            <v>0.05</v>
          </cell>
          <cell r="L352">
            <v>0</v>
          </cell>
          <cell r="M352">
            <v>15.000000000001819</v>
          </cell>
          <cell r="N352">
            <v>7.5</v>
          </cell>
          <cell r="O352">
            <v>1.5972222223354038E-2</v>
          </cell>
        </row>
        <row r="353">
          <cell r="B353" t="str">
            <v>sell</v>
          </cell>
          <cell r="C353">
            <v>9</v>
          </cell>
          <cell r="E353">
            <v>6.43</v>
          </cell>
          <cell r="L353">
            <v>61.500000000001819</v>
          </cell>
          <cell r="M353">
            <v>25.799999999999272</v>
          </cell>
          <cell r="N353">
            <v>642.73</v>
          </cell>
          <cell r="O353">
            <v>0.88819444444379769</v>
          </cell>
        </row>
        <row r="354">
          <cell r="B354" t="str">
            <v>buy</v>
          </cell>
          <cell r="C354">
            <v>2</v>
          </cell>
          <cell r="E354">
            <v>0.14000000000000001</v>
          </cell>
          <cell r="L354">
            <v>4.000000000001819</v>
          </cell>
          <cell r="M354">
            <v>16.399999999997817</v>
          </cell>
          <cell r="N354">
            <v>20.96</v>
          </cell>
          <cell r="O354">
            <v>1.2499999997089617E-2</v>
          </cell>
        </row>
        <row r="355">
          <cell r="B355" t="str">
            <v>buy</v>
          </cell>
          <cell r="C355">
            <v>3</v>
          </cell>
          <cell r="E355">
            <v>0.28000000000000003</v>
          </cell>
          <cell r="L355">
            <v>9.3000000000010914</v>
          </cell>
          <cell r="M355">
            <v>18.300000000001091</v>
          </cell>
          <cell r="N355">
            <v>42</v>
          </cell>
          <cell r="O355">
            <v>0.19305555555183673</v>
          </cell>
        </row>
        <row r="356">
          <cell r="B356" t="str">
            <v>buy</v>
          </cell>
          <cell r="C356">
            <v>7</v>
          </cell>
          <cell r="E356">
            <v>2.62</v>
          </cell>
          <cell r="L356">
            <v>39.899999999997817</v>
          </cell>
          <cell r="M356">
            <v>24.399999999999636</v>
          </cell>
          <cell r="N356">
            <v>315.11</v>
          </cell>
          <cell r="O356">
            <v>1.3687500000014552</v>
          </cell>
        </row>
        <row r="357">
          <cell r="B357" t="str">
            <v>sell</v>
          </cell>
          <cell r="C357">
            <v>3</v>
          </cell>
          <cell r="E357">
            <v>0.28000000000000003</v>
          </cell>
          <cell r="L357">
            <v>9.3000000000010914</v>
          </cell>
          <cell r="M357">
            <v>18.400000000001455</v>
          </cell>
          <cell r="N357">
            <v>42.1</v>
          </cell>
          <cell r="O357">
            <v>0.14930555555474712</v>
          </cell>
        </row>
        <row r="358">
          <cell r="B358" t="str">
            <v>sell</v>
          </cell>
          <cell r="C358">
            <v>3</v>
          </cell>
          <cell r="E358">
            <v>0.28000000000000003</v>
          </cell>
          <cell r="L358">
            <v>14.200000000000728</v>
          </cell>
          <cell r="M358">
            <v>19.400000000001455</v>
          </cell>
          <cell r="N358">
            <v>42</v>
          </cell>
          <cell r="O358">
            <v>8.5416666668606922E-2</v>
          </cell>
        </row>
        <row r="359">
          <cell r="B359" t="str">
            <v>sell</v>
          </cell>
          <cell r="C359">
            <v>3</v>
          </cell>
          <cell r="E359">
            <v>0.28000000000000003</v>
          </cell>
          <cell r="L359">
            <v>10.200000000000728</v>
          </cell>
          <cell r="M359">
            <v>18.400000000001455</v>
          </cell>
          <cell r="N359">
            <v>41.97</v>
          </cell>
          <cell r="O359">
            <v>0.41458333333139308</v>
          </cell>
        </row>
        <row r="360">
          <cell r="B360" t="str">
            <v>sell</v>
          </cell>
          <cell r="C360">
            <v>3</v>
          </cell>
          <cell r="E360">
            <v>0.28000000000000003</v>
          </cell>
          <cell r="L360">
            <v>9.1000000000003638</v>
          </cell>
          <cell r="M360">
            <v>17.600000000002183</v>
          </cell>
          <cell r="N360">
            <v>42.06</v>
          </cell>
          <cell r="O360">
            <v>0.41666666666424135</v>
          </cell>
        </row>
        <row r="361">
          <cell r="B361" t="str">
            <v>buy</v>
          </cell>
          <cell r="C361">
            <v>1</v>
          </cell>
          <cell r="E361">
            <v>0.05</v>
          </cell>
          <cell r="L361">
            <v>0</v>
          </cell>
          <cell r="M361">
            <v>14.999999999998181</v>
          </cell>
          <cell r="N361">
            <v>7.5</v>
          </cell>
          <cell r="O361">
            <v>0.11666666666860692</v>
          </cell>
        </row>
        <row r="362">
          <cell r="B362" t="str">
            <v>buy</v>
          </cell>
          <cell r="C362">
            <v>5</v>
          </cell>
          <cell r="E362">
            <v>0.95</v>
          </cell>
          <cell r="L362">
            <v>22.799999999999272</v>
          </cell>
          <cell r="M362">
            <v>20.799999999999272</v>
          </cell>
          <cell r="N362">
            <v>133.46</v>
          </cell>
          <cell r="O362">
            <v>0.39791666666860692</v>
          </cell>
        </row>
        <row r="363">
          <cell r="B363" t="str">
            <v>sell</v>
          </cell>
          <cell r="C363">
            <v>2</v>
          </cell>
          <cell r="E363">
            <v>0.14000000000000001</v>
          </cell>
          <cell r="L363">
            <v>4.1000000000003638</v>
          </cell>
          <cell r="M363">
            <v>16.500000000001819</v>
          </cell>
          <cell r="N363">
            <v>21.05</v>
          </cell>
          <cell r="O363">
            <v>0.14583333332848269</v>
          </cell>
        </row>
        <row r="364">
          <cell r="B364" t="str">
            <v>sell</v>
          </cell>
          <cell r="C364">
            <v>6</v>
          </cell>
          <cell r="E364">
            <v>1.62</v>
          </cell>
          <cell r="L364">
            <v>30.699999999998909</v>
          </cell>
          <cell r="M364">
            <v>21.799999999999272</v>
          </cell>
          <cell r="N364">
            <v>210.75</v>
          </cell>
          <cell r="O364">
            <v>0.20416666667006211</v>
          </cell>
        </row>
        <row r="365">
          <cell r="B365" t="str">
            <v>buy</v>
          </cell>
          <cell r="C365">
            <v>9</v>
          </cell>
          <cell r="E365">
            <v>6.43</v>
          </cell>
          <cell r="L365">
            <v>62.300000000001091</v>
          </cell>
          <cell r="M365">
            <v>30.200000000000728</v>
          </cell>
          <cell r="N365">
            <v>643.0200000000001</v>
          </cell>
          <cell r="O365">
            <v>0.40416666666715173</v>
          </cell>
        </row>
        <row r="366">
          <cell r="B366" t="str">
            <v>sell</v>
          </cell>
          <cell r="C366">
            <v>1</v>
          </cell>
          <cell r="E366">
            <v>0.05</v>
          </cell>
          <cell r="L366">
            <v>0</v>
          </cell>
          <cell r="M366">
            <v>15</v>
          </cell>
          <cell r="N366">
            <v>7.5</v>
          </cell>
          <cell r="O366">
            <v>6.0416666667151731E-2</v>
          </cell>
        </row>
        <row r="367">
          <cell r="B367" t="str">
            <v>sell</v>
          </cell>
          <cell r="C367">
            <v>5</v>
          </cell>
          <cell r="E367">
            <v>0.95</v>
          </cell>
          <cell r="L367">
            <v>23</v>
          </cell>
          <cell r="M367">
            <v>20.900000000001455</v>
          </cell>
          <cell r="N367">
            <v>133.07</v>
          </cell>
          <cell r="O367">
            <v>0.44444444444525288</v>
          </cell>
        </row>
        <row r="368">
          <cell r="B368" t="str">
            <v>buy</v>
          </cell>
          <cell r="C368">
            <v>3</v>
          </cell>
          <cell r="E368">
            <v>0.28000000000000003</v>
          </cell>
          <cell r="L368">
            <v>9.1000000000021828</v>
          </cell>
          <cell r="M368">
            <v>18.199999999998909</v>
          </cell>
          <cell r="N368">
            <v>41.91</v>
          </cell>
          <cell r="O368">
            <v>5.5555555554747116E-2</v>
          </cell>
        </row>
        <row r="369">
          <cell r="B369" t="str">
            <v>buy</v>
          </cell>
          <cell r="C369">
            <v>1</v>
          </cell>
          <cell r="E369">
            <v>0.05</v>
          </cell>
          <cell r="L369">
            <v>0</v>
          </cell>
          <cell r="M369">
            <v>14.999999999998181</v>
          </cell>
          <cell r="N369">
            <v>7.5</v>
          </cell>
          <cell r="O369">
            <v>9.0972222220443655E-2</v>
          </cell>
        </row>
        <row r="370">
          <cell r="B370" t="str">
            <v>buy</v>
          </cell>
          <cell r="C370">
            <v>6</v>
          </cell>
          <cell r="E370">
            <v>1.62</v>
          </cell>
          <cell r="L370">
            <v>30.400000000001455</v>
          </cell>
          <cell r="M370">
            <v>21.700000000000728</v>
          </cell>
          <cell r="N370">
            <v>211.15999999999997</v>
          </cell>
          <cell r="O370">
            <v>8.819444444088731E-2</v>
          </cell>
        </row>
        <row r="371">
          <cell r="B371" t="str">
            <v>sell</v>
          </cell>
          <cell r="C371">
            <v>9</v>
          </cell>
          <cell r="E371">
            <v>6.43</v>
          </cell>
          <cell r="L371">
            <v>62.200000000000728</v>
          </cell>
          <cell r="M371">
            <v>26.099999999996726</v>
          </cell>
          <cell r="N371">
            <v>643.16999999999996</v>
          </cell>
          <cell r="O371">
            <v>0.12013888889487134</v>
          </cell>
        </row>
        <row r="372">
          <cell r="B372" t="str">
            <v>buy</v>
          </cell>
          <cell r="C372">
            <v>2</v>
          </cell>
          <cell r="E372">
            <v>0.14000000000000001</v>
          </cell>
          <cell r="L372">
            <v>4.1000000000003638</v>
          </cell>
          <cell r="M372">
            <v>16.500000000001819</v>
          </cell>
          <cell r="N372">
            <v>21.05</v>
          </cell>
          <cell r="O372">
            <v>4.2361111110949423E-2</v>
          </cell>
        </row>
        <row r="373">
          <cell r="B373" t="str">
            <v>buy</v>
          </cell>
          <cell r="C373">
            <v>5</v>
          </cell>
          <cell r="E373">
            <v>0.95</v>
          </cell>
          <cell r="L373">
            <v>22.400000000001455</v>
          </cell>
          <cell r="M373">
            <v>20.700000000000728</v>
          </cell>
          <cell r="N373">
            <v>132.75</v>
          </cell>
          <cell r="O373">
            <v>9.6527777779556345E-2</v>
          </cell>
        </row>
        <row r="374">
          <cell r="B374" t="str">
            <v>sell</v>
          </cell>
          <cell r="C374">
            <v>8</v>
          </cell>
          <cell r="E374">
            <v>4.13</v>
          </cell>
          <cell r="L374">
            <v>50.399999999999636</v>
          </cell>
          <cell r="M374">
            <v>24.099999999998545</v>
          </cell>
          <cell r="N374">
            <v>453.81000000000006</v>
          </cell>
          <cell r="O374">
            <v>0.70972222222189885</v>
          </cell>
        </row>
        <row r="375">
          <cell r="B375" t="str">
            <v>buy</v>
          </cell>
          <cell r="C375">
            <v>3</v>
          </cell>
          <cell r="E375">
            <v>0.28000000000000003</v>
          </cell>
          <cell r="L375">
            <v>9.2999999999992724</v>
          </cell>
          <cell r="M375">
            <v>18.299999999999272</v>
          </cell>
          <cell r="N375">
            <v>41.91</v>
          </cell>
          <cell r="O375">
            <v>4.2361111118225381E-2</v>
          </cell>
        </row>
        <row r="376">
          <cell r="B376" t="str">
            <v>buy</v>
          </cell>
          <cell r="C376">
            <v>3</v>
          </cell>
          <cell r="E376">
            <v>0.28000000000000003</v>
          </cell>
          <cell r="L376">
            <v>9.2000000000007276</v>
          </cell>
          <cell r="M376">
            <v>19.600000000000364</v>
          </cell>
          <cell r="N376">
            <v>42.019999999999996</v>
          </cell>
          <cell r="O376">
            <v>0.24027777777519077</v>
          </cell>
        </row>
        <row r="377">
          <cell r="B377" t="str">
            <v>buy</v>
          </cell>
          <cell r="C377">
            <v>5</v>
          </cell>
          <cell r="E377">
            <v>0.95</v>
          </cell>
          <cell r="L377">
            <v>22.399999999999636</v>
          </cell>
          <cell r="M377">
            <v>20.699999999998909</v>
          </cell>
          <cell r="N377">
            <v>132.61000000000001</v>
          </cell>
          <cell r="O377">
            <v>0.27152777778246673</v>
          </cell>
        </row>
        <row r="378">
          <cell r="B378" t="str">
            <v>sell</v>
          </cell>
          <cell r="C378">
            <v>6</v>
          </cell>
          <cell r="E378">
            <v>1.62</v>
          </cell>
          <cell r="L378">
            <v>30.699999999998909</v>
          </cell>
          <cell r="M378">
            <v>21.80000000000291</v>
          </cell>
          <cell r="N378">
            <v>209.85</v>
          </cell>
          <cell r="O378">
            <v>0.15833333333284827</v>
          </cell>
        </row>
        <row r="379">
          <cell r="B379" t="str">
            <v>buy</v>
          </cell>
          <cell r="C379">
            <v>5</v>
          </cell>
          <cell r="E379">
            <v>0.95</v>
          </cell>
          <cell r="L379">
            <v>22.30000000000291</v>
          </cell>
          <cell r="M379">
            <v>20.700000000000728</v>
          </cell>
          <cell r="N379">
            <v>132.80000000000001</v>
          </cell>
          <cell r="O379">
            <v>0.10277777777810115</v>
          </cell>
        </row>
        <row r="380">
          <cell r="B380" t="str">
            <v>sell</v>
          </cell>
          <cell r="C380">
            <v>2</v>
          </cell>
          <cell r="E380">
            <v>0.14000000000000001</v>
          </cell>
          <cell r="L380">
            <v>4.0999999999985448</v>
          </cell>
          <cell r="M380">
            <v>16.5</v>
          </cell>
          <cell r="N380">
            <v>21.05</v>
          </cell>
          <cell r="O380">
            <v>1.6666666662786156E-2</v>
          </cell>
        </row>
        <row r="381">
          <cell r="B381" t="str">
            <v>sell</v>
          </cell>
          <cell r="C381">
            <v>4</v>
          </cell>
          <cell r="E381">
            <v>0.53</v>
          </cell>
          <cell r="L381">
            <v>15.299999999999272</v>
          </cell>
          <cell r="M381">
            <v>19.900000000001455</v>
          </cell>
          <cell r="N381">
            <v>79.289999999999992</v>
          </cell>
          <cell r="O381">
            <v>3.680555555911269E-2</v>
          </cell>
        </row>
        <row r="382">
          <cell r="B382" t="str">
            <v>buy</v>
          </cell>
          <cell r="C382">
            <v>6</v>
          </cell>
          <cell r="E382">
            <v>1.62</v>
          </cell>
          <cell r="L382">
            <v>30.400000000001455</v>
          </cell>
          <cell r="M382">
            <v>22.400000000001455</v>
          </cell>
          <cell r="N382">
            <v>210.02</v>
          </cell>
          <cell r="O382">
            <v>0.83680555555474712</v>
          </cell>
        </row>
        <row r="383">
          <cell r="B383" t="str">
            <v>sell</v>
          </cell>
          <cell r="C383">
            <v>2</v>
          </cell>
          <cell r="E383">
            <v>0.14000000000000001</v>
          </cell>
          <cell r="L383">
            <v>4.2999999999992724</v>
          </cell>
          <cell r="M383">
            <v>16.499999999998181</v>
          </cell>
          <cell r="N383">
            <v>20.95</v>
          </cell>
          <cell r="O383">
            <v>2.0833333335758653E-2</v>
          </cell>
        </row>
        <row r="384">
          <cell r="B384" t="str">
            <v>sell</v>
          </cell>
          <cell r="C384">
            <v>3</v>
          </cell>
          <cell r="E384">
            <v>0.28000000000000003</v>
          </cell>
          <cell r="L384">
            <v>9.2000000000007276</v>
          </cell>
          <cell r="M384">
            <v>18.30000000000291</v>
          </cell>
          <cell r="N384">
            <v>42.05</v>
          </cell>
          <cell r="O384">
            <v>2.569444444088731E-2</v>
          </cell>
        </row>
        <row r="385">
          <cell r="B385" t="str">
            <v>sell</v>
          </cell>
          <cell r="C385">
            <v>3</v>
          </cell>
          <cell r="E385">
            <v>0.28000000000000003</v>
          </cell>
          <cell r="L385">
            <v>9.2999999999992724</v>
          </cell>
          <cell r="M385">
            <v>17.600000000002183</v>
          </cell>
          <cell r="N385">
            <v>41.870000000000005</v>
          </cell>
          <cell r="O385">
            <v>0.50624999999854481</v>
          </cell>
        </row>
        <row r="386">
          <cell r="B386" t="str">
            <v>sell</v>
          </cell>
          <cell r="C386">
            <v>2</v>
          </cell>
          <cell r="E386">
            <v>0.14000000000000001</v>
          </cell>
          <cell r="L386">
            <v>4.1000000000003638</v>
          </cell>
          <cell r="M386">
            <v>16.500000000001819</v>
          </cell>
          <cell r="N386">
            <v>21.05</v>
          </cell>
          <cell r="O386">
            <v>2.7777777773735579E-2</v>
          </cell>
        </row>
        <row r="387">
          <cell r="B387" t="str">
            <v>sell</v>
          </cell>
          <cell r="C387">
            <v>5</v>
          </cell>
          <cell r="E387">
            <v>0.95</v>
          </cell>
          <cell r="L387">
            <v>22.399999999999636</v>
          </cell>
          <cell r="M387">
            <v>20.799999999997453</v>
          </cell>
          <cell r="N387">
            <v>133.47</v>
          </cell>
          <cell r="O387">
            <v>0.13472222221753327</v>
          </cell>
        </row>
        <row r="388">
          <cell r="B388" t="str">
            <v>buy</v>
          </cell>
          <cell r="C388">
            <v>5</v>
          </cell>
          <cell r="E388">
            <v>0.95</v>
          </cell>
          <cell r="L388">
            <v>22.699999999998909</v>
          </cell>
          <cell r="M388">
            <v>20.80000000000291</v>
          </cell>
          <cell r="N388">
            <v>132.61000000000001</v>
          </cell>
          <cell r="O388">
            <v>0.19513888889196096</v>
          </cell>
        </row>
        <row r="389">
          <cell r="B389" t="str">
            <v>sell</v>
          </cell>
          <cell r="C389">
            <v>3</v>
          </cell>
          <cell r="E389">
            <v>0.28000000000000003</v>
          </cell>
          <cell r="L389">
            <v>9.1999999999989086</v>
          </cell>
          <cell r="M389">
            <v>18.300000000001091</v>
          </cell>
          <cell r="N389">
            <v>42.05</v>
          </cell>
          <cell r="O389">
            <v>8.5416666668606922E-2</v>
          </cell>
        </row>
        <row r="390">
          <cell r="B390" t="str">
            <v>sell</v>
          </cell>
          <cell r="C390">
            <v>2</v>
          </cell>
          <cell r="E390">
            <v>0.14000000000000001</v>
          </cell>
          <cell r="L390">
            <v>4.3999999999996362</v>
          </cell>
          <cell r="M390">
            <v>16.600000000000364</v>
          </cell>
          <cell r="N390">
            <v>21.04</v>
          </cell>
          <cell r="O390">
            <v>1.4583333329937886E-2</v>
          </cell>
        </row>
        <row r="391">
          <cell r="B391" t="str">
            <v>sell</v>
          </cell>
          <cell r="C391">
            <v>3</v>
          </cell>
          <cell r="E391">
            <v>0.28000000000000003</v>
          </cell>
          <cell r="L391">
            <v>9.5</v>
          </cell>
          <cell r="M391">
            <v>18.300000000001091</v>
          </cell>
          <cell r="N391">
            <v>41.900000000000006</v>
          </cell>
          <cell r="O391">
            <v>1.9444444442342501E-2</v>
          </cell>
        </row>
        <row r="392">
          <cell r="B392" t="str">
            <v>sell</v>
          </cell>
          <cell r="C392">
            <v>4</v>
          </cell>
          <cell r="E392">
            <v>0.53</v>
          </cell>
          <cell r="L392">
            <v>15.399999999999636</v>
          </cell>
          <cell r="M392">
            <v>18.699999999998909</v>
          </cell>
          <cell r="N392">
            <v>79.73</v>
          </cell>
          <cell r="O392">
            <v>1.4375</v>
          </cell>
        </row>
        <row r="393">
          <cell r="B393" t="str">
            <v>buy</v>
          </cell>
          <cell r="C393">
            <v>1</v>
          </cell>
          <cell r="E393">
            <v>0.05</v>
          </cell>
          <cell r="L393">
            <v>0</v>
          </cell>
          <cell r="M393">
            <v>15</v>
          </cell>
          <cell r="N393">
            <v>7.5</v>
          </cell>
          <cell r="O393">
            <v>0.13055555555183673</v>
          </cell>
        </row>
        <row r="394">
          <cell r="B394" t="str">
            <v>buy</v>
          </cell>
          <cell r="C394">
            <v>4</v>
          </cell>
          <cell r="E394">
            <v>0.53</v>
          </cell>
          <cell r="L394">
            <v>15.599999999998545</v>
          </cell>
          <cell r="M394">
            <v>20.099999999996726</v>
          </cell>
          <cell r="N394">
            <v>79.27000000000001</v>
          </cell>
          <cell r="O394">
            <v>0.31458333333284827</v>
          </cell>
        </row>
        <row r="395">
          <cell r="B395" t="str">
            <v>sell</v>
          </cell>
          <cell r="C395">
            <v>7</v>
          </cell>
          <cell r="E395">
            <v>2.62</v>
          </cell>
          <cell r="L395">
            <v>40.699999999998909</v>
          </cell>
          <cell r="M395">
            <v>23.399999999999636</v>
          </cell>
          <cell r="N395">
            <v>313.59000000000003</v>
          </cell>
          <cell r="O395">
            <v>0.11319444444961846</v>
          </cell>
        </row>
        <row r="396">
          <cell r="B396" t="str">
            <v>buy</v>
          </cell>
          <cell r="C396">
            <v>15</v>
          </cell>
          <cell r="E396">
            <v>55.210000000000008</v>
          </cell>
          <cell r="L396">
            <v>162.80000000000109</v>
          </cell>
          <cell r="M396">
            <v>37.099999999998545</v>
          </cell>
          <cell r="N396">
            <v>1650.8099999999986</v>
          </cell>
          <cell r="O396">
            <v>0.85069444444525288</v>
          </cell>
        </row>
        <row r="397">
          <cell r="B397" t="str">
            <v>sell</v>
          </cell>
          <cell r="C397">
            <v>3</v>
          </cell>
          <cell r="E397">
            <v>0.28000000000000003</v>
          </cell>
          <cell r="L397">
            <v>9.0999999999985448</v>
          </cell>
          <cell r="M397">
            <v>18.299999999999272</v>
          </cell>
          <cell r="N397">
            <v>42.1</v>
          </cell>
          <cell r="O397">
            <v>4.2361111110949423E-2</v>
          </cell>
        </row>
        <row r="398">
          <cell r="B398" t="str">
            <v>sell</v>
          </cell>
          <cell r="C398">
            <v>2</v>
          </cell>
          <cell r="E398">
            <v>0.14000000000000001</v>
          </cell>
          <cell r="L398">
            <v>4.1000000000003638</v>
          </cell>
          <cell r="M398">
            <v>16.500000000003638</v>
          </cell>
          <cell r="N398">
            <v>21.05</v>
          </cell>
          <cell r="O398">
            <v>9.6527777779556345E-2</v>
          </cell>
        </row>
        <row r="399">
          <cell r="B399" t="str">
            <v>sell</v>
          </cell>
          <cell r="C399">
            <v>1</v>
          </cell>
          <cell r="E399">
            <v>0.05</v>
          </cell>
          <cell r="L399">
            <v>0</v>
          </cell>
          <cell r="M399">
            <v>14.999999999998181</v>
          </cell>
          <cell r="N399">
            <v>7.5</v>
          </cell>
          <cell r="O399">
            <v>6.2499999985448085E-3</v>
          </cell>
        </row>
        <row r="400">
          <cell r="B400" t="str">
            <v>sell</v>
          </cell>
          <cell r="C400">
            <v>1</v>
          </cell>
          <cell r="E400">
            <v>0.05</v>
          </cell>
          <cell r="L400">
            <v>0</v>
          </cell>
          <cell r="M400">
            <v>15</v>
          </cell>
          <cell r="N400">
            <v>7.5</v>
          </cell>
          <cell r="O400">
            <v>1.3194444443797693E-2</v>
          </cell>
        </row>
        <row r="401">
          <cell r="B401" t="str">
            <v>sell</v>
          </cell>
          <cell r="C401">
            <v>1</v>
          </cell>
          <cell r="E401">
            <v>0.05</v>
          </cell>
          <cell r="L401">
            <v>0</v>
          </cell>
          <cell r="M401">
            <v>15.000000000001819</v>
          </cell>
          <cell r="N401">
            <v>7.5</v>
          </cell>
          <cell r="O401">
            <v>3.3333333332848269E-2</v>
          </cell>
        </row>
        <row r="402">
          <cell r="B402" t="str">
            <v>sell</v>
          </cell>
          <cell r="C402">
            <v>1</v>
          </cell>
          <cell r="E402">
            <v>0.05</v>
          </cell>
          <cell r="L402">
            <v>0</v>
          </cell>
          <cell r="M402">
            <v>15.000000000001819</v>
          </cell>
          <cell r="N402">
            <v>7.5</v>
          </cell>
          <cell r="O402">
            <v>2.2916666668606922E-2</v>
          </cell>
        </row>
        <row r="403">
          <cell r="B403" t="str">
            <v>sell</v>
          </cell>
          <cell r="C403">
            <v>3</v>
          </cell>
          <cell r="E403">
            <v>0.28000000000000003</v>
          </cell>
          <cell r="L403">
            <v>11.600000000000364</v>
          </cell>
          <cell r="M403">
            <v>18.700000000000728</v>
          </cell>
          <cell r="N403">
            <v>41.97</v>
          </cell>
          <cell r="O403">
            <v>7.013888889196096E-2</v>
          </cell>
        </row>
        <row r="404">
          <cell r="B404" t="str">
            <v>sell</v>
          </cell>
          <cell r="C404">
            <v>1</v>
          </cell>
          <cell r="E404">
            <v>0.05</v>
          </cell>
          <cell r="L404">
            <v>0</v>
          </cell>
          <cell r="M404">
            <v>15</v>
          </cell>
          <cell r="N404">
            <v>7.5</v>
          </cell>
          <cell r="O404">
            <v>2.9166666667151731E-2</v>
          </cell>
        </row>
        <row r="405">
          <cell r="B405" t="str">
            <v>sell</v>
          </cell>
          <cell r="C405">
            <v>3</v>
          </cell>
          <cell r="E405">
            <v>0.28000000000000003</v>
          </cell>
          <cell r="L405">
            <v>9.7000000000007276</v>
          </cell>
          <cell r="M405">
            <v>18.299999999999272</v>
          </cell>
          <cell r="N405">
            <v>41.89</v>
          </cell>
          <cell r="O405">
            <v>0.17986111110803904</v>
          </cell>
        </row>
        <row r="406">
          <cell r="B406" t="str">
            <v>sell</v>
          </cell>
          <cell r="C406">
            <v>2</v>
          </cell>
          <cell r="E406">
            <v>0.14000000000000001</v>
          </cell>
          <cell r="L406">
            <v>10.600000000000364</v>
          </cell>
          <cell r="M406">
            <v>18.800000000004729</v>
          </cell>
          <cell r="N406">
            <v>21.020000000000003</v>
          </cell>
          <cell r="O406">
            <v>1.3888888861401938E-3</v>
          </cell>
        </row>
        <row r="407">
          <cell r="B407" t="str">
            <v>sell</v>
          </cell>
          <cell r="C407">
            <v>4</v>
          </cell>
          <cell r="E407">
            <v>0.53</v>
          </cell>
          <cell r="L407">
            <v>17.300000000001091</v>
          </cell>
          <cell r="M407">
            <v>20.500000000001819</v>
          </cell>
          <cell r="N407">
            <v>79.38</v>
          </cell>
          <cell r="O407">
            <v>1.3888888861401938E-3</v>
          </cell>
        </row>
        <row r="408">
          <cell r="B408" t="str">
            <v>sell</v>
          </cell>
          <cell r="C408">
            <v>2</v>
          </cell>
          <cell r="E408">
            <v>0.14000000000000001</v>
          </cell>
          <cell r="L408">
            <v>4.2999999999992724</v>
          </cell>
          <cell r="M408">
            <v>16.500000000001819</v>
          </cell>
          <cell r="N408">
            <v>20.95</v>
          </cell>
          <cell r="O408">
            <v>9.0277777781011537E-3</v>
          </cell>
        </row>
        <row r="409">
          <cell r="B409" t="str">
            <v>sell</v>
          </cell>
          <cell r="C409">
            <v>7</v>
          </cell>
          <cell r="E409">
            <v>2.62</v>
          </cell>
          <cell r="L409">
            <v>41.800000000001091</v>
          </cell>
          <cell r="M409">
            <v>23.399999999999636</v>
          </cell>
          <cell r="N409">
            <v>313.89</v>
          </cell>
          <cell r="O409">
            <v>0.48402777777664596</v>
          </cell>
        </row>
        <row r="410">
          <cell r="B410" t="str">
            <v>buy</v>
          </cell>
          <cell r="C410">
            <v>4</v>
          </cell>
          <cell r="E410">
            <v>0.53</v>
          </cell>
          <cell r="L410">
            <v>15.499999999998181</v>
          </cell>
          <cell r="M410">
            <v>20</v>
          </cell>
          <cell r="N410">
            <v>79.400000000000006</v>
          </cell>
          <cell r="O410">
            <v>6.1111111113859806E-2</v>
          </cell>
        </row>
        <row r="411">
          <cell r="B411" t="str">
            <v>buy</v>
          </cell>
          <cell r="C411">
            <v>6</v>
          </cell>
          <cell r="E411">
            <v>1.62</v>
          </cell>
          <cell r="L411">
            <v>30.5</v>
          </cell>
          <cell r="M411">
            <v>21.699999999998909</v>
          </cell>
          <cell r="N411">
            <v>210.01999999999998</v>
          </cell>
          <cell r="O411">
            <v>0.22083333333284827</v>
          </cell>
        </row>
        <row r="412">
          <cell r="B412" t="str">
            <v>sell</v>
          </cell>
          <cell r="C412">
            <v>1</v>
          </cell>
          <cell r="E412">
            <v>0.06</v>
          </cell>
          <cell r="L412">
            <v>0</v>
          </cell>
          <cell r="M412">
            <v>15.000000000001819</v>
          </cell>
          <cell r="N412">
            <v>9</v>
          </cell>
          <cell r="O412">
            <v>1.6666666670062114E-2</v>
          </cell>
        </row>
        <row r="413">
          <cell r="B413" t="str">
            <v>sell</v>
          </cell>
          <cell r="C413">
            <v>8</v>
          </cell>
          <cell r="E413">
            <v>4.9400000000000004</v>
          </cell>
          <cell r="L413">
            <v>56.700000000000728</v>
          </cell>
          <cell r="M413">
            <v>24.700000000000728</v>
          </cell>
          <cell r="N413">
            <v>541.35</v>
          </cell>
          <cell r="O413">
            <v>0.99791666666715173</v>
          </cell>
        </row>
        <row r="414">
          <cell r="B414" t="str">
            <v>buy</v>
          </cell>
          <cell r="C414">
            <v>2</v>
          </cell>
          <cell r="E414">
            <v>0.16</v>
          </cell>
          <cell r="L414">
            <v>4.000000000001819</v>
          </cell>
          <cell r="M414">
            <v>16.5</v>
          </cell>
          <cell r="N414">
            <v>24</v>
          </cell>
          <cell r="O414">
            <v>2.5000000001455192E-2</v>
          </cell>
        </row>
        <row r="415">
          <cell r="B415" t="str">
            <v>buy</v>
          </cell>
          <cell r="C415">
            <v>4</v>
          </cell>
          <cell r="E415">
            <v>0.62</v>
          </cell>
          <cell r="L415">
            <v>16</v>
          </cell>
          <cell r="M415">
            <v>20</v>
          </cell>
          <cell r="N415">
            <v>93.1</v>
          </cell>
          <cell r="O415">
            <v>4.0277777770825196E-2</v>
          </cell>
        </row>
        <row r="416">
          <cell r="B416" t="str">
            <v>buy</v>
          </cell>
          <cell r="C416">
            <v>4</v>
          </cell>
          <cell r="E416">
            <v>0.62</v>
          </cell>
          <cell r="L416">
            <v>15.300000000001091</v>
          </cell>
          <cell r="M416">
            <v>21.299999999999272</v>
          </cell>
          <cell r="N416">
            <v>93.28</v>
          </cell>
          <cell r="O416">
            <v>0.35833333333721384</v>
          </cell>
        </row>
        <row r="417">
          <cell r="B417" t="str">
            <v>buy</v>
          </cell>
          <cell r="C417">
            <v>9</v>
          </cell>
          <cell r="E417">
            <v>7.7</v>
          </cell>
          <cell r="L417">
            <v>63.199999999998909</v>
          </cell>
          <cell r="M417">
            <v>26</v>
          </cell>
          <cell r="N417">
            <v>769.69</v>
          </cell>
          <cell r="O417">
            <v>0.24861111111385981</v>
          </cell>
        </row>
        <row r="418">
          <cell r="B418" t="str">
            <v>sell</v>
          </cell>
          <cell r="C418">
            <v>1</v>
          </cell>
          <cell r="E418">
            <v>0.06</v>
          </cell>
          <cell r="L418">
            <v>0</v>
          </cell>
          <cell r="M418">
            <v>15.000000000001819</v>
          </cell>
          <cell r="N418">
            <v>9</v>
          </cell>
          <cell r="O418">
            <v>1.3194444443797693E-2</v>
          </cell>
        </row>
        <row r="419">
          <cell r="B419" t="str">
            <v>sell</v>
          </cell>
          <cell r="C419">
            <v>1</v>
          </cell>
          <cell r="E419">
            <v>0.06</v>
          </cell>
          <cell r="L419">
            <v>0</v>
          </cell>
          <cell r="M419">
            <v>14.999999999998181</v>
          </cell>
          <cell r="N419">
            <v>9</v>
          </cell>
          <cell r="O419">
            <v>1.319444445107365E-2</v>
          </cell>
        </row>
        <row r="420">
          <cell r="B420" t="str">
            <v>sell</v>
          </cell>
          <cell r="C420">
            <v>13</v>
          </cell>
          <cell r="E420">
            <v>40.03</v>
          </cell>
          <cell r="L420">
            <v>94.299999999999272</v>
          </cell>
          <cell r="M420">
            <v>4.499999999998181</v>
          </cell>
          <cell r="N420">
            <v>1183.6099999999997</v>
          </cell>
          <cell r="O420">
            <v>1.4722222222189885</v>
          </cell>
        </row>
        <row r="421">
          <cell r="B421" t="str">
            <v>buy</v>
          </cell>
          <cell r="C421">
            <v>2</v>
          </cell>
          <cell r="E421">
            <v>0.16</v>
          </cell>
          <cell r="L421">
            <v>4.2000000000007276</v>
          </cell>
          <cell r="M421">
            <v>16.600000000000364</v>
          </cell>
          <cell r="N421">
            <v>24.040000000000003</v>
          </cell>
          <cell r="O421">
            <v>1.1805555557657499E-2</v>
          </cell>
        </row>
        <row r="422">
          <cell r="B422" t="str">
            <v>buy</v>
          </cell>
          <cell r="C422">
            <v>3</v>
          </cell>
          <cell r="E422">
            <v>0.33</v>
          </cell>
          <cell r="L422">
            <v>9.2999999999992724</v>
          </cell>
          <cell r="M422">
            <v>19.600000000000364</v>
          </cell>
          <cell r="N422">
            <v>49.57</v>
          </cell>
          <cell r="O422">
            <v>0.38541666666424135</v>
          </cell>
        </row>
        <row r="423">
          <cell r="B423" t="str">
            <v>buy</v>
          </cell>
          <cell r="C423">
            <v>1</v>
          </cell>
          <cell r="E423">
            <v>0.06</v>
          </cell>
          <cell r="L423">
            <v>0</v>
          </cell>
          <cell r="M423">
            <v>14.999999999998181</v>
          </cell>
          <cell r="N423">
            <v>9</v>
          </cell>
          <cell r="O423">
            <v>3.5416666665696539E-2</v>
          </cell>
        </row>
        <row r="424">
          <cell r="B424" t="str">
            <v>buy</v>
          </cell>
          <cell r="C424">
            <v>2</v>
          </cell>
          <cell r="E424">
            <v>0.16</v>
          </cell>
          <cell r="L424">
            <v>4.0999999999985448</v>
          </cell>
          <cell r="M424">
            <v>16.5</v>
          </cell>
          <cell r="N424">
            <v>23.94</v>
          </cell>
          <cell r="O424">
            <v>2.569444444088731E-2</v>
          </cell>
        </row>
        <row r="425">
          <cell r="B425" t="str">
            <v>buy</v>
          </cell>
          <cell r="C425">
            <v>2</v>
          </cell>
          <cell r="E425">
            <v>0.16</v>
          </cell>
          <cell r="L425">
            <v>4</v>
          </cell>
          <cell r="M425">
            <v>16.5</v>
          </cell>
          <cell r="N425">
            <v>24</v>
          </cell>
          <cell r="O425">
            <v>0.15347222222044365</v>
          </cell>
        </row>
        <row r="426">
          <cell r="B426" t="str">
            <v>buy</v>
          </cell>
          <cell r="C426">
            <v>2</v>
          </cell>
          <cell r="E426">
            <v>0.16</v>
          </cell>
          <cell r="L426">
            <v>4.1000000000003638</v>
          </cell>
          <cell r="M426">
            <v>16.500000000001819</v>
          </cell>
          <cell r="N426">
            <v>23.94</v>
          </cell>
          <cell r="O426">
            <v>0.125</v>
          </cell>
        </row>
        <row r="427">
          <cell r="B427" t="str">
            <v>buy</v>
          </cell>
          <cell r="C427">
            <v>7</v>
          </cell>
          <cell r="E427">
            <v>3.12</v>
          </cell>
          <cell r="L427">
            <v>39.700000000000728</v>
          </cell>
          <cell r="M427">
            <v>22.899999999999636</v>
          </cell>
          <cell r="N427">
            <v>374.11</v>
          </cell>
          <cell r="O427">
            <v>0.34930555555911269</v>
          </cell>
        </row>
        <row r="428">
          <cell r="B428" t="str">
            <v>sell</v>
          </cell>
          <cell r="C428">
            <v>2</v>
          </cell>
          <cell r="E428">
            <v>0.16</v>
          </cell>
          <cell r="L428">
            <v>4.1000000000003638</v>
          </cell>
          <cell r="M428">
            <v>16.499999999998181</v>
          </cell>
          <cell r="N428">
            <v>23.94</v>
          </cell>
          <cell r="O428">
            <v>8.0555555556202307E-2</v>
          </cell>
        </row>
        <row r="429">
          <cell r="B429" t="str">
            <v>sell</v>
          </cell>
          <cell r="C429">
            <v>2</v>
          </cell>
          <cell r="E429">
            <v>0.16</v>
          </cell>
          <cell r="L429">
            <v>4.1000000000003638</v>
          </cell>
          <cell r="M429">
            <v>16.499999999996362</v>
          </cell>
          <cell r="N429">
            <v>23.94</v>
          </cell>
          <cell r="O429">
            <v>2.9861111106583849E-2</v>
          </cell>
        </row>
        <row r="430">
          <cell r="B430" t="str">
            <v>sell</v>
          </cell>
          <cell r="C430">
            <v>4</v>
          </cell>
          <cell r="E430">
            <v>0.62</v>
          </cell>
          <cell r="L430">
            <v>15.299999999999272</v>
          </cell>
          <cell r="M430">
            <v>19.900000000001455</v>
          </cell>
          <cell r="N430">
            <v>92.73</v>
          </cell>
          <cell r="O430">
            <v>0.12222222222044365</v>
          </cell>
        </row>
        <row r="431">
          <cell r="B431" t="str">
            <v>buy</v>
          </cell>
          <cell r="C431">
            <v>4</v>
          </cell>
          <cell r="E431">
            <v>0.62</v>
          </cell>
          <cell r="L431">
            <v>15.699999999998909</v>
          </cell>
          <cell r="M431">
            <v>20.099999999996726</v>
          </cell>
          <cell r="N431">
            <v>93.13</v>
          </cell>
          <cell r="O431">
            <v>0.10694444444379769</v>
          </cell>
        </row>
        <row r="432">
          <cell r="B432" t="str">
            <v>sell</v>
          </cell>
          <cell r="C432">
            <v>5</v>
          </cell>
          <cell r="E432">
            <v>1.1200000000000001</v>
          </cell>
          <cell r="L432">
            <v>22.699999999998909</v>
          </cell>
          <cell r="M432">
            <v>20.699999999998909</v>
          </cell>
          <cell r="N432">
            <v>156.62</v>
          </cell>
          <cell r="O432">
            <v>0.12083333333430346</v>
          </cell>
        </row>
        <row r="433">
          <cell r="B433" t="str">
            <v>buy</v>
          </cell>
          <cell r="C433">
            <v>5</v>
          </cell>
          <cell r="E433">
            <v>1.1200000000000001</v>
          </cell>
          <cell r="L433">
            <v>22.599999999998545</v>
          </cell>
          <cell r="M433">
            <v>20.69999999999709</v>
          </cell>
          <cell r="N433">
            <v>156.49</v>
          </cell>
          <cell r="O433">
            <v>0.20277777777664596</v>
          </cell>
        </row>
        <row r="434">
          <cell r="B434" t="str">
            <v>sell</v>
          </cell>
          <cell r="C434">
            <v>1</v>
          </cell>
          <cell r="E434">
            <v>0.06</v>
          </cell>
          <cell r="L434">
            <v>0</v>
          </cell>
          <cell r="M434">
            <v>15</v>
          </cell>
          <cell r="N434">
            <v>9</v>
          </cell>
          <cell r="O434">
            <v>9.7222222175332718E-3</v>
          </cell>
        </row>
        <row r="435">
          <cell r="B435" t="str">
            <v>sell</v>
          </cell>
          <cell r="C435">
            <v>7</v>
          </cell>
          <cell r="E435">
            <v>3.12</v>
          </cell>
          <cell r="L435">
            <v>39.700000000000728</v>
          </cell>
          <cell r="M435">
            <v>22.700000000000728</v>
          </cell>
          <cell r="N435">
            <v>375.16999999999996</v>
          </cell>
          <cell r="O435">
            <v>0.80277777777519077</v>
          </cell>
        </row>
        <row r="436">
          <cell r="B436" t="str">
            <v>buy</v>
          </cell>
          <cell r="C436">
            <v>3</v>
          </cell>
          <cell r="E436">
            <v>0.33</v>
          </cell>
          <cell r="L436">
            <v>9.3000000000010914</v>
          </cell>
          <cell r="M436">
            <v>18.299999999999272</v>
          </cell>
          <cell r="N436">
            <v>49.61</v>
          </cell>
          <cell r="O436">
            <v>0.22083333334012423</v>
          </cell>
        </row>
        <row r="437">
          <cell r="B437" t="str">
            <v>buy</v>
          </cell>
          <cell r="C437">
            <v>1</v>
          </cell>
          <cell r="E437">
            <v>0.06</v>
          </cell>
          <cell r="L437">
            <v>0</v>
          </cell>
          <cell r="M437">
            <v>15</v>
          </cell>
          <cell r="N437">
            <v>9</v>
          </cell>
          <cell r="O437">
            <v>0.1916666666729725</v>
          </cell>
        </row>
        <row r="438">
          <cell r="B438" t="str">
            <v>buy</v>
          </cell>
          <cell r="C438">
            <v>5</v>
          </cell>
          <cell r="E438">
            <v>1.1200000000000001</v>
          </cell>
          <cell r="L438">
            <v>22.800000000001091</v>
          </cell>
          <cell r="M438">
            <v>20.699999999998909</v>
          </cell>
          <cell r="N438">
            <v>156.63</v>
          </cell>
          <cell r="O438">
            <v>0.25416666666569654</v>
          </cell>
        </row>
        <row r="439">
          <cell r="B439" t="str">
            <v>sell</v>
          </cell>
          <cell r="C439">
            <v>11</v>
          </cell>
          <cell r="E439">
            <v>18.420000000000002</v>
          </cell>
          <cell r="L439">
            <v>86.30000000000291</v>
          </cell>
          <cell r="M439">
            <v>24.80000000000291</v>
          </cell>
          <cell r="N439">
            <v>1103.9499999999998</v>
          </cell>
          <cell r="O439">
            <v>0.21666666666715173</v>
          </cell>
        </row>
        <row r="440">
          <cell r="B440" t="str">
            <v>buy</v>
          </cell>
          <cell r="C440">
            <v>1</v>
          </cell>
          <cell r="E440">
            <v>0.06</v>
          </cell>
          <cell r="L440">
            <v>0</v>
          </cell>
          <cell r="M440">
            <v>14.999999999998181</v>
          </cell>
          <cell r="N440">
            <v>9</v>
          </cell>
          <cell r="O440">
            <v>3.4722222189884633E-3</v>
          </cell>
        </row>
        <row r="441">
          <cell r="B441" t="str">
            <v>buy</v>
          </cell>
          <cell r="C441">
            <v>5</v>
          </cell>
          <cell r="E441">
            <v>1.1200000000000001</v>
          </cell>
          <cell r="L441">
            <v>22.600000000000364</v>
          </cell>
          <cell r="M441">
            <v>20.700000000000728</v>
          </cell>
          <cell r="N441">
            <v>156.85</v>
          </cell>
          <cell r="O441">
            <v>5.2777777775190771E-2</v>
          </cell>
        </row>
        <row r="442">
          <cell r="B442" t="str">
            <v>sell</v>
          </cell>
          <cell r="C442">
            <v>7</v>
          </cell>
          <cell r="E442">
            <v>3.12</v>
          </cell>
          <cell r="L442">
            <v>41.800000000001091</v>
          </cell>
          <cell r="M442">
            <v>22.400000000003274</v>
          </cell>
          <cell r="N442">
            <v>373.78000000000003</v>
          </cell>
          <cell r="O442">
            <v>0.61666666666133096</v>
          </cell>
        </row>
        <row r="443">
          <cell r="B443" t="str">
            <v>buy</v>
          </cell>
          <cell r="C443">
            <v>2</v>
          </cell>
          <cell r="E443">
            <v>0.16</v>
          </cell>
          <cell r="L443">
            <v>4.1000000000003638</v>
          </cell>
          <cell r="M443">
            <v>16.500000000001819</v>
          </cell>
          <cell r="N443">
            <v>23.94</v>
          </cell>
          <cell r="O443">
            <v>7.6388888919609599E-3</v>
          </cell>
        </row>
        <row r="444">
          <cell r="B444" t="str">
            <v>buy</v>
          </cell>
          <cell r="C444">
            <v>2</v>
          </cell>
          <cell r="E444">
            <v>0.16</v>
          </cell>
          <cell r="L444">
            <v>4.1000000000003638</v>
          </cell>
          <cell r="M444">
            <v>16.500000000001819</v>
          </cell>
          <cell r="N444">
            <v>23.94</v>
          </cell>
          <cell r="O444">
            <v>3.8888888884685002E-2</v>
          </cell>
        </row>
        <row r="445">
          <cell r="B445" t="str">
            <v>buy</v>
          </cell>
          <cell r="C445">
            <v>1</v>
          </cell>
          <cell r="E445">
            <v>0.06</v>
          </cell>
          <cell r="L445">
            <v>0</v>
          </cell>
          <cell r="M445">
            <v>18.899999999997817</v>
          </cell>
          <cell r="N445">
            <v>8.98</v>
          </cell>
          <cell r="O445">
            <v>0.2069444444423425</v>
          </cell>
        </row>
        <row r="446">
          <cell r="B446" t="str">
            <v>buy</v>
          </cell>
          <cell r="C446">
            <v>9</v>
          </cell>
          <cell r="E446">
            <v>7.7</v>
          </cell>
          <cell r="L446">
            <v>62.299999999999272</v>
          </cell>
          <cell r="M446">
            <v>27.19999999999709</v>
          </cell>
          <cell r="N446">
            <v>768.64999999999986</v>
          </cell>
          <cell r="O446">
            <v>0.84236111110658385</v>
          </cell>
        </row>
        <row r="447">
          <cell r="B447" t="str">
            <v>sell</v>
          </cell>
          <cell r="C447">
            <v>1</v>
          </cell>
          <cell r="E447">
            <v>0.06</v>
          </cell>
          <cell r="L447">
            <v>0</v>
          </cell>
          <cell r="M447">
            <v>15</v>
          </cell>
          <cell r="N447">
            <v>9</v>
          </cell>
          <cell r="O447">
            <v>2.5000000001455192E-2</v>
          </cell>
        </row>
        <row r="448">
          <cell r="B448" t="str">
            <v>sell</v>
          </cell>
          <cell r="C448">
            <v>4</v>
          </cell>
          <cell r="E448">
            <v>0.62</v>
          </cell>
          <cell r="L448">
            <v>15.500000000001819</v>
          </cell>
          <cell r="M448">
            <v>20</v>
          </cell>
          <cell r="N448">
            <v>92.83</v>
          </cell>
          <cell r="O448">
            <v>3.8888888884685002E-2</v>
          </cell>
        </row>
        <row r="449">
          <cell r="B449" t="str">
            <v>sell</v>
          </cell>
          <cell r="C449">
            <v>4</v>
          </cell>
          <cell r="E449">
            <v>0.62</v>
          </cell>
          <cell r="L449">
            <v>15.299999999999272</v>
          </cell>
          <cell r="M449">
            <v>20</v>
          </cell>
          <cell r="N449">
            <v>93.25</v>
          </cell>
          <cell r="O449">
            <v>0.15833333333284827</v>
          </cell>
        </row>
        <row r="450">
          <cell r="B450" t="str">
            <v>sell</v>
          </cell>
          <cell r="C450">
            <v>2</v>
          </cell>
          <cell r="E450">
            <v>0.16</v>
          </cell>
          <cell r="L450">
            <v>4.2000000000007276</v>
          </cell>
          <cell r="M450">
            <v>16.599999999998545</v>
          </cell>
          <cell r="N450">
            <v>24.040000000000003</v>
          </cell>
          <cell r="O450">
            <v>8.1249999995634425E-2</v>
          </cell>
        </row>
        <row r="451">
          <cell r="B451" t="str">
            <v>sell</v>
          </cell>
          <cell r="C451">
            <v>2</v>
          </cell>
          <cell r="E451">
            <v>0.16</v>
          </cell>
          <cell r="L451">
            <v>4.000000000001819</v>
          </cell>
          <cell r="M451">
            <v>16.500000000001819</v>
          </cell>
          <cell r="N451">
            <v>24</v>
          </cell>
          <cell r="O451">
            <v>5.0694444442342501E-2</v>
          </cell>
        </row>
        <row r="452">
          <cell r="B452" t="str">
            <v>sell</v>
          </cell>
          <cell r="C452">
            <v>7</v>
          </cell>
          <cell r="E452">
            <v>3.12</v>
          </cell>
          <cell r="L452">
            <v>40.100000000000364</v>
          </cell>
          <cell r="M452">
            <v>23.100000000000364</v>
          </cell>
          <cell r="N452">
            <v>374.46</v>
          </cell>
          <cell r="O452">
            <v>0.80902777777373558</v>
          </cell>
        </row>
        <row r="453">
          <cell r="B453" t="str">
            <v>buy</v>
          </cell>
          <cell r="C453">
            <v>2</v>
          </cell>
          <cell r="E453">
            <v>0.16</v>
          </cell>
          <cell r="L453">
            <v>4.1999999999989086</v>
          </cell>
          <cell r="M453">
            <v>16.600000000000364</v>
          </cell>
          <cell r="N453">
            <v>24.040000000000003</v>
          </cell>
          <cell r="O453">
            <v>0.18125000000145519</v>
          </cell>
        </row>
        <row r="454">
          <cell r="B454" t="str">
            <v>buy</v>
          </cell>
          <cell r="C454">
            <v>10</v>
          </cell>
          <cell r="E454">
            <v>11.92</v>
          </cell>
          <cell r="L454">
            <v>74.5</v>
          </cell>
          <cell r="M454">
            <v>28.100000000000364</v>
          </cell>
          <cell r="N454">
            <v>951.87999999999988</v>
          </cell>
          <cell r="O454">
            <v>1.5999999999985448</v>
          </cell>
        </row>
        <row r="455">
          <cell r="B455" t="str">
            <v>sell</v>
          </cell>
          <cell r="C455">
            <v>4</v>
          </cell>
          <cell r="E455">
            <v>0.62</v>
          </cell>
          <cell r="L455">
            <v>15.300000000001091</v>
          </cell>
          <cell r="M455">
            <v>20</v>
          </cell>
          <cell r="N455">
            <v>93.25</v>
          </cell>
          <cell r="O455">
            <v>0.22499999999854481</v>
          </cell>
        </row>
        <row r="456">
          <cell r="B456" t="str">
            <v>sell</v>
          </cell>
          <cell r="C456">
            <v>4</v>
          </cell>
          <cell r="E456">
            <v>0.62</v>
          </cell>
          <cell r="L456">
            <v>16</v>
          </cell>
          <cell r="M456">
            <v>20.200000000000728</v>
          </cell>
          <cell r="N456">
            <v>92.86</v>
          </cell>
          <cell r="O456">
            <v>0.30208333333575865</v>
          </cell>
        </row>
        <row r="457">
          <cell r="B457" t="str">
            <v>sell</v>
          </cell>
          <cell r="C457">
            <v>4</v>
          </cell>
          <cell r="E457">
            <v>0.62</v>
          </cell>
          <cell r="L457">
            <v>15.399999999999636</v>
          </cell>
          <cell r="M457">
            <v>20</v>
          </cell>
          <cell r="N457">
            <v>93.19</v>
          </cell>
          <cell r="O457">
            <v>0.10972222221607808</v>
          </cell>
        </row>
        <row r="458">
          <cell r="B458" t="str">
            <v>sell</v>
          </cell>
          <cell r="C458">
            <v>6</v>
          </cell>
          <cell r="E458">
            <v>1.9200000000000002</v>
          </cell>
          <cell r="L458">
            <v>30.899999999999636</v>
          </cell>
          <cell r="M458">
            <v>21.399999999999636</v>
          </cell>
          <cell r="N458">
            <v>250.07999999999998</v>
          </cell>
          <cell r="O458">
            <v>0.90486111111385981</v>
          </cell>
        </row>
        <row r="459">
          <cell r="B459" t="str">
            <v>buy</v>
          </cell>
          <cell r="C459">
            <v>7</v>
          </cell>
          <cell r="E459">
            <v>3.12</v>
          </cell>
          <cell r="L459">
            <v>40.399999999999636</v>
          </cell>
          <cell r="M459">
            <v>22.900000000001455</v>
          </cell>
          <cell r="N459">
            <v>373.95000000000005</v>
          </cell>
          <cell r="O459">
            <v>0.22500000000582077</v>
          </cell>
        </row>
        <row r="460">
          <cell r="B460" t="str">
            <v>sell</v>
          </cell>
          <cell r="C460">
            <v>2</v>
          </cell>
          <cell r="E460">
            <v>0.16</v>
          </cell>
          <cell r="L460">
            <v>4.1000000000003638</v>
          </cell>
          <cell r="M460">
            <v>16.500000000001819</v>
          </cell>
          <cell r="N460">
            <v>23.94</v>
          </cell>
          <cell r="O460">
            <v>0.1131944444423425</v>
          </cell>
        </row>
        <row r="461">
          <cell r="B461" t="str">
            <v>sell</v>
          </cell>
          <cell r="C461">
            <v>6</v>
          </cell>
          <cell r="E461">
            <v>1.9200000000000002</v>
          </cell>
          <cell r="L461">
            <v>30.699999999998909</v>
          </cell>
          <cell r="M461">
            <v>21.700000000000728</v>
          </cell>
          <cell r="N461">
            <v>249.51</v>
          </cell>
          <cell r="O461">
            <v>0.15694444443943212</v>
          </cell>
        </row>
        <row r="462">
          <cell r="B462" t="str">
            <v>buy</v>
          </cell>
          <cell r="C462">
            <v>1</v>
          </cell>
          <cell r="E462">
            <v>0.06</v>
          </cell>
          <cell r="L462">
            <v>0</v>
          </cell>
          <cell r="M462">
            <v>15</v>
          </cell>
          <cell r="N462">
            <v>9</v>
          </cell>
          <cell r="O462">
            <v>5.0694444449618459E-2</v>
          </cell>
        </row>
        <row r="463">
          <cell r="B463" t="str">
            <v>buy</v>
          </cell>
          <cell r="C463">
            <v>8</v>
          </cell>
          <cell r="E463">
            <v>4.9400000000000004</v>
          </cell>
          <cell r="L463">
            <v>52.000000000001819</v>
          </cell>
          <cell r="M463">
            <v>26.600000000000364</v>
          </cell>
          <cell r="N463">
            <v>544.58999999999992</v>
          </cell>
          <cell r="O463">
            <v>0.74027777778246673</v>
          </cell>
        </row>
        <row r="464">
          <cell r="B464" t="str">
            <v>sell</v>
          </cell>
          <cell r="C464">
            <v>5</v>
          </cell>
          <cell r="E464">
            <v>1.1200000000000001</v>
          </cell>
          <cell r="L464">
            <v>22.600000000002183</v>
          </cell>
          <cell r="M464">
            <v>20.100000000002183</v>
          </cell>
          <cell r="N464">
            <v>156.98000000000002</v>
          </cell>
          <cell r="O464">
            <v>0.61666666666860692</v>
          </cell>
        </row>
        <row r="465">
          <cell r="B465" t="str">
            <v>sell</v>
          </cell>
          <cell r="C465">
            <v>5</v>
          </cell>
          <cell r="E465">
            <v>1.31</v>
          </cell>
          <cell r="L465">
            <v>22.399999999999636</v>
          </cell>
          <cell r="M465">
            <v>20.700000000002547</v>
          </cell>
          <cell r="N465">
            <v>182.99</v>
          </cell>
          <cell r="O465">
            <v>0.13402777777810115</v>
          </cell>
        </row>
        <row r="466">
          <cell r="B466" t="str">
            <v>buy</v>
          </cell>
          <cell r="C466">
            <v>5</v>
          </cell>
          <cell r="E466">
            <v>1.31</v>
          </cell>
          <cell r="L466">
            <v>22.499999999998181</v>
          </cell>
          <cell r="M466">
            <v>20.799999999999272</v>
          </cell>
          <cell r="N466">
            <v>183.77</v>
          </cell>
          <cell r="O466">
            <v>0.1680555555576575</v>
          </cell>
        </row>
        <row r="467">
          <cell r="B467" t="str">
            <v>sell</v>
          </cell>
          <cell r="C467">
            <v>5</v>
          </cell>
          <cell r="E467">
            <v>1.31</v>
          </cell>
          <cell r="L467">
            <v>24.000000000001819</v>
          </cell>
          <cell r="M467">
            <v>19.399999999999636</v>
          </cell>
          <cell r="N467">
            <v>183.94</v>
          </cell>
          <cell r="O467">
            <v>0.67361111110949423</v>
          </cell>
        </row>
        <row r="468">
          <cell r="B468" t="str">
            <v>buy</v>
          </cell>
          <cell r="C468">
            <v>5</v>
          </cell>
          <cell r="E468">
            <v>1.31</v>
          </cell>
          <cell r="L468">
            <v>22.699999999998909</v>
          </cell>
          <cell r="M468">
            <v>21.399999999999636</v>
          </cell>
          <cell r="N468">
            <v>182.84</v>
          </cell>
          <cell r="O468">
            <v>0.74513888888759539</v>
          </cell>
        </row>
        <row r="469">
          <cell r="B469" t="str">
            <v>sell</v>
          </cell>
          <cell r="C469">
            <v>5</v>
          </cell>
          <cell r="E469">
            <v>1.31</v>
          </cell>
          <cell r="L469">
            <v>22.600000000002183</v>
          </cell>
          <cell r="M469">
            <v>20.80000000000291</v>
          </cell>
          <cell r="N469">
            <v>183.51999999999998</v>
          </cell>
          <cell r="O469">
            <v>0.26319444444379769</v>
          </cell>
        </row>
        <row r="470">
          <cell r="B470" t="str">
            <v>buy</v>
          </cell>
          <cell r="C470">
            <v>1</v>
          </cell>
          <cell r="E470">
            <v>7.0000000000000007E-2</v>
          </cell>
          <cell r="L470">
            <v>0</v>
          </cell>
          <cell r="M470">
            <v>15.000000000001819</v>
          </cell>
          <cell r="N470">
            <v>10.5</v>
          </cell>
          <cell r="O470">
            <v>0.10138888889196096</v>
          </cell>
        </row>
        <row r="471">
          <cell r="B471" t="str">
            <v>buy</v>
          </cell>
          <cell r="C471">
            <v>5</v>
          </cell>
          <cell r="E471">
            <v>1.31</v>
          </cell>
          <cell r="L471">
            <v>23.899999999999636</v>
          </cell>
          <cell r="M471">
            <v>20.899999999997817</v>
          </cell>
          <cell r="N471">
            <v>182.96</v>
          </cell>
          <cell r="O471">
            <v>0.27916666666715173</v>
          </cell>
        </row>
        <row r="472">
          <cell r="B472" t="str">
            <v>sell</v>
          </cell>
          <cell r="C472">
            <v>3</v>
          </cell>
          <cell r="E472">
            <v>0.39</v>
          </cell>
          <cell r="L472">
            <v>9.2000000000007276</v>
          </cell>
          <cell r="M472">
            <v>18.200000000002547</v>
          </cell>
          <cell r="N472">
            <v>58.42</v>
          </cell>
          <cell r="O472">
            <v>8.3333333328482695E-2</v>
          </cell>
        </row>
        <row r="473">
          <cell r="B473" t="str">
            <v>sell</v>
          </cell>
          <cell r="C473">
            <v>6</v>
          </cell>
          <cell r="E473">
            <v>2.25</v>
          </cell>
          <cell r="L473">
            <v>30.900000000001455</v>
          </cell>
          <cell r="M473">
            <v>21.500000000001819</v>
          </cell>
          <cell r="N473">
            <v>293.60000000000002</v>
          </cell>
          <cell r="O473">
            <v>0.94166666666569654</v>
          </cell>
        </row>
        <row r="474">
          <cell r="B474" t="str">
            <v>buy</v>
          </cell>
          <cell r="C474">
            <v>1</v>
          </cell>
          <cell r="E474">
            <v>7.0000000000000007E-2</v>
          </cell>
          <cell r="L474">
            <v>0</v>
          </cell>
          <cell r="M474">
            <v>15</v>
          </cell>
          <cell r="N474">
            <v>10.5</v>
          </cell>
          <cell r="O474">
            <v>5.8333333334303461E-2</v>
          </cell>
        </row>
        <row r="475">
          <cell r="B475" t="str">
            <v>buy</v>
          </cell>
          <cell r="C475">
            <v>7</v>
          </cell>
          <cell r="E475">
            <v>3.65</v>
          </cell>
          <cell r="L475">
            <v>40.199999999998909</v>
          </cell>
          <cell r="M475">
            <v>24.399999999999636</v>
          </cell>
          <cell r="N475">
            <v>436.23</v>
          </cell>
          <cell r="O475">
            <v>0.71875</v>
          </cell>
        </row>
        <row r="476">
          <cell r="B476" t="str">
            <v>sell</v>
          </cell>
          <cell r="C476">
            <v>1</v>
          </cell>
          <cell r="E476">
            <v>7.0000000000000007E-2</v>
          </cell>
          <cell r="L476">
            <v>0</v>
          </cell>
          <cell r="M476">
            <v>15</v>
          </cell>
          <cell r="N476">
            <v>10.5</v>
          </cell>
          <cell r="O476">
            <v>2.4305555554747116E-2</v>
          </cell>
        </row>
        <row r="477">
          <cell r="B477" t="str">
            <v>sell</v>
          </cell>
          <cell r="C477">
            <v>5</v>
          </cell>
          <cell r="E477">
            <v>1.31</v>
          </cell>
          <cell r="L477">
            <v>22.400000000001455</v>
          </cell>
          <cell r="M477">
            <v>20.600000000002183</v>
          </cell>
          <cell r="N477">
            <v>183.46</v>
          </cell>
          <cell r="O477">
            <v>0.80208333333575865</v>
          </cell>
        </row>
        <row r="478">
          <cell r="B478" t="str">
            <v>buy</v>
          </cell>
          <cell r="C478">
            <v>6</v>
          </cell>
          <cell r="E478">
            <v>2.25</v>
          </cell>
          <cell r="L478">
            <v>30.699999999998909</v>
          </cell>
          <cell r="M478">
            <v>21.899999999997817</v>
          </cell>
          <cell r="N478">
            <v>293.01</v>
          </cell>
          <cell r="O478">
            <v>1.2652777777839219</v>
          </cell>
        </row>
        <row r="479">
          <cell r="B479" t="str">
            <v>sell</v>
          </cell>
          <cell r="C479">
            <v>2</v>
          </cell>
          <cell r="E479">
            <v>0.19</v>
          </cell>
          <cell r="L479">
            <v>4.1000000000003638</v>
          </cell>
          <cell r="M479">
            <v>16.5</v>
          </cell>
          <cell r="N479">
            <v>28.48</v>
          </cell>
          <cell r="O479">
            <v>0.21736111110658385</v>
          </cell>
        </row>
        <row r="480">
          <cell r="B480" t="str">
            <v>sell</v>
          </cell>
          <cell r="C480">
            <v>6</v>
          </cell>
          <cell r="E480">
            <v>2.25</v>
          </cell>
          <cell r="L480">
            <v>30.500000000001819</v>
          </cell>
          <cell r="M480">
            <v>20.900000000001455</v>
          </cell>
          <cell r="N480">
            <v>291.39</v>
          </cell>
          <cell r="O480">
            <v>0.83888888888759539</v>
          </cell>
        </row>
        <row r="481">
          <cell r="B481" t="str">
            <v>buy</v>
          </cell>
          <cell r="C481">
            <v>1</v>
          </cell>
          <cell r="E481">
            <v>7.0000000000000007E-2</v>
          </cell>
          <cell r="L481">
            <v>0</v>
          </cell>
          <cell r="M481">
            <v>15</v>
          </cell>
          <cell r="N481">
            <v>10.5</v>
          </cell>
          <cell r="O481">
            <v>8.4722222221898846E-2</v>
          </cell>
        </row>
        <row r="482">
          <cell r="B482" t="str">
            <v>buy</v>
          </cell>
          <cell r="C482">
            <v>2</v>
          </cell>
          <cell r="E482">
            <v>0.19</v>
          </cell>
          <cell r="L482">
            <v>4.1000000000003638</v>
          </cell>
          <cell r="M482">
            <v>16.5</v>
          </cell>
          <cell r="N482">
            <v>28.48</v>
          </cell>
          <cell r="O482">
            <v>0.31527777777228039</v>
          </cell>
        </row>
        <row r="483">
          <cell r="B483" t="str">
            <v>sell</v>
          </cell>
          <cell r="C483">
            <v>6</v>
          </cell>
          <cell r="E483">
            <v>2.25</v>
          </cell>
          <cell r="L483">
            <v>31.000000000001819</v>
          </cell>
          <cell r="M483">
            <v>19.800000000001091</v>
          </cell>
          <cell r="N483">
            <v>292.89999999999998</v>
          </cell>
          <cell r="O483">
            <v>0.84166666666715173</v>
          </cell>
        </row>
        <row r="484">
          <cell r="B484" t="str">
            <v>buy</v>
          </cell>
          <cell r="C484">
            <v>6</v>
          </cell>
          <cell r="E484">
            <v>2.25</v>
          </cell>
          <cell r="L484">
            <v>33.200000000000728</v>
          </cell>
          <cell r="M484">
            <v>23.499999999998181</v>
          </cell>
          <cell r="N484">
            <v>292.2</v>
          </cell>
          <cell r="O484">
            <v>0.695138888884685</v>
          </cell>
        </row>
        <row r="485">
          <cell r="B485" t="str">
            <v>sell</v>
          </cell>
          <cell r="C485">
            <v>1</v>
          </cell>
          <cell r="E485">
            <v>7.0000000000000007E-2</v>
          </cell>
          <cell r="L485">
            <v>0</v>
          </cell>
          <cell r="M485">
            <v>15</v>
          </cell>
          <cell r="N485">
            <v>10.5</v>
          </cell>
          <cell r="O485">
            <v>9.7222222248092294E-3</v>
          </cell>
        </row>
        <row r="486">
          <cell r="B486" t="str">
            <v>sell</v>
          </cell>
          <cell r="C486">
            <v>4</v>
          </cell>
          <cell r="E486">
            <v>0.73</v>
          </cell>
          <cell r="L486">
            <v>15.5</v>
          </cell>
          <cell r="M486">
            <v>20</v>
          </cell>
          <cell r="N486">
            <v>109.39</v>
          </cell>
          <cell r="O486">
            <v>4.6527777776645962E-2</v>
          </cell>
        </row>
        <row r="487">
          <cell r="B487" t="str">
            <v>buy</v>
          </cell>
          <cell r="C487">
            <v>6</v>
          </cell>
          <cell r="E487">
            <v>2.25</v>
          </cell>
          <cell r="L487">
            <v>30.700000000000728</v>
          </cell>
          <cell r="M487">
            <v>21.600000000002183</v>
          </cell>
          <cell r="N487">
            <v>291.78999999999996</v>
          </cell>
          <cell r="O487">
            <v>0.16736111111094942</v>
          </cell>
        </row>
        <row r="488">
          <cell r="B488" t="str">
            <v>sell</v>
          </cell>
          <cell r="C488">
            <v>2</v>
          </cell>
          <cell r="E488">
            <v>0.19</v>
          </cell>
          <cell r="L488">
            <v>4.1000000000003638</v>
          </cell>
          <cell r="M488">
            <v>16.5</v>
          </cell>
          <cell r="N488">
            <v>28.48</v>
          </cell>
          <cell r="O488">
            <v>5.0694444442342501E-2</v>
          </cell>
        </row>
        <row r="489">
          <cell r="B489" t="str">
            <v>sell</v>
          </cell>
          <cell r="C489">
            <v>3</v>
          </cell>
          <cell r="E489">
            <v>0.39</v>
          </cell>
          <cell r="L489">
            <v>9.2999999999974534</v>
          </cell>
          <cell r="M489">
            <v>18.299999999999272</v>
          </cell>
          <cell r="N489">
            <v>58.620000000000005</v>
          </cell>
          <cell r="O489">
            <v>5.6249999994179234E-2</v>
          </cell>
        </row>
        <row r="490">
          <cell r="B490" t="str">
            <v>buy</v>
          </cell>
          <cell r="C490">
            <v>6</v>
          </cell>
          <cell r="E490">
            <v>2.25</v>
          </cell>
          <cell r="L490">
            <v>31.199999999998909</v>
          </cell>
          <cell r="M490">
            <v>21.899999999997817</v>
          </cell>
          <cell r="N490">
            <v>292.93</v>
          </cell>
          <cell r="O490">
            <v>3.0555555553291924E-2</v>
          </cell>
        </row>
        <row r="491">
          <cell r="B491" t="str">
            <v>sell</v>
          </cell>
          <cell r="C491">
            <v>8</v>
          </cell>
          <cell r="E491">
            <v>5.77</v>
          </cell>
          <cell r="L491">
            <v>50.099999999998545</v>
          </cell>
          <cell r="M491">
            <v>24.299999999999272</v>
          </cell>
          <cell r="N491">
            <v>635.83999999999992</v>
          </cell>
          <cell r="O491">
            <v>9.5138888886140194E-2</v>
          </cell>
        </row>
        <row r="492">
          <cell r="B492" t="str">
            <v>buy</v>
          </cell>
          <cell r="C492">
            <v>1</v>
          </cell>
          <cell r="E492">
            <v>7.0000000000000007E-2</v>
          </cell>
          <cell r="L492">
            <v>0</v>
          </cell>
          <cell r="M492">
            <v>15</v>
          </cell>
          <cell r="N492">
            <v>10.5</v>
          </cell>
          <cell r="O492">
            <v>6.2499999985448085E-3</v>
          </cell>
        </row>
        <row r="493">
          <cell r="B493" t="str">
            <v>buy</v>
          </cell>
          <cell r="C493">
            <v>1</v>
          </cell>
          <cell r="E493">
            <v>7.0000000000000007E-2</v>
          </cell>
          <cell r="L493">
            <v>0</v>
          </cell>
          <cell r="M493">
            <v>15</v>
          </cell>
          <cell r="N493">
            <v>10.5</v>
          </cell>
          <cell r="O493">
            <v>4.166666665696539E-3</v>
          </cell>
        </row>
        <row r="494">
          <cell r="B494" t="str">
            <v>buy</v>
          </cell>
          <cell r="C494">
            <v>1</v>
          </cell>
          <cell r="E494">
            <v>7.0000000000000007E-2</v>
          </cell>
          <cell r="L494">
            <v>0</v>
          </cell>
          <cell r="M494">
            <v>14.999999999998181</v>
          </cell>
          <cell r="N494">
            <v>10.5</v>
          </cell>
          <cell r="O494">
            <v>2.5000000001455192E-2</v>
          </cell>
        </row>
        <row r="495">
          <cell r="B495" t="str">
            <v>buy</v>
          </cell>
          <cell r="C495">
            <v>10</v>
          </cell>
          <cell r="E495">
            <v>13.92</v>
          </cell>
          <cell r="L495">
            <v>72.899999999999636</v>
          </cell>
          <cell r="M495">
            <v>27.100000000000364</v>
          </cell>
          <cell r="N495">
            <v>1113.27</v>
          </cell>
          <cell r="O495">
            <v>0.52291666666860692</v>
          </cell>
        </row>
        <row r="496">
          <cell r="B496" t="str">
            <v>sell</v>
          </cell>
          <cell r="C496">
            <v>1</v>
          </cell>
          <cell r="E496">
            <v>7.0000000000000007E-2</v>
          </cell>
          <cell r="L496">
            <v>0</v>
          </cell>
          <cell r="M496">
            <v>15.000000000001819</v>
          </cell>
          <cell r="N496">
            <v>10.5</v>
          </cell>
          <cell r="O496">
            <v>4.166666665696539E-3</v>
          </cell>
        </row>
        <row r="497">
          <cell r="B497" t="str">
            <v>sell</v>
          </cell>
          <cell r="C497">
            <v>13</v>
          </cell>
          <cell r="E497">
            <v>46.72</v>
          </cell>
          <cell r="L497">
            <v>89.900000000001455</v>
          </cell>
          <cell r="M497">
            <v>3.7000000000007276</v>
          </cell>
          <cell r="N497">
            <v>1385.77</v>
          </cell>
          <cell r="O497">
            <v>1.5618055555532919</v>
          </cell>
        </row>
        <row r="498">
          <cell r="B498" t="str">
            <v>buy</v>
          </cell>
          <cell r="C498">
            <v>2</v>
          </cell>
          <cell r="E498">
            <v>0.19</v>
          </cell>
          <cell r="L498">
            <v>4.2000000000007276</v>
          </cell>
          <cell r="M498">
            <v>16.5</v>
          </cell>
          <cell r="N498">
            <v>28.41</v>
          </cell>
          <cell r="O498">
            <v>0.12569444443943212</v>
          </cell>
        </row>
        <row r="499">
          <cell r="B499" t="str">
            <v>buy</v>
          </cell>
          <cell r="C499">
            <v>1</v>
          </cell>
          <cell r="E499">
            <v>7.0000000000000007E-2</v>
          </cell>
          <cell r="L499">
            <v>0</v>
          </cell>
          <cell r="M499">
            <v>15</v>
          </cell>
          <cell r="N499">
            <v>10.5</v>
          </cell>
          <cell r="O499">
            <v>7.3611111110949423E-2</v>
          </cell>
        </row>
        <row r="500">
          <cell r="B500" t="str">
            <v>buy</v>
          </cell>
          <cell r="C500">
            <v>1</v>
          </cell>
          <cell r="E500">
            <v>7.0000000000000007E-2</v>
          </cell>
          <cell r="L500">
            <v>0</v>
          </cell>
          <cell r="M500">
            <v>15</v>
          </cell>
          <cell r="N500">
            <v>10.5</v>
          </cell>
          <cell r="O500">
            <v>1.1805555557657499E-2</v>
          </cell>
        </row>
        <row r="501">
          <cell r="B501" t="str">
            <v>buy</v>
          </cell>
          <cell r="C501">
            <v>1</v>
          </cell>
          <cell r="E501">
            <v>7.0000000000000007E-2</v>
          </cell>
          <cell r="L501">
            <v>0</v>
          </cell>
          <cell r="M501">
            <v>15.000000000001819</v>
          </cell>
          <cell r="N501">
            <v>10.5</v>
          </cell>
          <cell r="O501">
            <v>7.777777778392192E-2</v>
          </cell>
        </row>
        <row r="502">
          <cell r="B502" t="str">
            <v>buy</v>
          </cell>
          <cell r="C502">
            <v>1</v>
          </cell>
          <cell r="E502">
            <v>7.0000000000000007E-2</v>
          </cell>
          <cell r="L502">
            <v>0</v>
          </cell>
          <cell r="M502">
            <v>16.300000000001091</v>
          </cell>
          <cell r="N502">
            <v>10.49</v>
          </cell>
          <cell r="O502">
            <v>0.42638888888905058</v>
          </cell>
        </row>
        <row r="503">
          <cell r="B503" t="str">
            <v>buy</v>
          </cell>
          <cell r="C503">
            <v>3</v>
          </cell>
          <cell r="E503">
            <v>0.39</v>
          </cell>
          <cell r="L503">
            <v>9.3000000000010914</v>
          </cell>
          <cell r="M503">
            <v>18.200000000000728</v>
          </cell>
          <cell r="N503">
            <v>58.35</v>
          </cell>
          <cell r="O503">
            <v>9.5138888886140194E-2</v>
          </cell>
        </row>
        <row r="504">
          <cell r="B504" t="str">
            <v>sell</v>
          </cell>
          <cell r="C504">
            <v>7</v>
          </cell>
          <cell r="E504">
            <v>3.65</v>
          </cell>
          <cell r="L504">
            <v>39.800000000001091</v>
          </cell>
          <cell r="M504">
            <v>22.500000000001819</v>
          </cell>
          <cell r="N504">
            <v>436.9</v>
          </cell>
          <cell r="O504">
            <v>1.1576388888861402</v>
          </cell>
        </row>
        <row r="505">
          <cell r="B505" t="str">
            <v>buy</v>
          </cell>
          <cell r="C505">
            <v>3</v>
          </cell>
          <cell r="E505">
            <v>0.39</v>
          </cell>
          <cell r="L505">
            <v>9.3999999999996362</v>
          </cell>
          <cell r="M505">
            <v>18.299999999999272</v>
          </cell>
          <cell r="N505">
            <v>58.43</v>
          </cell>
          <cell r="O505">
            <v>3.7499999998544808E-2</v>
          </cell>
        </row>
        <row r="506">
          <cell r="B506" t="str">
            <v>buy</v>
          </cell>
          <cell r="C506">
            <v>1</v>
          </cell>
          <cell r="E506">
            <v>7.0000000000000007E-2</v>
          </cell>
          <cell r="L506">
            <v>0</v>
          </cell>
          <cell r="M506">
            <v>15</v>
          </cell>
          <cell r="N506">
            <v>10.5</v>
          </cell>
          <cell r="O506">
            <v>7.0833333338669036E-2</v>
          </cell>
        </row>
        <row r="507">
          <cell r="B507" t="str">
            <v>buy</v>
          </cell>
          <cell r="C507">
            <v>2</v>
          </cell>
          <cell r="E507">
            <v>0.19</v>
          </cell>
          <cell r="L507">
            <v>4.2000000000007276</v>
          </cell>
          <cell r="M507">
            <v>16.999999999998181</v>
          </cell>
          <cell r="N507">
            <v>28.439999999999998</v>
          </cell>
          <cell r="O507">
            <v>0.5</v>
          </cell>
        </row>
        <row r="508">
          <cell r="B508" t="str">
            <v>buy</v>
          </cell>
          <cell r="C508">
            <v>5</v>
          </cell>
          <cell r="E508">
            <v>1.31</v>
          </cell>
          <cell r="L508">
            <v>22.500000000001819</v>
          </cell>
          <cell r="M508">
            <v>20.800000000001091</v>
          </cell>
          <cell r="N508">
            <v>183.91</v>
          </cell>
          <cell r="O508">
            <v>0.30902777778101154</v>
          </cell>
        </row>
        <row r="509">
          <cell r="B509" t="str">
            <v>sell</v>
          </cell>
          <cell r="C509">
            <v>1</v>
          </cell>
          <cell r="E509">
            <v>7.0000000000000007E-2</v>
          </cell>
          <cell r="L509">
            <v>0</v>
          </cell>
          <cell r="M509">
            <v>15</v>
          </cell>
          <cell r="N509">
            <v>10.5</v>
          </cell>
          <cell r="O509">
            <v>6.5972222218988463E-2</v>
          </cell>
        </row>
        <row r="510">
          <cell r="B510" t="str">
            <v>sell</v>
          </cell>
          <cell r="C510">
            <v>5</v>
          </cell>
          <cell r="E510">
            <v>1.31</v>
          </cell>
          <cell r="L510">
            <v>24.000000000001819</v>
          </cell>
          <cell r="M510">
            <v>20.800000000001091</v>
          </cell>
          <cell r="N510">
            <v>183.48</v>
          </cell>
          <cell r="O510">
            <v>0.91666666666424135</v>
          </cell>
        </row>
        <row r="511">
          <cell r="B511" t="str">
            <v>buy</v>
          </cell>
          <cell r="C511">
            <v>1</v>
          </cell>
          <cell r="E511">
            <v>7.0000000000000007E-2</v>
          </cell>
          <cell r="L511">
            <v>0</v>
          </cell>
          <cell r="M511">
            <v>15.000000000001819</v>
          </cell>
          <cell r="N511">
            <v>10.5</v>
          </cell>
          <cell r="O511">
            <v>0.12708333333284827</v>
          </cell>
        </row>
        <row r="512">
          <cell r="B512" t="str">
            <v>buy</v>
          </cell>
          <cell r="C512">
            <v>1</v>
          </cell>
          <cell r="E512">
            <v>7.0000000000000007E-2</v>
          </cell>
          <cell r="L512">
            <v>0</v>
          </cell>
          <cell r="M512">
            <v>15</v>
          </cell>
          <cell r="N512">
            <v>10.5</v>
          </cell>
          <cell r="O512">
            <v>0.26527777777664596</v>
          </cell>
        </row>
        <row r="513">
          <cell r="B513" t="str">
            <v>buy</v>
          </cell>
          <cell r="C513">
            <v>6</v>
          </cell>
          <cell r="E513">
            <v>2.25</v>
          </cell>
          <cell r="L513">
            <v>30.799999999999272</v>
          </cell>
          <cell r="M513">
            <v>21.600000000002183</v>
          </cell>
          <cell r="N513">
            <v>291.77999999999997</v>
          </cell>
          <cell r="O513">
            <v>0.50208333333284827</v>
          </cell>
        </row>
        <row r="514">
          <cell r="B514" t="str">
            <v>sell</v>
          </cell>
          <cell r="C514">
            <v>11</v>
          </cell>
          <cell r="E514">
            <v>20.59</v>
          </cell>
          <cell r="L514">
            <v>85.800000000001091</v>
          </cell>
          <cell r="M514">
            <v>21.100000000000364</v>
          </cell>
          <cell r="N514">
            <v>1233.24</v>
          </cell>
          <cell r="O514">
            <v>0.76736111111677019</v>
          </cell>
        </row>
        <row r="515">
          <cell r="B515" t="str">
            <v>buy</v>
          </cell>
          <cell r="C515">
            <v>2</v>
          </cell>
          <cell r="E515">
            <v>0.19</v>
          </cell>
          <cell r="L515">
            <v>4.0999999999967258</v>
          </cell>
          <cell r="M515">
            <v>16.499999999998181</v>
          </cell>
          <cell r="N515">
            <v>28.48</v>
          </cell>
          <cell r="O515">
            <v>8.333333331393078E-3</v>
          </cell>
        </row>
        <row r="516">
          <cell r="B516" t="str">
            <v>buy</v>
          </cell>
          <cell r="C516">
            <v>1</v>
          </cell>
          <cell r="E516">
            <v>7.0000000000000007E-2</v>
          </cell>
          <cell r="L516">
            <v>0</v>
          </cell>
          <cell r="M516">
            <v>15</v>
          </cell>
          <cell r="N516">
            <v>10.5</v>
          </cell>
          <cell r="O516">
            <v>4.166666665696539E-3</v>
          </cell>
        </row>
        <row r="517">
          <cell r="B517" t="str">
            <v>buy</v>
          </cell>
          <cell r="C517">
            <v>3</v>
          </cell>
          <cell r="E517">
            <v>0.39</v>
          </cell>
          <cell r="L517">
            <v>9.1000000000003638</v>
          </cell>
          <cell r="M517">
            <v>22.099999999998545</v>
          </cell>
          <cell r="N517">
            <v>58.370000000000005</v>
          </cell>
          <cell r="O517">
            <v>0.29166666667151731</v>
          </cell>
        </row>
        <row r="518">
          <cell r="B518" t="str">
            <v>buy</v>
          </cell>
          <cell r="C518">
            <v>1</v>
          </cell>
          <cell r="E518">
            <v>7.0000000000000007E-2</v>
          </cell>
          <cell r="L518">
            <v>0</v>
          </cell>
          <cell r="M518">
            <v>14.999999999998181</v>
          </cell>
          <cell r="N518">
            <v>10.5</v>
          </cell>
          <cell r="O518">
            <v>4.1666666664241347E-2</v>
          </cell>
        </row>
        <row r="519">
          <cell r="B519" t="str">
            <v>buy</v>
          </cell>
          <cell r="C519">
            <v>10</v>
          </cell>
          <cell r="E519">
            <v>13.92</v>
          </cell>
          <cell r="L519">
            <v>72.5</v>
          </cell>
          <cell r="M519">
            <v>26.200000000000728</v>
          </cell>
          <cell r="N519">
            <v>1108.6100000000001</v>
          </cell>
          <cell r="O519">
            <v>1.0618055555532919</v>
          </cell>
        </row>
        <row r="520">
          <cell r="B520" t="str">
            <v>sell</v>
          </cell>
          <cell r="C520">
            <v>3</v>
          </cell>
          <cell r="E520">
            <v>0.45000000000000007</v>
          </cell>
          <cell r="L520">
            <v>9.1000000000021828</v>
          </cell>
          <cell r="M520">
            <v>18.200000000004366</v>
          </cell>
          <cell r="N520">
            <v>67.48</v>
          </cell>
          <cell r="O520">
            <v>0.21458333333430346</v>
          </cell>
        </row>
        <row r="521">
          <cell r="B521" t="str">
            <v>sell</v>
          </cell>
          <cell r="C521">
            <v>6</v>
          </cell>
          <cell r="E521">
            <v>2.58</v>
          </cell>
          <cell r="L521">
            <v>31.200000000000728</v>
          </cell>
          <cell r="M521">
            <v>21.800000000001091</v>
          </cell>
          <cell r="N521">
            <v>336.18</v>
          </cell>
          <cell r="O521">
            <v>0.28611111111240461</v>
          </cell>
        </row>
        <row r="522">
          <cell r="B522" t="str">
            <v>buy</v>
          </cell>
          <cell r="C522">
            <v>1</v>
          </cell>
          <cell r="E522">
            <v>0.08</v>
          </cell>
          <cell r="L522">
            <v>0</v>
          </cell>
          <cell r="M522">
            <v>15.000000000001819</v>
          </cell>
          <cell r="N522">
            <v>12</v>
          </cell>
          <cell r="O522">
            <v>6.9444444452528842E-3</v>
          </cell>
        </row>
        <row r="523">
          <cell r="B523" t="str">
            <v>buy</v>
          </cell>
          <cell r="C523">
            <v>5</v>
          </cell>
          <cell r="E523">
            <v>1.5100000000000002</v>
          </cell>
          <cell r="L523">
            <v>22.5</v>
          </cell>
          <cell r="M523">
            <v>20.69999999999709</v>
          </cell>
          <cell r="N523">
            <v>210.76</v>
          </cell>
          <cell r="O523">
            <v>9.0972222227719612E-2</v>
          </cell>
        </row>
        <row r="524">
          <cell r="B524" t="str">
            <v>sell</v>
          </cell>
          <cell r="C524">
            <v>5</v>
          </cell>
          <cell r="E524">
            <v>1.5100000000000002</v>
          </cell>
          <cell r="L524">
            <v>23.100000000000364</v>
          </cell>
          <cell r="M524">
            <v>21.100000000002183</v>
          </cell>
          <cell r="N524">
            <v>211.9</v>
          </cell>
          <cell r="O524">
            <v>0.12708333333284827</v>
          </cell>
        </row>
        <row r="525">
          <cell r="B525" t="str">
            <v>buy</v>
          </cell>
          <cell r="C525">
            <v>15</v>
          </cell>
          <cell r="E525">
            <v>109.05000000000001</v>
          </cell>
          <cell r="L525">
            <v>128.99999999999818</v>
          </cell>
          <cell r="M525">
            <v>27.599999999996726</v>
          </cell>
          <cell r="N525">
            <v>3278.1600000000017</v>
          </cell>
          <cell r="O525">
            <v>3.6340277777781012</v>
          </cell>
        </row>
        <row r="526">
          <cell r="B526" t="str">
            <v>sell</v>
          </cell>
          <cell r="C526">
            <v>2</v>
          </cell>
          <cell r="E526">
            <v>0.22000000000000003</v>
          </cell>
          <cell r="L526">
            <v>4.1000000000003638</v>
          </cell>
          <cell r="M526">
            <v>16.5</v>
          </cell>
          <cell r="N526">
            <v>33.020000000000003</v>
          </cell>
          <cell r="O526">
            <v>0.25069444444670808</v>
          </cell>
        </row>
        <row r="527">
          <cell r="B527" t="str">
            <v>sell</v>
          </cell>
          <cell r="C527">
            <v>2</v>
          </cell>
          <cell r="E527">
            <v>0.22000000000000003</v>
          </cell>
          <cell r="L527">
            <v>4.1000000000003638</v>
          </cell>
          <cell r="M527">
            <v>15.800000000001091</v>
          </cell>
          <cell r="N527">
            <v>32.910000000000004</v>
          </cell>
          <cell r="O527">
            <v>0.71180555555474712</v>
          </cell>
        </row>
        <row r="528">
          <cell r="B528" t="str">
            <v>sell</v>
          </cell>
          <cell r="C528">
            <v>1</v>
          </cell>
          <cell r="E528">
            <v>0.08</v>
          </cell>
          <cell r="L528">
            <v>0</v>
          </cell>
          <cell r="M528">
            <v>15</v>
          </cell>
          <cell r="N528">
            <v>12</v>
          </cell>
          <cell r="O528">
            <v>4.9305555556202307E-2</v>
          </cell>
        </row>
        <row r="529">
          <cell r="B529" t="str">
            <v>sell</v>
          </cell>
          <cell r="C529">
            <v>2</v>
          </cell>
          <cell r="E529">
            <v>0.22000000000000003</v>
          </cell>
          <cell r="L529">
            <v>4.2000000000007276</v>
          </cell>
          <cell r="M529">
            <v>15.899999999999636</v>
          </cell>
          <cell r="N529">
            <v>33.050000000000004</v>
          </cell>
          <cell r="O529">
            <v>0.31180555555329192</v>
          </cell>
        </row>
        <row r="530">
          <cell r="B530" t="str">
            <v>sell</v>
          </cell>
          <cell r="C530">
            <v>1</v>
          </cell>
          <cell r="E530">
            <v>0.08</v>
          </cell>
          <cell r="L530">
            <v>0</v>
          </cell>
          <cell r="M530">
            <v>14.999999999998181</v>
          </cell>
          <cell r="N530">
            <v>12</v>
          </cell>
          <cell r="O530">
            <v>0.18541666666715173</v>
          </cell>
        </row>
        <row r="531">
          <cell r="B531" t="str">
            <v>sell</v>
          </cell>
          <cell r="C531">
            <v>1</v>
          </cell>
          <cell r="E531">
            <v>0.08</v>
          </cell>
          <cell r="L531">
            <v>0</v>
          </cell>
          <cell r="M531">
            <v>15</v>
          </cell>
          <cell r="N531">
            <v>12</v>
          </cell>
          <cell r="O531">
            <v>0.16250000000582077</v>
          </cell>
        </row>
        <row r="532">
          <cell r="B532" t="str">
            <v>sell</v>
          </cell>
          <cell r="C532">
            <v>1</v>
          </cell>
          <cell r="E532">
            <v>0.08</v>
          </cell>
          <cell r="L532">
            <v>0</v>
          </cell>
          <cell r="M532">
            <v>15.000000000001819</v>
          </cell>
          <cell r="N532">
            <v>12</v>
          </cell>
          <cell r="O532">
            <v>4.2361111110949423E-2</v>
          </cell>
        </row>
        <row r="533">
          <cell r="B533" t="str">
            <v>sell</v>
          </cell>
          <cell r="C533">
            <v>4</v>
          </cell>
          <cell r="E533">
            <v>0.84000000000000008</v>
          </cell>
          <cell r="L533">
            <v>15.399999999999636</v>
          </cell>
          <cell r="M533">
            <v>19.399999999999636</v>
          </cell>
          <cell r="N533">
            <v>126.16</v>
          </cell>
          <cell r="O533">
            <v>0.91111111111240461</v>
          </cell>
        </row>
        <row r="534">
          <cell r="B534" t="str">
            <v>buy</v>
          </cell>
          <cell r="C534">
            <v>12</v>
          </cell>
          <cell r="E534">
            <v>36.629999999999995</v>
          </cell>
          <cell r="L534">
            <v>95.000000000001819</v>
          </cell>
          <cell r="M534">
            <v>23.80000000000291</v>
          </cell>
          <cell r="N534">
            <v>1107.05</v>
          </cell>
          <cell r="O534">
            <v>2.7798611111138598</v>
          </cell>
        </row>
        <row r="535">
          <cell r="B535" t="str">
            <v>sell</v>
          </cell>
          <cell r="C535">
            <v>3</v>
          </cell>
          <cell r="E535">
            <v>0.45000000000000007</v>
          </cell>
          <cell r="L535">
            <v>9.499999999996362</v>
          </cell>
          <cell r="M535">
            <v>18.299999999999272</v>
          </cell>
          <cell r="N535">
            <v>67.61</v>
          </cell>
          <cell r="O535">
            <v>0.11388888888905058</v>
          </cell>
        </row>
        <row r="536">
          <cell r="B536" t="str">
            <v>sell</v>
          </cell>
          <cell r="C536">
            <v>1</v>
          </cell>
          <cell r="E536">
            <v>0.08</v>
          </cell>
          <cell r="L536">
            <v>0</v>
          </cell>
          <cell r="M536">
            <v>14.299999999997453</v>
          </cell>
          <cell r="N536">
            <v>11.96</v>
          </cell>
          <cell r="O536">
            <v>0.63263888889196096</v>
          </cell>
        </row>
        <row r="537">
          <cell r="B537" t="str">
            <v>sell</v>
          </cell>
          <cell r="C537">
            <v>4</v>
          </cell>
          <cell r="E537">
            <v>0.84000000000000008</v>
          </cell>
          <cell r="L537">
            <v>15.300000000001091</v>
          </cell>
          <cell r="M537">
            <v>20</v>
          </cell>
          <cell r="N537">
            <v>126.05</v>
          </cell>
          <cell r="O537">
            <v>0.17013888889050577</v>
          </cell>
        </row>
        <row r="538">
          <cell r="B538" t="str">
            <v>sell</v>
          </cell>
          <cell r="C538">
            <v>3</v>
          </cell>
          <cell r="E538">
            <v>0.45000000000000007</v>
          </cell>
          <cell r="L538">
            <v>9.3999999999996362</v>
          </cell>
          <cell r="M538">
            <v>18.299999999999272</v>
          </cell>
          <cell r="N538">
            <v>67.69</v>
          </cell>
          <cell r="O538">
            <v>4.6527777776645962E-2</v>
          </cell>
        </row>
        <row r="539">
          <cell r="B539" t="str">
            <v>sell</v>
          </cell>
          <cell r="C539">
            <v>3</v>
          </cell>
          <cell r="E539">
            <v>0.45000000000000007</v>
          </cell>
          <cell r="L539">
            <v>9.1000000000021828</v>
          </cell>
          <cell r="M539">
            <v>17.900000000001455</v>
          </cell>
          <cell r="N539">
            <v>67.56</v>
          </cell>
          <cell r="O539">
            <v>0.69374999999854481</v>
          </cell>
        </row>
        <row r="540">
          <cell r="B540" t="str">
            <v>sell</v>
          </cell>
          <cell r="C540">
            <v>10</v>
          </cell>
          <cell r="E540">
            <v>15.91</v>
          </cell>
          <cell r="L540">
            <v>72.100000000000364</v>
          </cell>
          <cell r="M540">
            <v>24.599999999998545</v>
          </cell>
          <cell r="N540">
            <v>1272.2399999999998</v>
          </cell>
          <cell r="O540">
            <v>1.1680555555576575</v>
          </cell>
        </row>
        <row r="541">
          <cell r="B541" t="str">
            <v>buy</v>
          </cell>
          <cell r="C541">
            <v>3</v>
          </cell>
          <cell r="E541">
            <v>0.45000000000000007</v>
          </cell>
          <cell r="L541">
            <v>9.2999999999992724</v>
          </cell>
          <cell r="M541">
            <v>18.300000000001091</v>
          </cell>
          <cell r="N541">
            <v>67.63</v>
          </cell>
          <cell r="O541">
            <v>5.9722222220443655E-2</v>
          </cell>
        </row>
        <row r="542">
          <cell r="B542" t="str">
            <v>buy</v>
          </cell>
          <cell r="C542">
            <v>10</v>
          </cell>
          <cell r="E542">
            <v>15.91</v>
          </cell>
          <cell r="L542">
            <v>75.799999999999272</v>
          </cell>
          <cell r="M542">
            <v>29.800000000001091</v>
          </cell>
          <cell r="N542">
            <v>1274.4299999999998</v>
          </cell>
          <cell r="O542">
            <v>1.2909722222248092</v>
          </cell>
        </row>
        <row r="543">
          <cell r="B543" t="str">
            <v>sell</v>
          </cell>
          <cell r="C543">
            <v>2</v>
          </cell>
          <cell r="E543">
            <v>0.22000000000000003</v>
          </cell>
          <cell r="L543">
            <v>4.0999999999985448</v>
          </cell>
          <cell r="M543">
            <v>16.5</v>
          </cell>
          <cell r="N543">
            <v>33.020000000000003</v>
          </cell>
          <cell r="O543">
            <v>1.8749999995634425E-2</v>
          </cell>
        </row>
        <row r="544">
          <cell r="B544" t="str">
            <v>sell</v>
          </cell>
          <cell r="C544">
            <v>4</v>
          </cell>
          <cell r="E544">
            <v>0.84000000000000008</v>
          </cell>
          <cell r="L544">
            <v>15.500000000001819</v>
          </cell>
          <cell r="M544">
            <v>20.100000000000364</v>
          </cell>
          <cell r="N544">
            <v>125.85</v>
          </cell>
          <cell r="O544">
            <v>0.21180555555474712</v>
          </cell>
        </row>
        <row r="545">
          <cell r="B545" t="str">
            <v>buy</v>
          </cell>
          <cell r="C545">
            <v>5</v>
          </cell>
          <cell r="E545">
            <v>1.69</v>
          </cell>
          <cell r="L545">
            <v>23.200000000000728</v>
          </cell>
          <cell r="M545">
            <v>21.100000000000364</v>
          </cell>
          <cell r="N545">
            <v>236.78</v>
          </cell>
          <cell r="O545">
            <v>0.12152777778101154</v>
          </cell>
        </row>
        <row r="546">
          <cell r="B546" t="str">
            <v>sell</v>
          </cell>
          <cell r="C546">
            <v>8</v>
          </cell>
          <cell r="E546">
            <v>7.41</v>
          </cell>
          <cell r="L546">
            <v>52.100000000002183</v>
          </cell>
          <cell r="M546">
            <v>25.100000000000364</v>
          </cell>
          <cell r="N546">
            <v>811.81</v>
          </cell>
          <cell r="O546">
            <v>0.28611111110512866</v>
          </cell>
        </row>
        <row r="547">
          <cell r="B547" t="str">
            <v>buy</v>
          </cell>
          <cell r="C547">
            <v>4</v>
          </cell>
          <cell r="E547">
            <v>0.94</v>
          </cell>
          <cell r="L547">
            <v>15.399999999997817</v>
          </cell>
          <cell r="M547">
            <v>20</v>
          </cell>
          <cell r="N547">
            <v>141.07</v>
          </cell>
          <cell r="O547">
            <v>0.13958333332993789</v>
          </cell>
        </row>
        <row r="548">
          <cell r="B548" t="str">
            <v>buy</v>
          </cell>
          <cell r="C548">
            <v>5</v>
          </cell>
          <cell r="E548">
            <v>1.69</v>
          </cell>
          <cell r="L548">
            <v>22.599999999998545</v>
          </cell>
          <cell r="M548">
            <v>20.700000000000728</v>
          </cell>
          <cell r="N548">
            <v>236.48000000000002</v>
          </cell>
          <cell r="O548">
            <v>0.17361111110949423</v>
          </cell>
        </row>
        <row r="549">
          <cell r="B549" t="str">
            <v>sell</v>
          </cell>
          <cell r="C549">
            <v>5</v>
          </cell>
          <cell r="E549">
            <v>1.69</v>
          </cell>
          <cell r="L549">
            <v>23.100000000000364</v>
          </cell>
          <cell r="M549">
            <v>20.199999999998909</v>
          </cell>
          <cell r="N549">
            <v>236.10999999999999</v>
          </cell>
          <cell r="O549">
            <v>0.65138888889487134</v>
          </cell>
        </row>
        <row r="550">
          <cell r="B550" t="str">
            <v>buy</v>
          </cell>
          <cell r="C550">
            <v>8</v>
          </cell>
          <cell r="E550">
            <v>7.41</v>
          </cell>
          <cell r="L550">
            <v>50.699999999998909</v>
          </cell>
          <cell r="M550">
            <v>24.600000000000364</v>
          </cell>
          <cell r="N550">
            <v>814.11</v>
          </cell>
          <cell r="O550">
            <v>0.288888888884685</v>
          </cell>
        </row>
        <row r="551">
          <cell r="B551" t="str">
            <v>sell</v>
          </cell>
          <cell r="C551">
            <v>1</v>
          </cell>
          <cell r="E551">
            <v>0.09</v>
          </cell>
          <cell r="L551">
            <v>0</v>
          </cell>
          <cell r="M551">
            <v>15</v>
          </cell>
          <cell r="N551">
            <v>13.5</v>
          </cell>
          <cell r="O551">
            <v>3.0555555560567882E-2</v>
          </cell>
        </row>
        <row r="552">
          <cell r="B552" t="str">
            <v>sell</v>
          </cell>
          <cell r="C552">
            <v>1</v>
          </cell>
          <cell r="E552">
            <v>0.09</v>
          </cell>
          <cell r="L552">
            <v>0</v>
          </cell>
          <cell r="M552">
            <v>15</v>
          </cell>
          <cell r="N552">
            <v>13.5</v>
          </cell>
          <cell r="O552">
            <v>1.7361111109494232E-2</v>
          </cell>
        </row>
        <row r="553">
          <cell r="B553" t="str">
            <v>sell</v>
          </cell>
          <cell r="C553">
            <v>10</v>
          </cell>
          <cell r="E553">
            <v>17.89</v>
          </cell>
          <cell r="L553">
            <v>73.300000000001091</v>
          </cell>
          <cell r="M553">
            <v>24.600000000004002</v>
          </cell>
          <cell r="N553">
            <v>1436.33</v>
          </cell>
          <cell r="O553">
            <v>1.5951388888934162</v>
          </cell>
        </row>
        <row r="554">
          <cell r="B554" t="str">
            <v>buy</v>
          </cell>
          <cell r="C554">
            <v>4</v>
          </cell>
          <cell r="E554">
            <v>0.94</v>
          </cell>
          <cell r="L554">
            <v>15.199999999998909</v>
          </cell>
          <cell r="M554">
            <v>19.899999999997817</v>
          </cell>
          <cell r="N554">
            <v>140.87</v>
          </cell>
          <cell r="O554">
            <v>0.15277777777373558</v>
          </cell>
        </row>
        <row r="555">
          <cell r="B555" t="str">
            <v>buy</v>
          </cell>
          <cell r="C555">
            <v>3</v>
          </cell>
          <cell r="E555">
            <v>0.5</v>
          </cell>
          <cell r="L555">
            <v>9.2999999999992724</v>
          </cell>
          <cell r="M555">
            <v>19.499999999998181</v>
          </cell>
          <cell r="N555">
            <v>74.77</v>
          </cell>
          <cell r="O555">
            <v>0.29791666666278616</v>
          </cell>
        </row>
        <row r="556">
          <cell r="B556" t="str">
            <v>buy</v>
          </cell>
          <cell r="C556">
            <v>4</v>
          </cell>
          <cell r="E556">
            <v>0.94</v>
          </cell>
          <cell r="L556">
            <v>15.400000000001455</v>
          </cell>
          <cell r="M556">
            <v>20</v>
          </cell>
          <cell r="N556">
            <v>141.07</v>
          </cell>
          <cell r="O556">
            <v>0.34166666666715173</v>
          </cell>
        </row>
        <row r="557">
          <cell r="B557" t="str">
            <v>buy</v>
          </cell>
          <cell r="C557">
            <v>3</v>
          </cell>
          <cell r="E557">
            <v>0.5</v>
          </cell>
          <cell r="L557">
            <v>9.3000000000010914</v>
          </cell>
          <cell r="M557">
            <v>18.800000000001091</v>
          </cell>
          <cell r="N557">
            <v>74.84</v>
          </cell>
          <cell r="O557">
            <v>0.69097222222626442</v>
          </cell>
        </row>
        <row r="558">
          <cell r="B558" t="str">
            <v>sell</v>
          </cell>
          <cell r="C558">
            <v>5</v>
          </cell>
          <cell r="E558">
            <v>1.69</v>
          </cell>
          <cell r="L558">
            <v>22.699999999998909</v>
          </cell>
          <cell r="M558">
            <v>20.799999999999272</v>
          </cell>
          <cell r="N558">
            <v>236.38</v>
          </cell>
          <cell r="O558">
            <v>6.5972222226264421E-2</v>
          </cell>
        </row>
        <row r="559">
          <cell r="B559" t="str">
            <v>buy</v>
          </cell>
          <cell r="C559">
            <v>5</v>
          </cell>
          <cell r="E559">
            <v>1.69</v>
          </cell>
          <cell r="L559">
            <v>22.399999999999636</v>
          </cell>
          <cell r="M559">
            <v>20.700000000000728</v>
          </cell>
          <cell r="N559">
            <v>236.92000000000002</v>
          </cell>
          <cell r="O559">
            <v>0.18680555556056788</v>
          </cell>
        </row>
        <row r="560">
          <cell r="B560" t="str">
            <v>sell</v>
          </cell>
          <cell r="C560">
            <v>2</v>
          </cell>
          <cell r="E560">
            <v>0.24</v>
          </cell>
          <cell r="L560">
            <v>4.2000000000007276</v>
          </cell>
          <cell r="M560">
            <v>16.600000000000364</v>
          </cell>
          <cell r="N560">
            <v>36.06</v>
          </cell>
          <cell r="O560">
            <v>7.2916666671517305E-2</v>
          </cell>
        </row>
        <row r="561">
          <cell r="B561" t="str">
            <v>sell</v>
          </cell>
          <cell r="C561">
            <v>10</v>
          </cell>
          <cell r="E561">
            <v>17.89</v>
          </cell>
          <cell r="L561">
            <v>72.100000000002183</v>
          </cell>
          <cell r="M561">
            <v>24.800000000001091</v>
          </cell>
          <cell r="N561">
            <v>1436.17</v>
          </cell>
          <cell r="O561">
            <v>1.015972222223354</v>
          </cell>
        </row>
        <row r="562">
          <cell r="B562" t="str">
            <v>buy</v>
          </cell>
          <cell r="C562">
            <v>3</v>
          </cell>
          <cell r="E562">
            <v>0.5</v>
          </cell>
          <cell r="L562">
            <v>9.2000000000007276</v>
          </cell>
          <cell r="M562">
            <v>18.199999999998909</v>
          </cell>
          <cell r="N562">
            <v>74.92</v>
          </cell>
          <cell r="O562">
            <v>6.0416666667151731E-2</v>
          </cell>
        </row>
        <row r="563">
          <cell r="B563" t="str">
            <v>buy</v>
          </cell>
          <cell r="C563">
            <v>4</v>
          </cell>
          <cell r="E563">
            <v>0.94</v>
          </cell>
          <cell r="L563">
            <v>15.500000000001819</v>
          </cell>
          <cell r="M563">
            <v>20.600000000000364</v>
          </cell>
          <cell r="N563">
            <v>140.57999999999998</v>
          </cell>
          <cell r="O563">
            <v>0.6444444444423425</v>
          </cell>
        </row>
        <row r="564">
          <cell r="B564" t="str">
            <v>buy</v>
          </cell>
          <cell r="C564">
            <v>5</v>
          </cell>
          <cell r="E564">
            <v>1.69</v>
          </cell>
          <cell r="L564">
            <v>22.399999999999636</v>
          </cell>
          <cell r="M564">
            <v>20.700000000000728</v>
          </cell>
          <cell r="N564">
            <v>236.66</v>
          </cell>
          <cell r="O564">
            <v>0.28125</v>
          </cell>
        </row>
        <row r="565">
          <cell r="B565" t="str">
            <v>sell</v>
          </cell>
          <cell r="C565">
            <v>6</v>
          </cell>
          <cell r="E565">
            <v>2.8899999999999997</v>
          </cell>
          <cell r="L565">
            <v>31.000000000001819</v>
          </cell>
          <cell r="M565">
            <v>21.600000000000364</v>
          </cell>
          <cell r="N565">
            <v>374.32</v>
          </cell>
          <cell r="O565">
            <v>0.28958333333139308</v>
          </cell>
        </row>
        <row r="566">
          <cell r="B566" t="str">
            <v>buy</v>
          </cell>
          <cell r="C566">
            <v>1</v>
          </cell>
          <cell r="E566">
            <v>0.09</v>
          </cell>
          <cell r="L566">
            <v>0</v>
          </cell>
          <cell r="M566">
            <v>14.999999999998181</v>
          </cell>
          <cell r="N566">
            <v>13.5</v>
          </cell>
          <cell r="O566">
            <v>2.7777777773735579E-2</v>
          </cell>
        </row>
        <row r="567">
          <cell r="B567" t="str">
            <v>sell</v>
          </cell>
          <cell r="C567">
            <v>3</v>
          </cell>
          <cell r="E567">
            <v>0.5</v>
          </cell>
          <cell r="L567">
            <v>9.2999999999992724</v>
          </cell>
          <cell r="M567">
            <v>16.300000000001091</v>
          </cell>
          <cell r="N567">
            <v>75.070000000000007</v>
          </cell>
          <cell r="O567">
            <v>0.25277777777955635</v>
          </cell>
        </row>
        <row r="568">
          <cell r="B568" t="str">
            <v>buy</v>
          </cell>
          <cell r="C568">
            <v>5</v>
          </cell>
          <cell r="E568">
            <v>1.69</v>
          </cell>
          <cell r="L568">
            <v>22.200000000000728</v>
          </cell>
          <cell r="M568">
            <v>21.800000000001091</v>
          </cell>
          <cell r="N568">
            <v>236.18</v>
          </cell>
          <cell r="O568">
            <v>0.51319444444379769</v>
          </cell>
        </row>
        <row r="569">
          <cell r="B569" t="str">
            <v>sell</v>
          </cell>
          <cell r="C569">
            <v>5</v>
          </cell>
          <cell r="E569">
            <v>1.69</v>
          </cell>
          <cell r="L569">
            <v>24.299999999999272</v>
          </cell>
          <cell r="M569">
            <v>21</v>
          </cell>
          <cell r="N569">
            <v>235.92000000000002</v>
          </cell>
          <cell r="O569">
            <v>4.7916666670062114E-2</v>
          </cell>
        </row>
        <row r="570">
          <cell r="B570" t="str">
            <v>buy</v>
          </cell>
          <cell r="C570">
            <v>6</v>
          </cell>
          <cell r="E570">
            <v>2.8899999999999997</v>
          </cell>
          <cell r="L570">
            <v>30.799999999999272</v>
          </cell>
          <cell r="M570">
            <v>21.700000000002547</v>
          </cell>
          <cell r="N570">
            <v>376.65</v>
          </cell>
          <cell r="O570">
            <v>0.10763888889050577</v>
          </cell>
        </row>
        <row r="571">
          <cell r="B571" t="str">
            <v>sell</v>
          </cell>
          <cell r="C571">
            <v>6</v>
          </cell>
          <cell r="E571">
            <v>2.8899999999999997</v>
          </cell>
          <cell r="L571">
            <v>30.899999999999636</v>
          </cell>
          <cell r="M571">
            <v>21.700000000000728</v>
          </cell>
          <cell r="N571">
            <v>375.40999999999997</v>
          </cell>
          <cell r="O571">
            <v>0.21875</v>
          </cell>
        </row>
        <row r="572">
          <cell r="B572" t="str">
            <v>buy</v>
          </cell>
          <cell r="C572">
            <v>1</v>
          </cell>
          <cell r="E572">
            <v>0.09</v>
          </cell>
          <cell r="L572">
            <v>0</v>
          </cell>
          <cell r="M572">
            <v>15</v>
          </cell>
          <cell r="N572">
            <v>13.5</v>
          </cell>
          <cell r="O572">
            <v>8.4722222221898846E-2</v>
          </cell>
        </row>
        <row r="573">
          <cell r="B573" t="str">
            <v>buy</v>
          </cell>
          <cell r="C573">
            <v>6</v>
          </cell>
          <cell r="E573">
            <v>2.8899999999999997</v>
          </cell>
          <cell r="L573">
            <v>30.799999999999272</v>
          </cell>
          <cell r="M573">
            <v>23.000000000001819</v>
          </cell>
          <cell r="N573">
            <v>374.53</v>
          </cell>
          <cell r="O573">
            <v>0.75972222222480923</v>
          </cell>
        </row>
        <row r="574">
          <cell r="B574" t="str">
            <v>sell</v>
          </cell>
          <cell r="C574">
            <v>2</v>
          </cell>
          <cell r="E574">
            <v>0.24</v>
          </cell>
          <cell r="L574">
            <v>4.2000000000007276</v>
          </cell>
          <cell r="M574">
            <v>16.600000000000364</v>
          </cell>
          <cell r="N574">
            <v>36.06</v>
          </cell>
          <cell r="O574">
            <v>1.4583333337213844E-2</v>
          </cell>
        </row>
        <row r="575">
          <cell r="B575" t="str">
            <v>sell</v>
          </cell>
          <cell r="C575">
            <v>1</v>
          </cell>
          <cell r="E575">
            <v>0.09</v>
          </cell>
          <cell r="L575">
            <v>0</v>
          </cell>
          <cell r="M575">
            <v>15.000000000001819</v>
          </cell>
          <cell r="N575">
            <v>13.5</v>
          </cell>
          <cell r="O575">
            <v>1.9444444449618459E-2</v>
          </cell>
        </row>
        <row r="576">
          <cell r="B576" t="str">
            <v>sell</v>
          </cell>
          <cell r="C576">
            <v>5</v>
          </cell>
          <cell r="E576">
            <v>1.69</v>
          </cell>
          <cell r="L576">
            <v>22.599999999998545</v>
          </cell>
          <cell r="M576">
            <v>20.499999999998181</v>
          </cell>
          <cell r="N576">
            <v>236.79</v>
          </cell>
          <cell r="O576">
            <v>0.79999999999563443</v>
          </cell>
        </row>
        <row r="577">
          <cell r="B577" t="str">
            <v>buy</v>
          </cell>
          <cell r="C577">
            <v>5</v>
          </cell>
          <cell r="E577">
            <v>1.69</v>
          </cell>
          <cell r="L577">
            <v>22.399999999999636</v>
          </cell>
          <cell r="M577">
            <v>20.700000000000728</v>
          </cell>
          <cell r="N577">
            <v>236.66</v>
          </cell>
          <cell r="O577">
            <v>0.27361111110803904</v>
          </cell>
        </row>
        <row r="578">
          <cell r="B578" t="str">
            <v>sell</v>
          </cell>
          <cell r="C578">
            <v>5</v>
          </cell>
          <cell r="E578">
            <v>1.69</v>
          </cell>
          <cell r="L578">
            <v>24.200000000000728</v>
          </cell>
          <cell r="M578">
            <v>21</v>
          </cell>
          <cell r="N578">
            <v>236.70999999999998</v>
          </cell>
          <cell r="O578">
            <v>0.16597222221753327</v>
          </cell>
        </row>
        <row r="579">
          <cell r="B579" t="str">
            <v>buy</v>
          </cell>
          <cell r="C579">
            <v>4</v>
          </cell>
          <cell r="E579">
            <v>0.94</v>
          </cell>
          <cell r="L579">
            <v>15.5</v>
          </cell>
          <cell r="M579">
            <v>21.299999999999272</v>
          </cell>
          <cell r="N579">
            <v>140.88999999999999</v>
          </cell>
          <cell r="O579">
            <v>0.63611111111094942</v>
          </cell>
        </row>
        <row r="580">
          <cell r="B580" t="str">
            <v>sell</v>
          </cell>
          <cell r="C580">
            <v>1</v>
          </cell>
          <cell r="E580">
            <v>0.09</v>
          </cell>
          <cell r="L580">
            <v>0</v>
          </cell>
          <cell r="M580">
            <v>15</v>
          </cell>
          <cell r="N580">
            <v>13.5</v>
          </cell>
          <cell r="O580">
            <v>0.17708333332848269</v>
          </cell>
        </row>
        <row r="581">
          <cell r="B581" t="str">
            <v>sell</v>
          </cell>
          <cell r="C581">
            <v>6</v>
          </cell>
          <cell r="E581">
            <v>2.8899999999999997</v>
          </cell>
          <cell r="L581">
            <v>31</v>
          </cell>
          <cell r="M581">
            <v>21.799999999997453</v>
          </cell>
          <cell r="N581">
            <v>374.57000000000005</v>
          </cell>
          <cell r="O581">
            <v>-0.26250000000436557</v>
          </cell>
        </row>
        <row r="582">
          <cell r="B582" t="str">
            <v>buy</v>
          </cell>
          <cell r="C582">
            <v>2</v>
          </cell>
          <cell r="E582">
            <v>0.27</v>
          </cell>
          <cell r="L582">
            <v>4.1000000000003638</v>
          </cell>
          <cell r="M582">
            <v>16.500000000001819</v>
          </cell>
          <cell r="N582">
            <v>40.450000000000003</v>
          </cell>
          <cell r="O582">
            <v>9.6527777772280388E-2</v>
          </cell>
        </row>
        <row r="583">
          <cell r="B583" t="str">
            <v>buy</v>
          </cell>
          <cell r="C583">
            <v>4</v>
          </cell>
          <cell r="E583">
            <v>1.05</v>
          </cell>
          <cell r="L583">
            <v>15.399999999999636</v>
          </cell>
          <cell r="M583">
            <v>19.999999999998181</v>
          </cell>
          <cell r="N583">
            <v>157.41</v>
          </cell>
          <cell r="O583">
            <v>0.18125000000145519</v>
          </cell>
        </row>
        <row r="584">
          <cell r="B584" t="str">
            <v>sell</v>
          </cell>
          <cell r="C584">
            <v>5</v>
          </cell>
          <cell r="E584">
            <v>1.8900000000000001</v>
          </cell>
          <cell r="L584">
            <v>22.899999999999636</v>
          </cell>
          <cell r="M584">
            <v>20.5</v>
          </cell>
          <cell r="N584">
            <v>264.52</v>
          </cell>
          <cell r="O584">
            <v>0.96388888888759539</v>
          </cell>
        </row>
        <row r="585">
          <cell r="B585" t="str">
            <v>buy</v>
          </cell>
          <cell r="C585">
            <v>2</v>
          </cell>
          <cell r="E585">
            <v>0.27</v>
          </cell>
          <cell r="L585">
            <v>4.0999999999985448</v>
          </cell>
          <cell r="M585">
            <v>16.5</v>
          </cell>
          <cell r="N585">
            <v>40.450000000000003</v>
          </cell>
          <cell r="O585">
            <v>8.1944444442342501E-2</v>
          </cell>
        </row>
        <row r="586">
          <cell r="B586" t="str">
            <v>buy</v>
          </cell>
          <cell r="C586">
            <v>2</v>
          </cell>
          <cell r="E586">
            <v>0.27</v>
          </cell>
          <cell r="L586">
            <v>4.000000000001819</v>
          </cell>
          <cell r="M586">
            <v>16.500000000001819</v>
          </cell>
          <cell r="N586">
            <v>40.549999999999997</v>
          </cell>
          <cell r="O586">
            <v>0.117361111115315</v>
          </cell>
        </row>
        <row r="587">
          <cell r="B587" t="str">
            <v>buy</v>
          </cell>
          <cell r="C587">
            <v>4</v>
          </cell>
          <cell r="E587">
            <v>1.05</v>
          </cell>
          <cell r="L587">
            <v>15.500000000001819</v>
          </cell>
          <cell r="M587">
            <v>19.999999999998181</v>
          </cell>
          <cell r="N587">
            <v>157.26</v>
          </cell>
          <cell r="O587">
            <v>9.0972222220443655E-2</v>
          </cell>
        </row>
        <row r="588">
          <cell r="B588" t="str">
            <v>sell</v>
          </cell>
          <cell r="C588">
            <v>7</v>
          </cell>
          <cell r="E588">
            <v>5.23</v>
          </cell>
          <cell r="L588">
            <v>40.200000000002547</v>
          </cell>
          <cell r="M588">
            <v>22.400000000003274</v>
          </cell>
          <cell r="N588">
            <v>629.4</v>
          </cell>
          <cell r="O588">
            <v>0.99027777778246673</v>
          </cell>
        </row>
        <row r="589">
          <cell r="B589" t="str">
            <v>buy</v>
          </cell>
          <cell r="C589">
            <v>2</v>
          </cell>
          <cell r="E589">
            <v>0.27</v>
          </cell>
          <cell r="L589">
            <v>4.000000000001819</v>
          </cell>
          <cell r="M589">
            <v>16.500000000001819</v>
          </cell>
          <cell r="N589">
            <v>40.549999999999997</v>
          </cell>
          <cell r="O589">
            <v>0.11597222222189885</v>
          </cell>
        </row>
        <row r="590">
          <cell r="B590" t="str">
            <v>buy</v>
          </cell>
          <cell r="C590">
            <v>6</v>
          </cell>
          <cell r="E590">
            <v>3.2300000000000004</v>
          </cell>
          <cell r="L590">
            <v>30.599999999998545</v>
          </cell>
          <cell r="M590">
            <v>25.599999999996726</v>
          </cell>
          <cell r="N590">
            <v>418.38</v>
          </cell>
          <cell r="O590">
            <v>0.91458333333139308</v>
          </cell>
        </row>
        <row r="591">
          <cell r="B591" t="str">
            <v>sell</v>
          </cell>
          <cell r="C591">
            <v>4</v>
          </cell>
          <cell r="E591">
            <v>1.05</v>
          </cell>
          <cell r="L591">
            <v>15.399999999997817</v>
          </cell>
          <cell r="M591">
            <v>20.000000000001819</v>
          </cell>
          <cell r="N591">
            <v>157.87</v>
          </cell>
          <cell r="O591">
            <v>4.9305555556202307E-2</v>
          </cell>
        </row>
        <row r="592">
          <cell r="B592" t="str">
            <v>sell</v>
          </cell>
          <cell r="C592">
            <v>7</v>
          </cell>
          <cell r="E592">
            <v>5.23</v>
          </cell>
          <cell r="L592">
            <v>39.699999999998909</v>
          </cell>
          <cell r="M592">
            <v>23</v>
          </cell>
          <cell r="N592">
            <v>626.85</v>
          </cell>
          <cell r="O592">
            <v>0.48402777777664596</v>
          </cell>
        </row>
        <row r="593">
          <cell r="B593" t="str">
            <v>buy</v>
          </cell>
          <cell r="C593">
            <v>7</v>
          </cell>
          <cell r="E593">
            <v>5.23</v>
          </cell>
          <cell r="L593">
            <v>46.600000000000364</v>
          </cell>
          <cell r="M593">
            <v>23.600000000000364</v>
          </cell>
          <cell r="N593">
            <v>626.98</v>
          </cell>
          <cell r="O593">
            <v>0.10763888889050577</v>
          </cell>
        </row>
        <row r="594">
          <cell r="B594" t="str">
            <v>sell</v>
          </cell>
          <cell r="C594">
            <v>3</v>
          </cell>
          <cell r="E594">
            <v>0.56000000000000005</v>
          </cell>
          <cell r="L594">
            <v>9.2000000000007276</v>
          </cell>
          <cell r="M594">
            <v>18.200000000002547</v>
          </cell>
          <cell r="N594">
            <v>84.05</v>
          </cell>
          <cell r="O594">
            <v>3.6111111112404615E-2</v>
          </cell>
        </row>
        <row r="595">
          <cell r="B595" t="str">
            <v>sell</v>
          </cell>
          <cell r="C595">
            <v>5</v>
          </cell>
          <cell r="E595">
            <v>1.8900000000000001</v>
          </cell>
          <cell r="L595">
            <v>22.400000000001455</v>
          </cell>
          <cell r="M595">
            <v>20.700000000006185</v>
          </cell>
          <cell r="N595">
            <v>264.64999999999998</v>
          </cell>
          <cell r="O595">
            <v>0.28333333333284827</v>
          </cell>
        </row>
        <row r="596">
          <cell r="B596" t="str">
            <v>buy</v>
          </cell>
          <cell r="C596">
            <v>5</v>
          </cell>
          <cell r="E596">
            <v>1.8900000000000001</v>
          </cell>
          <cell r="L596">
            <v>22.900000000001455</v>
          </cell>
          <cell r="M596">
            <v>21.099999999998545</v>
          </cell>
          <cell r="N596">
            <v>263.90999999999997</v>
          </cell>
          <cell r="O596">
            <v>0.81944444444525288</v>
          </cell>
        </row>
        <row r="597">
          <cell r="B597" t="str">
            <v>sell</v>
          </cell>
          <cell r="C597">
            <v>1</v>
          </cell>
          <cell r="E597">
            <v>0.1</v>
          </cell>
          <cell r="L597">
            <v>0</v>
          </cell>
          <cell r="M597">
            <v>15.000000000001819</v>
          </cell>
          <cell r="N597">
            <v>15</v>
          </cell>
          <cell r="O597">
            <v>3.2638888886140194E-2</v>
          </cell>
        </row>
        <row r="598">
          <cell r="B598" t="str">
            <v>sell</v>
          </cell>
          <cell r="C598">
            <v>7</v>
          </cell>
          <cell r="E598">
            <v>5.23</v>
          </cell>
          <cell r="L598">
            <v>39.700000000000728</v>
          </cell>
          <cell r="M598">
            <v>23.000000000001819</v>
          </cell>
          <cell r="N598">
            <v>628.25</v>
          </cell>
          <cell r="O598">
            <v>0.31736111111240461</v>
          </cell>
        </row>
        <row r="599">
          <cell r="B599" t="str">
            <v>buy</v>
          </cell>
          <cell r="C599">
            <v>1</v>
          </cell>
          <cell r="E599">
            <v>0.1</v>
          </cell>
          <cell r="L599">
            <v>0</v>
          </cell>
          <cell r="M599">
            <v>15</v>
          </cell>
          <cell r="N599">
            <v>15</v>
          </cell>
          <cell r="O599">
            <v>7.3611111110949423E-2</v>
          </cell>
        </row>
        <row r="600">
          <cell r="B600" t="str">
            <v>buy</v>
          </cell>
          <cell r="C600">
            <v>11</v>
          </cell>
          <cell r="E600">
            <v>30.74</v>
          </cell>
          <cell r="L600">
            <v>84.099999999996726</v>
          </cell>
          <cell r="M600">
            <v>24.799999999997453</v>
          </cell>
          <cell r="N600">
            <v>1841.92</v>
          </cell>
          <cell r="O600">
            <v>1.2361111111094942</v>
          </cell>
        </row>
        <row r="601">
          <cell r="B601" t="str">
            <v>sell</v>
          </cell>
          <cell r="C601">
            <v>2</v>
          </cell>
          <cell r="E601">
            <v>0.27</v>
          </cell>
          <cell r="L601">
            <v>16.600000000000364</v>
          </cell>
          <cell r="M601">
            <v>20.5</v>
          </cell>
          <cell r="N601">
            <v>40.5</v>
          </cell>
          <cell r="O601">
            <v>0.44861111111094942</v>
          </cell>
        </row>
        <row r="602">
          <cell r="B602" t="str">
            <v>sell</v>
          </cell>
          <cell r="C602">
            <v>2</v>
          </cell>
          <cell r="E602">
            <v>0.27</v>
          </cell>
          <cell r="L602">
            <v>4.0999999999967258</v>
          </cell>
          <cell r="M602">
            <v>16.499999999998181</v>
          </cell>
          <cell r="N602">
            <v>40.450000000000003</v>
          </cell>
          <cell r="O602">
            <v>0.11666666666860692</v>
          </cell>
        </row>
        <row r="603">
          <cell r="B603" t="str">
            <v>sell</v>
          </cell>
          <cell r="C603">
            <v>1</v>
          </cell>
          <cell r="E603">
            <v>0.1</v>
          </cell>
          <cell r="L603">
            <v>0</v>
          </cell>
          <cell r="M603">
            <v>15</v>
          </cell>
          <cell r="N603">
            <v>15</v>
          </cell>
          <cell r="O603">
            <v>2.1527777775190771E-2</v>
          </cell>
        </row>
        <row r="604">
          <cell r="B604" t="str">
            <v>sell</v>
          </cell>
          <cell r="C604">
            <v>5</v>
          </cell>
          <cell r="E604">
            <v>1.8900000000000001</v>
          </cell>
          <cell r="L604">
            <v>22.599999999998545</v>
          </cell>
          <cell r="M604">
            <v>20.099999999998545</v>
          </cell>
          <cell r="N604">
            <v>265.07</v>
          </cell>
          <cell r="O604">
            <v>0.97152777777955635</v>
          </cell>
        </row>
        <row r="605">
          <cell r="B605" t="str">
            <v>buy</v>
          </cell>
          <cell r="C605">
            <v>1</v>
          </cell>
          <cell r="E605">
            <v>0.1</v>
          </cell>
          <cell r="L605">
            <v>0</v>
          </cell>
          <cell r="M605">
            <v>15</v>
          </cell>
          <cell r="N605">
            <v>15</v>
          </cell>
          <cell r="O605">
            <v>2.8472222220443655E-2</v>
          </cell>
        </row>
        <row r="606">
          <cell r="B606" t="str">
            <v>buy</v>
          </cell>
          <cell r="C606">
            <v>7</v>
          </cell>
          <cell r="E606">
            <v>5.23</v>
          </cell>
          <cell r="L606">
            <v>40</v>
          </cell>
          <cell r="M606">
            <v>24.5</v>
          </cell>
          <cell r="N606">
            <v>629.28</v>
          </cell>
          <cell r="O606">
            <v>1.2208333333328483</v>
          </cell>
        </row>
        <row r="607">
          <cell r="B607" t="str">
            <v>sell</v>
          </cell>
          <cell r="C607">
            <v>4</v>
          </cell>
          <cell r="E607">
            <v>1.05</v>
          </cell>
          <cell r="L607">
            <v>15.899999999999636</v>
          </cell>
          <cell r="M607">
            <v>19.700000000000728</v>
          </cell>
          <cell r="N607">
            <v>157.80000000000001</v>
          </cell>
          <cell r="O607">
            <v>0.90694444443943212</v>
          </cell>
        </row>
        <row r="608">
          <cell r="B608" t="str">
            <v>sell</v>
          </cell>
          <cell r="C608">
            <v>4</v>
          </cell>
          <cell r="E608">
            <v>1.05</v>
          </cell>
          <cell r="L608">
            <v>15.399999999999636</v>
          </cell>
          <cell r="M608">
            <v>18.100000000002183</v>
          </cell>
          <cell r="N608">
            <v>157.94</v>
          </cell>
          <cell r="O608">
            <v>0.96041666666860692</v>
          </cell>
        </row>
        <row r="609">
          <cell r="B609" t="str">
            <v>buy</v>
          </cell>
          <cell r="C609">
            <v>14</v>
          </cell>
          <cell r="E609">
            <v>95.86</v>
          </cell>
          <cell r="L609">
            <v>122.69999999999891</v>
          </cell>
          <cell r="M609">
            <v>27.399999999999636</v>
          </cell>
          <cell r="N609">
            <v>2854.1600000000008</v>
          </cell>
          <cell r="O609">
            <v>1.7798611111138598</v>
          </cell>
        </row>
        <row r="610">
          <cell r="B610" t="str">
            <v>sell</v>
          </cell>
          <cell r="C610">
            <v>3</v>
          </cell>
          <cell r="E610">
            <v>0.56000000000000005</v>
          </cell>
          <cell r="L610">
            <v>9.3999999999996362</v>
          </cell>
          <cell r="M610">
            <v>18.200000000000728</v>
          </cell>
          <cell r="N610">
            <v>83.85</v>
          </cell>
          <cell r="O610">
            <v>6.9444444452528842E-3</v>
          </cell>
        </row>
        <row r="611">
          <cell r="B611" t="str">
            <v>sell</v>
          </cell>
          <cell r="C611">
            <v>1</v>
          </cell>
          <cell r="E611">
            <v>0.1</v>
          </cell>
          <cell r="L611">
            <v>0</v>
          </cell>
          <cell r="M611">
            <v>15.000000000001819</v>
          </cell>
          <cell r="N611">
            <v>15</v>
          </cell>
          <cell r="O611">
            <v>1.9444444442342501E-2</v>
          </cell>
        </row>
        <row r="612">
          <cell r="B612" t="str">
            <v>sell</v>
          </cell>
          <cell r="C612">
            <v>1</v>
          </cell>
          <cell r="E612">
            <v>0.1</v>
          </cell>
          <cell r="L612">
            <v>0</v>
          </cell>
          <cell r="M612">
            <v>14.999999999998181</v>
          </cell>
          <cell r="N612">
            <v>15</v>
          </cell>
          <cell r="O612">
            <v>1.6666666662786156E-2</v>
          </cell>
        </row>
        <row r="613">
          <cell r="B613" t="str">
            <v>sell</v>
          </cell>
          <cell r="C613">
            <v>1</v>
          </cell>
          <cell r="E613">
            <v>0.1</v>
          </cell>
          <cell r="L613">
            <v>0</v>
          </cell>
          <cell r="M613">
            <v>15</v>
          </cell>
          <cell r="N613">
            <v>15</v>
          </cell>
          <cell r="O613">
            <v>6.3194444439432118E-2</v>
          </cell>
        </row>
        <row r="614">
          <cell r="B614" t="str">
            <v>sell</v>
          </cell>
          <cell r="C614">
            <v>3</v>
          </cell>
          <cell r="E614">
            <v>0.56000000000000005</v>
          </cell>
          <cell r="L614">
            <v>9.6000000000003638</v>
          </cell>
          <cell r="M614">
            <v>18.399999999999636</v>
          </cell>
          <cell r="N614">
            <v>84.09</v>
          </cell>
          <cell r="O614">
            <v>9.5833333332848269E-2</v>
          </cell>
        </row>
        <row r="615">
          <cell r="B615" t="str">
            <v>sell</v>
          </cell>
          <cell r="C615">
            <v>1</v>
          </cell>
          <cell r="E615">
            <v>0.1</v>
          </cell>
          <cell r="L615">
            <v>0</v>
          </cell>
          <cell r="M615">
            <v>15</v>
          </cell>
          <cell r="N615">
            <v>15</v>
          </cell>
          <cell r="O615">
            <v>2.0833333328482695E-3</v>
          </cell>
        </row>
        <row r="616">
          <cell r="B616" t="str">
            <v>sell</v>
          </cell>
          <cell r="C616">
            <v>10</v>
          </cell>
          <cell r="E616">
            <v>19.899999999999999</v>
          </cell>
          <cell r="L616">
            <v>73.099999999998545</v>
          </cell>
          <cell r="M616">
            <v>25.200000000000728</v>
          </cell>
          <cell r="N616">
            <v>1600.75</v>
          </cell>
          <cell r="O616">
            <v>1.8305555555562023</v>
          </cell>
        </row>
        <row r="617">
          <cell r="B617" t="str">
            <v>buy</v>
          </cell>
          <cell r="C617">
            <v>1</v>
          </cell>
          <cell r="E617">
            <v>0.11</v>
          </cell>
          <cell r="L617">
            <v>0</v>
          </cell>
          <cell r="M617">
            <v>15</v>
          </cell>
          <cell r="N617">
            <v>16.5</v>
          </cell>
          <cell r="O617">
            <v>0</v>
          </cell>
        </row>
        <row r="618">
          <cell r="B618" t="str">
            <v>buy</v>
          </cell>
          <cell r="C618">
            <v>1</v>
          </cell>
          <cell r="E618">
            <v>0.11</v>
          </cell>
          <cell r="L618">
            <v>0</v>
          </cell>
          <cell r="M618">
            <v>15</v>
          </cell>
          <cell r="N618">
            <v>16.5</v>
          </cell>
          <cell r="O618">
            <v>9.5833333332848269E-2</v>
          </cell>
        </row>
        <row r="619">
          <cell r="B619" t="str">
            <v>buy</v>
          </cell>
          <cell r="C619">
            <v>1</v>
          </cell>
          <cell r="E619">
            <v>0.11</v>
          </cell>
          <cell r="L619">
            <v>0</v>
          </cell>
          <cell r="M619">
            <v>15</v>
          </cell>
          <cell r="N619">
            <v>16.5</v>
          </cell>
          <cell r="O619">
            <v>0.21597222222044365</v>
          </cell>
        </row>
        <row r="620">
          <cell r="B620" t="str">
            <v>buy</v>
          </cell>
          <cell r="C620">
            <v>2</v>
          </cell>
          <cell r="E620">
            <v>0.3</v>
          </cell>
          <cell r="L620">
            <v>4.1000000000003638</v>
          </cell>
          <cell r="M620">
            <v>16.499999999998181</v>
          </cell>
          <cell r="N620">
            <v>44.99</v>
          </cell>
          <cell r="O620">
            <v>0.13541666666424135</v>
          </cell>
        </row>
        <row r="621">
          <cell r="B621" t="str">
            <v>buy</v>
          </cell>
          <cell r="C621">
            <v>5</v>
          </cell>
          <cell r="E621">
            <v>2.08</v>
          </cell>
          <cell r="L621">
            <v>22.399999999999636</v>
          </cell>
          <cell r="M621">
            <v>20.69999999999709</v>
          </cell>
          <cell r="N621">
            <v>290.57</v>
          </cell>
          <cell r="O621">
            <v>0.21180555555474712</v>
          </cell>
        </row>
        <row r="622">
          <cell r="B622" t="str">
            <v>sell</v>
          </cell>
          <cell r="C622">
            <v>8</v>
          </cell>
          <cell r="E622">
            <v>9.08</v>
          </cell>
          <cell r="L622">
            <v>51.400000000001455</v>
          </cell>
          <cell r="M622">
            <v>24.500000000001819</v>
          </cell>
          <cell r="N622">
            <v>1000.4100000000001</v>
          </cell>
          <cell r="O622">
            <v>0.79652777778392192</v>
          </cell>
        </row>
        <row r="623">
          <cell r="B623" t="str">
            <v>buy</v>
          </cell>
          <cell r="C623">
            <v>3</v>
          </cell>
          <cell r="E623">
            <v>0.62</v>
          </cell>
          <cell r="L623">
            <v>9.6000000000003638</v>
          </cell>
          <cell r="M623">
            <v>19</v>
          </cell>
          <cell r="N623">
            <v>92.86</v>
          </cell>
          <cell r="O623">
            <v>0.42430555555620231</v>
          </cell>
        </row>
        <row r="624">
          <cell r="B624" t="str">
            <v>buy</v>
          </cell>
          <cell r="C624">
            <v>5</v>
          </cell>
          <cell r="E624">
            <v>2.08</v>
          </cell>
          <cell r="L624">
            <v>22.699999999998909</v>
          </cell>
          <cell r="M624">
            <v>20.80000000000291</v>
          </cell>
          <cell r="N624">
            <v>291.43</v>
          </cell>
          <cell r="O624">
            <v>0.12222222222771961</v>
          </cell>
        </row>
        <row r="625">
          <cell r="B625" t="str">
            <v>sell</v>
          </cell>
          <cell r="C625">
            <v>7</v>
          </cell>
          <cell r="E625">
            <v>5.75</v>
          </cell>
          <cell r="L625">
            <v>44.200000000000728</v>
          </cell>
          <cell r="M625">
            <v>22.800000000001091</v>
          </cell>
          <cell r="N625">
            <v>690.49</v>
          </cell>
          <cell r="O625">
            <v>0.82222222221753327</v>
          </cell>
        </row>
        <row r="626">
          <cell r="B626" t="str">
            <v>buy</v>
          </cell>
          <cell r="C626">
            <v>2</v>
          </cell>
          <cell r="E626">
            <v>0.3</v>
          </cell>
          <cell r="L626">
            <v>4.2000000000007276</v>
          </cell>
          <cell r="M626">
            <v>16.500000000001819</v>
          </cell>
          <cell r="N626">
            <v>44.88</v>
          </cell>
          <cell r="O626">
            <v>0.10416666666424135</v>
          </cell>
        </row>
        <row r="627">
          <cell r="B627" t="str">
            <v>buy</v>
          </cell>
          <cell r="C627">
            <v>2</v>
          </cell>
          <cell r="E627">
            <v>0.3</v>
          </cell>
          <cell r="L627">
            <v>4.0999999999985448</v>
          </cell>
          <cell r="M627">
            <v>16.5</v>
          </cell>
          <cell r="N627">
            <v>44.99</v>
          </cell>
          <cell r="O627">
            <v>3.125E-2</v>
          </cell>
        </row>
        <row r="628">
          <cell r="B628" t="str">
            <v>buy</v>
          </cell>
          <cell r="C628">
            <v>3</v>
          </cell>
          <cell r="E628">
            <v>0.62</v>
          </cell>
          <cell r="L628">
            <v>9.0999999999985448</v>
          </cell>
          <cell r="M628">
            <v>18.799999999997453</v>
          </cell>
          <cell r="N628">
            <v>92.929999999999993</v>
          </cell>
          <cell r="O628">
            <v>0.70069444444379769</v>
          </cell>
        </row>
        <row r="629">
          <cell r="B629" t="str">
            <v>sell</v>
          </cell>
          <cell r="C629">
            <v>8</v>
          </cell>
          <cell r="E629">
            <v>9.08</v>
          </cell>
          <cell r="L629">
            <v>50.200000000000728</v>
          </cell>
          <cell r="M629">
            <v>22.399999999999636</v>
          </cell>
          <cell r="N629">
            <v>997.24</v>
          </cell>
          <cell r="O629">
            <v>0.91666666667151731</v>
          </cell>
        </row>
        <row r="630">
          <cell r="B630" t="str">
            <v>buy</v>
          </cell>
          <cell r="C630">
            <v>1</v>
          </cell>
          <cell r="E630">
            <v>0.11</v>
          </cell>
          <cell r="L630">
            <v>0</v>
          </cell>
          <cell r="M630">
            <v>15.000000000001819</v>
          </cell>
          <cell r="N630">
            <v>16.5</v>
          </cell>
          <cell r="O630">
            <v>4.7916666670062114E-2</v>
          </cell>
        </row>
        <row r="631">
          <cell r="B631" t="str">
            <v>buy</v>
          </cell>
          <cell r="C631">
            <v>2</v>
          </cell>
          <cell r="E631">
            <v>0.3</v>
          </cell>
          <cell r="L631">
            <v>3.999999999998181</v>
          </cell>
          <cell r="M631">
            <v>16.499999999998181</v>
          </cell>
          <cell r="N631">
            <v>45.1</v>
          </cell>
          <cell r="O631">
            <v>0.13541666667151731</v>
          </cell>
        </row>
        <row r="632">
          <cell r="B632" t="str">
            <v>buy</v>
          </cell>
          <cell r="C632">
            <v>1</v>
          </cell>
          <cell r="E632">
            <v>0.11</v>
          </cell>
          <cell r="L632">
            <v>0</v>
          </cell>
          <cell r="M632">
            <v>14.999999999998181</v>
          </cell>
          <cell r="N632">
            <v>16.5</v>
          </cell>
          <cell r="O632">
            <v>2.569444444088731E-2</v>
          </cell>
        </row>
        <row r="633">
          <cell r="B633" t="str">
            <v>buy</v>
          </cell>
          <cell r="C633">
            <v>2</v>
          </cell>
          <cell r="E633">
            <v>0.3</v>
          </cell>
          <cell r="L633">
            <v>4.1000000000003638</v>
          </cell>
          <cell r="M633">
            <v>16.5</v>
          </cell>
          <cell r="N633">
            <v>44.99</v>
          </cell>
          <cell r="O633">
            <v>0.10694444445107365</v>
          </cell>
        </row>
        <row r="634">
          <cell r="B634" t="str">
            <v>sell</v>
          </cell>
          <cell r="C634">
            <v>4</v>
          </cell>
          <cell r="E634">
            <v>1.1600000000000001</v>
          </cell>
          <cell r="L634">
            <v>15.200000000000728</v>
          </cell>
          <cell r="M634">
            <v>20</v>
          </cell>
          <cell r="N634">
            <v>174.48</v>
          </cell>
          <cell r="O634">
            <v>0.10972222222335404</v>
          </cell>
        </row>
        <row r="635">
          <cell r="B635" t="str">
            <v>buy</v>
          </cell>
          <cell r="C635">
            <v>6</v>
          </cell>
          <cell r="E635">
            <v>3.55</v>
          </cell>
          <cell r="L635">
            <v>30.599999999998545</v>
          </cell>
          <cell r="M635">
            <v>23.100000000000364</v>
          </cell>
          <cell r="N635">
            <v>463</v>
          </cell>
          <cell r="O635">
            <v>0.75347222221898846</v>
          </cell>
        </row>
        <row r="636">
          <cell r="B636" t="str">
            <v>sell</v>
          </cell>
          <cell r="C636">
            <v>5</v>
          </cell>
          <cell r="E636">
            <v>2.08</v>
          </cell>
          <cell r="L636">
            <v>22.5</v>
          </cell>
          <cell r="M636">
            <v>20.69999999999709</v>
          </cell>
          <cell r="N636">
            <v>291.17</v>
          </cell>
          <cell r="O636">
            <v>1.0180555555562023</v>
          </cell>
        </row>
        <row r="637">
          <cell r="B637" t="str">
            <v>buy</v>
          </cell>
          <cell r="C637">
            <v>4</v>
          </cell>
          <cell r="E637">
            <v>1.1600000000000001</v>
          </cell>
          <cell r="L637">
            <v>15.300000000001091</v>
          </cell>
          <cell r="M637">
            <v>19.899999999999636</v>
          </cell>
          <cell r="N637">
            <v>173.52999999999997</v>
          </cell>
          <cell r="O637">
            <v>0.20763888888905058</v>
          </cell>
        </row>
        <row r="638">
          <cell r="B638" t="str">
            <v>sell</v>
          </cell>
          <cell r="C638">
            <v>6</v>
          </cell>
          <cell r="E638">
            <v>3.55</v>
          </cell>
          <cell r="L638">
            <v>31.300000000001091</v>
          </cell>
          <cell r="M638">
            <v>21.899999999999636</v>
          </cell>
          <cell r="N638">
            <v>461.13</v>
          </cell>
          <cell r="O638">
            <v>0.15069444444816327</v>
          </cell>
        </row>
        <row r="639">
          <cell r="B639" t="str">
            <v>buy</v>
          </cell>
          <cell r="C639">
            <v>5</v>
          </cell>
          <cell r="E639">
            <v>2.08</v>
          </cell>
          <cell r="L639">
            <v>23.200000000000728</v>
          </cell>
          <cell r="M639">
            <v>22.300000000001091</v>
          </cell>
          <cell r="N639">
            <v>291.65000000000003</v>
          </cell>
          <cell r="O639">
            <v>0.66666666666424135</v>
          </cell>
        </row>
        <row r="640">
          <cell r="B640" t="str">
            <v>buy</v>
          </cell>
          <cell r="C640">
            <v>2</v>
          </cell>
          <cell r="E640">
            <v>0.3</v>
          </cell>
          <cell r="L640">
            <v>4.000000000001819</v>
          </cell>
          <cell r="M640">
            <v>16.500000000003638</v>
          </cell>
          <cell r="N640">
            <v>45.1</v>
          </cell>
          <cell r="O640">
            <v>0.14930555555474712</v>
          </cell>
        </row>
        <row r="641">
          <cell r="B641" t="str">
            <v>sell</v>
          </cell>
          <cell r="C641">
            <v>2</v>
          </cell>
          <cell r="E641">
            <v>0.3</v>
          </cell>
          <cell r="L641">
            <v>4.1000000000003638</v>
          </cell>
          <cell r="M641">
            <v>16.500000000001819</v>
          </cell>
          <cell r="N641">
            <v>44.99</v>
          </cell>
          <cell r="O641">
            <v>0.22152777777955635</v>
          </cell>
        </row>
        <row r="642">
          <cell r="B642" t="str">
            <v>buy</v>
          </cell>
          <cell r="C642">
            <v>5</v>
          </cell>
          <cell r="E642">
            <v>2.08</v>
          </cell>
          <cell r="L642">
            <v>22.400000000001455</v>
          </cell>
          <cell r="M642">
            <v>22.000000000001819</v>
          </cell>
          <cell r="N642">
            <v>291.23</v>
          </cell>
          <cell r="O642">
            <v>0.62361111110658385</v>
          </cell>
        </row>
        <row r="643">
          <cell r="B643" t="str">
            <v>buy</v>
          </cell>
          <cell r="C643">
            <v>2</v>
          </cell>
          <cell r="E643">
            <v>0.3</v>
          </cell>
          <cell r="L643">
            <v>4.1000000000003638</v>
          </cell>
          <cell r="M643">
            <v>16.5</v>
          </cell>
          <cell r="N643">
            <v>44.99</v>
          </cell>
          <cell r="O643">
            <v>0.31041666666715173</v>
          </cell>
        </row>
        <row r="644">
          <cell r="B644" t="str">
            <v>sell</v>
          </cell>
          <cell r="C644">
            <v>3</v>
          </cell>
          <cell r="E644">
            <v>0.62</v>
          </cell>
          <cell r="L644">
            <v>9.2999999999974534</v>
          </cell>
          <cell r="M644">
            <v>18.199999999998909</v>
          </cell>
          <cell r="N644">
            <v>92.72999999999999</v>
          </cell>
          <cell r="O644">
            <v>0.27361111110803904</v>
          </cell>
        </row>
        <row r="645">
          <cell r="B645" t="str">
            <v>sell</v>
          </cell>
          <cell r="C645">
            <v>2</v>
          </cell>
          <cell r="E645">
            <v>0.3</v>
          </cell>
          <cell r="L645">
            <v>4.1000000000003638</v>
          </cell>
          <cell r="M645">
            <v>15.900000000001455</v>
          </cell>
          <cell r="N645">
            <v>45.15</v>
          </cell>
          <cell r="O645">
            <v>0.68819444444670808</v>
          </cell>
        </row>
        <row r="646">
          <cell r="B646" t="str">
            <v>buy</v>
          </cell>
          <cell r="C646">
            <v>4</v>
          </cell>
          <cell r="E646">
            <v>1.1600000000000001</v>
          </cell>
          <cell r="L646">
            <v>15.400000000001455</v>
          </cell>
          <cell r="M646">
            <v>20.700000000000728</v>
          </cell>
          <cell r="N646">
            <v>174.07</v>
          </cell>
          <cell r="O646">
            <v>0.8395833333270275</v>
          </cell>
        </row>
        <row r="647">
          <cell r="B647" t="str">
            <v>sell</v>
          </cell>
          <cell r="C647">
            <v>1</v>
          </cell>
          <cell r="E647">
            <v>0.11</v>
          </cell>
          <cell r="L647">
            <v>0</v>
          </cell>
          <cell r="M647">
            <v>15</v>
          </cell>
          <cell r="N647">
            <v>16.5</v>
          </cell>
          <cell r="O647">
            <v>0.15486111111385981</v>
          </cell>
        </row>
        <row r="648">
          <cell r="B648" t="str">
            <v>buy</v>
          </cell>
          <cell r="C648">
            <v>3</v>
          </cell>
          <cell r="E648">
            <v>0.62</v>
          </cell>
          <cell r="L648">
            <v>10.5</v>
          </cell>
          <cell r="M648">
            <v>18.800000000001091</v>
          </cell>
          <cell r="N648">
            <v>92.85</v>
          </cell>
          <cell r="O648">
            <v>0.24375000000145519</v>
          </cell>
        </row>
        <row r="649">
          <cell r="B649" t="str">
            <v>sell</v>
          </cell>
          <cell r="C649">
            <v>11</v>
          </cell>
          <cell r="E649">
            <v>33.800000000000004</v>
          </cell>
          <cell r="L649">
            <v>93.100000000000364</v>
          </cell>
          <cell r="M649">
            <v>24.799999999999272</v>
          </cell>
          <cell r="N649">
            <v>2039.45</v>
          </cell>
          <cell r="O649">
            <v>0.14583333333575865</v>
          </cell>
        </row>
        <row r="650">
          <cell r="B650" t="str">
            <v>buy</v>
          </cell>
          <cell r="C650">
            <v>5</v>
          </cell>
          <cell r="E650">
            <v>2.08</v>
          </cell>
          <cell r="L650">
            <v>22.500000000001819</v>
          </cell>
          <cell r="M650">
            <v>24.700000000002547</v>
          </cell>
          <cell r="N650">
            <v>291.39999999999998</v>
          </cell>
          <cell r="O650">
            <v>0.29027777777810115</v>
          </cell>
        </row>
        <row r="651">
          <cell r="B651" t="str">
            <v>sell</v>
          </cell>
          <cell r="C651">
            <v>2</v>
          </cell>
          <cell r="E651">
            <v>0.32</v>
          </cell>
          <cell r="L651">
            <v>5.6999999999989086</v>
          </cell>
          <cell r="M651">
            <v>17.100000000002183</v>
          </cell>
          <cell r="N651">
            <v>47.88</v>
          </cell>
          <cell r="O651">
            <v>3.1944444446708076E-2</v>
          </cell>
        </row>
        <row r="652">
          <cell r="B652" t="str">
            <v>sell</v>
          </cell>
          <cell r="C652">
            <v>4</v>
          </cell>
          <cell r="E652">
            <v>1.2599999999999998</v>
          </cell>
          <cell r="L652">
            <v>15.899999999999636</v>
          </cell>
          <cell r="M652">
            <v>18.999999999996362</v>
          </cell>
          <cell r="N652">
            <v>189.09</v>
          </cell>
          <cell r="O652">
            <v>0.46736111110658385</v>
          </cell>
        </row>
        <row r="653">
          <cell r="B653" t="str">
            <v>buy</v>
          </cell>
          <cell r="C653">
            <v>10</v>
          </cell>
          <cell r="E653">
            <v>23.869999999999997</v>
          </cell>
          <cell r="L653">
            <v>72.5</v>
          </cell>
          <cell r="M653">
            <v>25.600000000000364</v>
          </cell>
          <cell r="N653">
            <v>1910.91</v>
          </cell>
          <cell r="O653">
            <v>0.52986111110658385</v>
          </cell>
        </row>
        <row r="654">
          <cell r="B654" t="str">
            <v>sell</v>
          </cell>
          <cell r="C654">
            <v>1</v>
          </cell>
          <cell r="E654">
            <v>0.12</v>
          </cell>
          <cell r="L654">
            <v>0</v>
          </cell>
          <cell r="M654">
            <v>14.999999999998181</v>
          </cell>
          <cell r="N654">
            <v>18</v>
          </cell>
          <cell r="O654">
            <v>1.3888888890505768E-2</v>
          </cell>
        </row>
        <row r="655">
          <cell r="B655" t="str">
            <v>sell</v>
          </cell>
          <cell r="C655">
            <v>2</v>
          </cell>
          <cell r="E655">
            <v>0.32</v>
          </cell>
          <cell r="L655">
            <v>4.1000000000003638</v>
          </cell>
          <cell r="M655">
            <v>16.500000000001819</v>
          </cell>
          <cell r="N655">
            <v>47.88</v>
          </cell>
          <cell r="O655">
            <v>6.805555555911269E-2</v>
          </cell>
        </row>
        <row r="656">
          <cell r="B656" t="str">
            <v>sell</v>
          </cell>
          <cell r="C656">
            <v>2</v>
          </cell>
          <cell r="E656">
            <v>0.32</v>
          </cell>
          <cell r="L656">
            <v>4.0999999999967258</v>
          </cell>
          <cell r="M656">
            <v>16.499999999998181</v>
          </cell>
          <cell r="N656">
            <v>47.88</v>
          </cell>
          <cell r="O656">
            <v>8.611111110803904E-2</v>
          </cell>
        </row>
        <row r="657">
          <cell r="B657" t="str">
            <v>sell</v>
          </cell>
          <cell r="C657">
            <v>3</v>
          </cell>
          <cell r="E657">
            <v>0.66999999999999993</v>
          </cell>
          <cell r="L657">
            <v>9.1000000000021828</v>
          </cell>
          <cell r="M657">
            <v>18.200000000000728</v>
          </cell>
          <cell r="N657">
            <v>100.82</v>
          </cell>
          <cell r="O657">
            <v>4.7916666670062114E-2</v>
          </cell>
        </row>
        <row r="658">
          <cell r="B658" t="str">
            <v>sell</v>
          </cell>
          <cell r="C658">
            <v>1</v>
          </cell>
          <cell r="E658">
            <v>0.12</v>
          </cell>
          <cell r="L658">
            <v>0</v>
          </cell>
          <cell r="M658">
            <v>15.000000000001819</v>
          </cell>
          <cell r="N658">
            <v>18</v>
          </cell>
          <cell r="O658">
            <v>1.8750000002910383E-2</v>
          </cell>
        </row>
        <row r="659">
          <cell r="B659" t="str">
            <v>sell</v>
          </cell>
          <cell r="C659">
            <v>1</v>
          </cell>
          <cell r="E659">
            <v>0.12</v>
          </cell>
          <cell r="L659">
            <v>0</v>
          </cell>
          <cell r="M659">
            <v>15</v>
          </cell>
          <cell r="N659">
            <v>18</v>
          </cell>
          <cell r="O659">
            <v>2.4305555554747116E-2</v>
          </cell>
        </row>
        <row r="660">
          <cell r="B660" t="str">
            <v>sell</v>
          </cell>
          <cell r="C660">
            <v>1</v>
          </cell>
          <cell r="E660">
            <v>0.12</v>
          </cell>
          <cell r="L660">
            <v>0</v>
          </cell>
          <cell r="M660">
            <v>15.000000000001819</v>
          </cell>
          <cell r="N660">
            <v>18</v>
          </cell>
          <cell r="O660">
            <v>2.569444444088731E-2</v>
          </cell>
        </row>
        <row r="661">
          <cell r="B661" t="str">
            <v>sell</v>
          </cell>
          <cell r="C661">
            <v>7</v>
          </cell>
          <cell r="E661">
            <v>6.27</v>
          </cell>
          <cell r="L661">
            <v>39.700000000000728</v>
          </cell>
          <cell r="M661">
            <v>22.700000000000728</v>
          </cell>
          <cell r="N661">
            <v>752.12000000000012</v>
          </cell>
          <cell r="O661">
            <v>0.65347222222044365</v>
          </cell>
        </row>
        <row r="662">
          <cell r="B662" t="str">
            <v>buy</v>
          </cell>
          <cell r="C662">
            <v>2</v>
          </cell>
          <cell r="E662">
            <v>0.32</v>
          </cell>
          <cell r="L662">
            <v>4.000000000001819</v>
          </cell>
          <cell r="M662">
            <v>16.500000000001819</v>
          </cell>
          <cell r="N662">
            <v>48</v>
          </cell>
          <cell r="O662">
            <v>0.24930555555329192</v>
          </cell>
        </row>
        <row r="663">
          <cell r="B663" t="str">
            <v>buy</v>
          </cell>
          <cell r="C663">
            <v>10</v>
          </cell>
          <cell r="E663">
            <v>22.93</v>
          </cell>
          <cell r="L663">
            <v>87.800000000001091</v>
          </cell>
          <cell r="M663">
            <v>25.299999999997453</v>
          </cell>
          <cell r="N663">
            <v>1845.54</v>
          </cell>
          <cell r="O663">
            <v>0.97013888889341615</v>
          </cell>
        </row>
        <row r="664">
          <cell r="B664" t="str">
            <v>sell</v>
          </cell>
          <cell r="C664">
            <v>1</v>
          </cell>
          <cell r="E664">
            <v>0.12</v>
          </cell>
          <cell r="L664">
            <v>0</v>
          </cell>
          <cell r="M664">
            <v>14.999999999998181</v>
          </cell>
          <cell r="N664">
            <v>18</v>
          </cell>
          <cell r="O664">
            <v>3.4722222262644209E-3</v>
          </cell>
        </row>
        <row r="665">
          <cell r="B665" t="str">
            <v>sell</v>
          </cell>
          <cell r="C665">
            <v>4</v>
          </cell>
          <cell r="E665">
            <v>1.2599999999999998</v>
          </cell>
          <cell r="L665">
            <v>15.299999999999272</v>
          </cell>
          <cell r="M665">
            <v>19.899999999999636</v>
          </cell>
          <cell r="N665">
            <v>189.18</v>
          </cell>
          <cell r="O665">
            <v>0.125</v>
          </cell>
        </row>
        <row r="666">
          <cell r="B666" t="str">
            <v>sell</v>
          </cell>
          <cell r="C666">
            <v>3</v>
          </cell>
          <cell r="E666">
            <v>0.66999999999999993</v>
          </cell>
          <cell r="L666">
            <v>9.2999999999992724</v>
          </cell>
          <cell r="M666">
            <v>18.200000000000728</v>
          </cell>
          <cell r="N666">
            <v>100.38</v>
          </cell>
          <cell r="O666">
            <v>5.9722222220443655E-2</v>
          </cell>
        </row>
        <row r="667">
          <cell r="B667" t="str">
            <v>sell</v>
          </cell>
          <cell r="C667">
            <v>1</v>
          </cell>
          <cell r="E667">
            <v>0.12</v>
          </cell>
          <cell r="L667">
            <v>0</v>
          </cell>
          <cell r="M667">
            <v>14.999999999998181</v>
          </cell>
          <cell r="N667">
            <v>18</v>
          </cell>
          <cell r="O667">
            <v>1.8750000002910383E-2</v>
          </cell>
        </row>
        <row r="668">
          <cell r="B668" t="str">
            <v>sell</v>
          </cell>
          <cell r="C668">
            <v>7</v>
          </cell>
          <cell r="E668">
            <v>6.27</v>
          </cell>
          <cell r="L668">
            <v>39.800000000001091</v>
          </cell>
          <cell r="M668">
            <v>22.200000000000728</v>
          </cell>
          <cell r="N668">
            <v>751.75</v>
          </cell>
          <cell r="O668">
            <v>1.8812499999985448</v>
          </cell>
        </row>
        <row r="669">
          <cell r="B669" t="str">
            <v>buy</v>
          </cell>
          <cell r="C669">
            <v>3</v>
          </cell>
          <cell r="E669">
            <v>0.66999999999999993</v>
          </cell>
          <cell r="L669">
            <v>9.3000000000010914</v>
          </cell>
          <cell r="M669">
            <v>18.200000000000728</v>
          </cell>
          <cell r="N669">
            <v>100.58</v>
          </cell>
          <cell r="O669">
            <v>4.5138888890505768E-2</v>
          </cell>
        </row>
        <row r="670">
          <cell r="B670" t="str">
            <v>buy</v>
          </cell>
          <cell r="C670">
            <v>3</v>
          </cell>
          <cell r="E670">
            <v>0.66999999999999993</v>
          </cell>
          <cell r="L670">
            <v>9.1000000000003638</v>
          </cell>
          <cell r="M670">
            <v>18.200000000002547</v>
          </cell>
          <cell r="N670">
            <v>100.82</v>
          </cell>
          <cell r="O670">
            <v>0.14861111110803904</v>
          </cell>
        </row>
        <row r="671">
          <cell r="B671" t="str">
            <v>buy</v>
          </cell>
          <cell r="C671">
            <v>3</v>
          </cell>
          <cell r="E671">
            <v>0.66999999999999993</v>
          </cell>
          <cell r="L671">
            <v>9.2999999999992724</v>
          </cell>
          <cell r="M671">
            <v>18.200000000002547</v>
          </cell>
          <cell r="N671">
            <v>100.38</v>
          </cell>
          <cell r="O671">
            <v>7.6388888890505768E-2</v>
          </cell>
        </row>
        <row r="672">
          <cell r="B672" t="str">
            <v>buy</v>
          </cell>
          <cell r="C672">
            <v>10</v>
          </cell>
          <cell r="E672">
            <v>23.869999999999997</v>
          </cell>
          <cell r="L672">
            <v>73.799999999999272</v>
          </cell>
          <cell r="M672">
            <v>26.300000000004729</v>
          </cell>
          <cell r="N672">
            <v>1920.24</v>
          </cell>
          <cell r="O672">
            <v>1.7013888888832298</v>
          </cell>
        </row>
        <row r="673">
          <cell r="B673" t="str">
            <v>sell</v>
          </cell>
          <cell r="C673">
            <v>2</v>
          </cell>
          <cell r="E673">
            <v>0.32</v>
          </cell>
          <cell r="L673">
            <v>4.0999999999985448</v>
          </cell>
          <cell r="M673">
            <v>16.5</v>
          </cell>
          <cell r="N673">
            <v>47.88</v>
          </cell>
          <cell r="O673">
            <v>0.11527777777519077</v>
          </cell>
        </row>
        <row r="674">
          <cell r="B674" t="str">
            <v>sell</v>
          </cell>
          <cell r="C674">
            <v>1</v>
          </cell>
          <cell r="E674">
            <v>0.12</v>
          </cell>
          <cell r="L674">
            <v>0</v>
          </cell>
          <cell r="M674">
            <v>15.000000000001819</v>
          </cell>
          <cell r="N674">
            <v>18</v>
          </cell>
          <cell r="O674">
            <v>5.7638888887595385E-2</v>
          </cell>
        </row>
        <row r="675">
          <cell r="B675" t="str">
            <v>sell</v>
          </cell>
          <cell r="C675">
            <v>1</v>
          </cell>
          <cell r="E675">
            <v>0.12</v>
          </cell>
          <cell r="L675">
            <v>0</v>
          </cell>
          <cell r="M675">
            <v>14.299999999999272</v>
          </cell>
          <cell r="N675">
            <v>17.940000000000001</v>
          </cell>
          <cell r="O675">
            <v>0.11041666666278616</v>
          </cell>
        </row>
        <row r="676">
          <cell r="B676" t="str">
            <v>sell</v>
          </cell>
          <cell r="C676">
            <v>5</v>
          </cell>
          <cell r="E676">
            <v>2.2599999999999998</v>
          </cell>
          <cell r="L676">
            <v>22.600000000000364</v>
          </cell>
          <cell r="M676">
            <v>20.800000000001091</v>
          </cell>
          <cell r="N676">
            <v>317.16999999999996</v>
          </cell>
          <cell r="O676">
            <v>0.20972222222189885</v>
          </cell>
        </row>
        <row r="677">
          <cell r="B677" t="str">
            <v>buy</v>
          </cell>
          <cell r="C677">
            <v>9</v>
          </cell>
          <cell r="E677">
            <v>16.72</v>
          </cell>
          <cell r="L677">
            <v>61</v>
          </cell>
          <cell r="M677">
            <v>-1.0999999999949068</v>
          </cell>
          <cell r="N677">
            <v>-3196.42</v>
          </cell>
          <cell r="O677">
            <v>2.4597222222218988</v>
          </cell>
        </row>
        <row r="678">
          <cell r="B678" t="str">
            <v>sell</v>
          </cell>
          <cell r="C678">
            <v>1</v>
          </cell>
          <cell r="E678">
            <v>0.13</v>
          </cell>
          <cell r="L678">
            <v>0</v>
          </cell>
          <cell r="M678">
            <v>15.000000000001819</v>
          </cell>
          <cell r="N678">
            <v>19.5</v>
          </cell>
          <cell r="O678">
            <v>5.6250000001455192E-2</v>
          </cell>
        </row>
        <row r="679">
          <cell r="B679" t="str">
            <v>sell</v>
          </cell>
          <cell r="C679">
            <v>4</v>
          </cell>
          <cell r="E679">
            <v>1.37</v>
          </cell>
          <cell r="L679">
            <v>15.200000000002547</v>
          </cell>
          <cell r="M679">
            <v>19.900000000001455</v>
          </cell>
          <cell r="N679">
            <v>205.05</v>
          </cell>
          <cell r="O679">
            <v>0.21388888889487134</v>
          </cell>
        </row>
        <row r="680">
          <cell r="B680" t="str">
            <v>sell</v>
          </cell>
          <cell r="C680">
            <v>4</v>
          </cell>
          <cell r="E680">
            <v>1.37</v>
          </cell>
          <cell r="L680">
            <v>15.400000000001455</v>
          </cell>
          <cell r="M680">
            <v>20</v>
          </cell>
          <cell r="N680">
            <v>205.34</v>
          </cell>
          <cell r="O680">
            <v>0.12361111110658385</v>
          </cell>
        </row>
        <row r="681">
          <cell r="B681" t="str">
            <v>sell</v>
          </cell>
          <cell r="C681">
            <v>1</v>
          </cell>
          <cell r="E681">
            <v>0.13</v>
          </cell>
          <cell r="L681">
            <v>0</v>
          </cell>
          <cell r="M681">
            <v>15.000000000001819</v>
          </cell>
          <cell r="N681">
            <v>19.5</v>
          </cell>
          <cell r="O681">
            <v>6.8749999998544808E-2</v>
          </cell>
        </row>
        <row r="682">
          <cell r="B682" t="str">
            <v>sell</v>
          </cell>
          <cell r="C682">
            <v>4</v>
          </cell>
          <cell r="E682">
            <v>1.37</v>
          </cell>
          <cell r="L682">
            <v>15.5</v>
          </cell>
          <cell r="M682">
            <v>20</v>
          </cell>
          <cell r="N682">
            <v>206.03</v>
          </cell>
          <cell r="O682">
            <v>0.11388888888905058</v>
          </cell>
        </row>
        <row r="683">
          <cell r="B683" t="str">
            <v>sell</v>
          </cell>
          <cell r="C683">
            <v>3</v>
          </cell>
          <cell r="E683">
            <v>0.73</v>
          </cell>
          <cell r="L683">
            <v>9.1999999999989086</v>
          </cell>
          <cell r="M683">
            <v>17.5</v>
          </cell>
          <cell r="N683">
            <v>109.31</v>
          </cell>
          <cell r="O683">
            <v>0.69305555555911269</v>
          </cell>
        </row>
        <row r="684">
          <cell r="B684" t="str">
            <v>sell</v>
          </cell>
          <cell r="C684">
            <v>5</v>
          </cell>
          <cell r="E684">
            <v>2.46</v>
          </cell>
          <cell r="L684">
            <v>22.900000000001455</v>
          </cell>
          <cell r="M684">
            <v>20.800000000001091</v>
          </cell>
          <cell r="N684">
            <v>343.69</v>
          </cell>
          <cell r="O684">
            <v>0.16874999999708962</v>
          </cell>
        </row>
        <row r="685">
          <cell r="B685" t="str">
            <v>sell</v>
          </cell>
          <cell r="C685">
            <v>2</v>
          </cell>
          <cell r="E685">
            <v>0.35</v>
          </cell>
          <cell r="L685">
            <v>4.2999999999992724</v>
          </cell>
          <cell r="M685">
            <v>16.599999999998545</v>
          </cell>
          <cell r="N685">
            <v>52.510000000000005</v>
          </cell>
          <cell r="O685">
            <v>0.11944444444088731</v>
          </cell>
        </row>
        <row r="686">
          <cell r="B686" t="str">
            <v>sell</v>
          </cell>
          <cell r="C686">
            <v>2</v>
          </cell>
          <cell r="E686">
            <v>0.35</v>
          </cell>
          <cell r="L686">
            <v>4.000000000001819</v>
          </cell>
          <cell r="M686">
            <v>5.500000000001819</v>
          </cell>
          <cell r="N686">
            <v>14.049999999999999</v>
          </cell>
          <cell r="O686">
            <v>0.12569444443943212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E36CD-8532-4FB0-B32B-69A43CD9D3FB}">
  <sheetPr codeName="Лист8">
    <pageSetUpPr fitToPage="1"/>
  </sheetPr>
  <dimension ref="A1:BO80"/>
  <sheetViews>
    <sheetView tabSelected="1" zoomScale="70" zoomScaleNormal="7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R30" sqref="R30"/>
    </sheetView>
  </sheetViews>
  <sheetFormatPr defaultRowHeight="12.75" x14ac:dyDescent="0.2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bestFit="1" customWidth="1"/>
    <col min="37" max="37" width="6.140625" bestFit="1" customWidth="1"/>
    <col min="38" max="38" width="8.140625" bestFit="1" customWidth="1"/>
    <col min="39" max="39" width="6.85546875" customWidth="1"/>
    <col min="40" max="40" width="7.42578125" customWidth="1"/>
    <col min="41" max="41" width="8.85546875" customWidth="1"/>
    <col min="42" max="44" width="11.42578125" bestFit="1" customWidth="1"/>
    <col min="45" max="45" width="7.140625" bestFit="1" customWidth="1"/>
    <col min="46" max="46" width="8.42578125" customWidth="1"/>
    <col min="47" max="47" width="8" bestFit="1" customWidth="1"/>
    <col min="48" max="48" width="7.28515625" customWidth="1"/>
    <col min="49" max="49" width="7" customWidth="1"/>
    <col min="50" max="50" width="8" bestFit="1" customWidth="1"/>
    <col min="51" max="51" width="7.7109375" customWidth="1"/>
    <col min="52" max="52" width="7.5703125" customWidth="1"/>
    <col min="53" max="53" width="7.28515625" customWidth="1"/>
    <col min="54" max="54" width="7.5703125" customWidth="1"/>
    <col min="55" max="55" width="8" bestFit="1" customWidth="1"/>
    <col min="56" max="56" width="7.5703125" customWidth="1"/>
    <col min="57" max="57" width="5.7109375" customWidth="1"/>
    <col min="58" max="58" width="8" bestFit="1" customWidth="1"/>
    <col min="59" max="59" width="5.140625" bestFit="1" customWidth="1"/>
    <col min="60" max="60" width="8" bestFit="1" customWidth="1"/>
    <col min="61" max="61" width="7.140625" bestFit="1" customWidth="1"/>
    <col min="62" max="62" width="7.42578125" customWidth="1"/>
    <col min="63" max="63" width="8.28515625" customWidth="1"/>
    <col min="64" max="64" width="9.7109375" customWidth="1"/>
    <col min="65" max="65" width="8" bestFit="1" customWidth="1"/>
    <col min="66" max="66" width="5.5703125" customWidth="1"/>
  </cols>
  <sheetData>
    <row r="1" spans="1:67" x14ac:dyDescent="0.2">
      <c r="B1" s="1"/>
      <c r="D1" s="2"/>
      <c r="F1" s="1"/>
      <c r="H1" s="3"/>
      <c r="I1" s="4" t="s">
        <v>0</v>
      </c>
      <c r="J1" s="5" t="str">
        <f>IF(K$1=0,"LastOrder",IF(K$1=1,"MinOrder","ОШИБКА"))</f>
        <v>LastOrder</v>
      </c>
      <c r="K1" s="6">
        <v>0</v>
      </c>
      <c r="L1" s="7"/>
      <c r="P1" s="8"/>
      <c r="V1" s="9"/>
      <c r="Y1" s="7"/>
      <c r="AE1" s="9"/>
      <c r="AH1" s="10"/>
    </row>
    <row r="2" spans="1:67" ht="15" x14ac:dyDescent="0.25">
      <c r="A2" s="11" t="s">
        <v>1</v>
      </c>
      <c r="B2" s="12" t="str">
        <f>IF(C$2&lt;=0,"д.б. &gt;0","")</f>
        <v/>
      </c>
      <c r="C2" s="13">
        <v>15</v>
      </c>
      <c r="D2" s="14"/>
      <c r="E2" s="11" t="s">
        <v>2</v>
      </c>
      <c r="F2" s="12" t="str">
        <f>IF(G$2&lt;2,"д.б. &gt;1","")</f>
        <v/>
      </c>
      <c r="G2" s="13">
        <v>4</v>
      </c>
      <c r="H2" s="15"/>
      <c r="I2" s="11" t="s">
        <v>3</v>
      </c>
      <c r="J2" s="16" t="str">
        <f>IF(K$2&lt;0,"д.б. &gt;0","")</f>
        <v/>
      </c>
      <c r="K2" s="17">
        <v>0.01</v>
      </c>
      <c r="L2" s="7"/>
      <c r="M2" t="s">
        <v>4</v>
      </c>
      <c r="O2" s="18" t="s">
        <v>5</v>
      </c>
      <c r="Q2" s="19"/>
      <c r="V2" s="9"/>
      <c r="Y2" s="7"/>
      <c r="AE2" s="9"/>
      <c r="AH2" s="10"/>
      <c r="AN2" t="s">
        <v>6</v>
      </c>
    </row>
    <row r="3" spans="1:67" ht="15" x14ac:dyDescent="0.25">
      <c r="A3" s="11"/>
      <c r="B3" s="12"/>
      <c r="C3" s="20"/>
      <c r="D3" s="21"/>
      <c r="E3" s="11"/>
      <c r="F3" s="12"/>
      <c r="G3" s="22"/>
      <c r="H3" s="23"/>
      <c r="I3" s="11" t="s">
        <v>7</v>
      </c>
      <c r="J3" s="16" t="str">
        <f>IF(K$3&lt;0,"д.б. &gt;0","")</f>
        <v/>
      </c>
      <c r="K3" s="24">
        <v>1.7</v>
      </c>
      <c r="L3" s="7"/>
      <c r="M3" t="s">
        <v>8</v>
      </c>
      <c r="O3" s="25">
        <v>4</v>
      </c>
      <c r="V3" s="9"/>
      <c r="Y3" s="7"/>
      <c r="AE3" s="9"/>
      <c r="AH3" s="10"/>
    </row>
    <row r="4" spans="1:67" ht="15" x14ac:dyDescent="0.25">
      <c r="A4" s="11"/>
      <c r="B4" s="12"/>
      <c r="C4" s="20"/>
      <c r="D4" s="21"/>
      <c r="E4" s="11"/>
      <c r="F4" s="12"/>
      <c r="G4" s="20"/>
      <c r="H4" s="23"/>
      <c r="I4" s="11" t="s">
        <v>9</v>
      </c>
      <c r="J4" s="16" t="str">
        <f>IF(K$4&lt;2,"д.б. &gt;1","")</f>
        <v/>
      </c>
      <c r="K4" s="13">
        <v>2</v>
      </c>
      <c r="L4" s="7"/>
      <c r="M4" s="26" t="s">
        <v>10</v>
      </c>
      <c r="N4" s="26"/>
      <c r="O4" s="27">
        <v>10</v>
      </c>
      <c r="Q4" s="28"/>
      <c r="V4" s="9"/>
      <c r="Y4" s="7"/>
      <c r="AE4" s="9"/>
      <c r="AH4" s="10"/>
      <c r="AN4" s="29" t="s">
        <v>11</v>
      </c>
      <c r="AO4" s="29"/>
      <c r="AP4" s="29"/>
      <c r="AQ4" s="29"/>
      <c r="AR4" s="29"/>
      <c r="AS4" s="29"/>
      <c r="AT4" s="29"/>
      <c r="AU4" s="29"/>
      <c r="AV4" s="29"/>
      <c r="AW4" s="29"/>
    </row>
    <row r="5" spans="1:67" ht="15" x14ac:dyDescent="0.25">
      <c r="A5" s="30"/>
      <c r="B5" s="12"/>
      <c r="C5" s="31"/>
      <c r="D5" s="21"/>
      <c r="E5" s="30"/>
      <c r="F5" s="12"/>
      <c r="G5" s="32"/>
      <c r="H5" s="23"/>
      <c r="I5" s="30"/>
      <c r="J5" s="16"/>
      <c r="K5" s="33"/>
      <c r="L5" s="7"/>
      <c r="O5" s="8"/>
      <c r="V5" s="9"/>
      <c r="Y5" s="7"/>
      <c r="AE5" s="9"/>
      <c r="AH5" s="10"/>
      <c r="AL5" s="34"/>
      <c r="AN5" s="29"/>
      <c r="AO5" s="29"/>
      <c r="AP5" s="29"/>
      <c r="AQ5" s="29"/>
      <c r="AR5" s="29"/>
      <c r="AS5" s="29"/>
      <c r="AT5" s="29"/>
      <c r="AU5" s="29"/>
      <c r="AV5" s="29"/>
      <c r="AW5" s="29"/>
      <c r="BO5" s="35">
        <v>1</v>
      </c>
    </row>
    <row r="6" spans="1:67" ht="15" x14ac:dyDescent="0.25">
      <c r="A6" s="36" t="s">
        <v>12</v>
      </c>
      <c r="B6" s="12"/>
      <c r="C6" s="37">
        <v>5</v>
      </c>
      <c r="D6" s="38"/>
      <c r="E6" s="36" t="s">
        <v>13</v>
      </c>
      <c r="F6" s="12" t="str">
        <f>IF(G$6&lt;0,"д.б. &gt;=0","")</f>
        <v/>
      </c>
      <c r="G6" s="37">
        <v>3</v>
      </c>
      <c r="H6" s="39"/>
      <c r="I6" s="36" t="s">
        <v>14</v>
      </c>
      <c r="J6" s="16" t="str">
        <f>IF(K$6&lt;0,"д.б. &gt;=0","")</f>
        <v/>
      </c>
      <c r="K6" s="40">
        <v>6</v>
      </c>
      <c r="L6" s="41"/>
      <c r="M6" s="42" t="s">
        <v>15</v>
      </c>
      <c r="N6" s="42"/>
      <c r="O6" s="43">
        <v>0</v>
      </c>
      <c r="Q6" s="44"/>
      <c r="V6" s="9"/>
      <c r="Y6" s="7"/>
      <c r="AE6" s="9"/>
      <c r="AH6" s="10"/>
      <c r="AN6" s="45" t="s">
        <v>16</v>
      </c>
      <c r="BO6" s="35"/>
    </row>
    <row r="7" spans="1:67" ht="15" x14ac:dyDescent="0.25">
      <c r="A7" s="36" t="s">
        <v>17</v>
      </c>
      <c r="B7" s="12"/>
      <c r="C7" s="46">
        <v>-1</v>
      </c>
      <c r="D7" s="47"/>
      <c r="E7" s="36" t="s">
        <v>18</v>
      </c>
      <c r="F7" s="1"/>
      <c r="G7" s="46">
        <v>1</v>
      </c>
      <c r="H7" s="48"/>
      <c r="I7" s="36" t="s">
        <v>19</v>
      </c>
      <c r="J7" s="16" t="str">
        <f>IF(AND(K$6=0,K$7&lt;&gt;0),"д.б. =0","")</f>
        <v/>
      </c>
      <c r="K7" s="49">
        <v>-0.1</v>
      </c>
      <c r="L7" s="41"/>
      <c r="M7" s="42" t="s">
        <v>20</v>
      </c>
      <c r="N7" s="42"/>
      <c r="O7" s="50">
        <v>187</v>
      </c>
      <c r="Q7" s="44"/>
      <c r="V7" s="9"/>
      <c r="Y7" s="7"/>
      <c r="AE7" s="9"/>
      <c r="AH7" s="10"/>
      <c r="AN7" t="s">
        <v>21</v>
      </c>
      <c r="BA7" s="51"/>
    </row>
    <row r="8" spans="1:67" ht="15" x14ac:dyDescent="0.25">
      <c r="A8" s="36"/>
      <c r="B8" s="52" t="str">
        <f>IF(OR(C$6=1,C$6&lt;0,C$9=1,C$9&lt;0,C$12=1,C$12&lt;0,AND(C$6&gt;1,C$9&gt;1,C$6&gt;=C$9),AND(C$6&gt;1,C$12&gt;1,C$6&gt;=C$12),AND(C$9&gt;1,C$12&gt;1,C$9&gt;=C$12)),"ОШИБКА в № колен","")</f>
        <v/>
      </c>
      <c r="C8" s="53"/>
      <c r="D8" s="38"/>
      <c r="E8" s="36"/>
      <c r="F8" s="52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54"/>
      <c r="H8" s="39"/>
      <c r="I8" s="36"/>
      <c r="J8" s="55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54"/>
      <c r="L8" s="41"/>
      <c r="M8" s="42" t="s">
        <v>22</v>
      </c>
      <c r="N8" s="42"/>
      <c r="O8" s="56">
        <v>0</v>
      </c>
      <c r="Q8" s="57"/>
      <c r="V8" s="9"/>
      <c r="Y8" s="7"/>
      <c r="AE8" s="9"/>
      <c r="AH8" s="10"/>
      <c r="AL8" s="34"/>
      <c r="BA8" s="51"/>
    </row>
    <row r="9" spans="1:67" ht="15" x14ac:dyDescent="0.25">
      <c r="A9" s="58" t="s">
        <v>23</v>
      </c>
      <c r="B9" s="12"/>
      <c r="C9" s="59">
        <v>10</v>
      </c>
      <c r="D9" s="60"/>
      <c r="E9" s="58" t="s">
        <v>24</v>
      </c>
      <c r="F9" s="1"/>
      <c r="G9" s="59">
        <v>10</v>
      </c>
      <c r="H9" s="61"/>
      <c r="I9" s="58" t="s">
        <v>25</v>
      </c>
      <c r="J9" s="16" t="str">
        <f>IF(K$9&lt;0,"д.б. &gt;=0","")</f>
        <v/>
      </c>
      <c r="K9" s="62">
        <v>8</v>
      </c>
      <c r="L9" s="63"/>
      <c r="M9" s="64"/>
      <c r="N9" s="64"/>
      <c r="O9" s="65"/>
      <c r="Q9" s="66"/>
      <c r="V9" s="9"/>
      <c r="Y9" s="7"/>
      <c r="AE9" s="9"/>
      <c r="AH9" s="10"/>
      <c r="AN9" t="s">
        <v>26</v>
      </c>
      <c r="AQ9" s="67">
        <v>20000</v>
      </c>
      <c r="BA9" s="51"/>
    </row>
    <row r="10" spans="1:67" ht="15" x14ac:dyDescent="0.25">
      <c r="A10" s="58" t="s">
        <v>27</v>
      </c>
      <c r="B10" s="12"/>
      <c r="C10" s="68">
        <v>-2</v>
      </c>
      <c r="D10" s="69"/>
      <c r="E10" s="58" t="s">
        <v>28</v>
      </c>
      <c r="F10" s="1"/>
      <c r="G10" s="68">
        <v>0</v>
      </c>
      <c r="H10" s="70"/>
      <c r="I10" s="58" t="s">
        <v>29</v>
      </c>
      <c r="J10" s="16" t="str">
        <f>IF(AND(K$9=0,K$10&lt;&gt;0),"д.б. =0","")</f>
        <v/>
      </c>
      <c r="K10" s="71">
        <v>0.01</v>
      </c>
      <c r="L10" s="63"/>
      <c r="M10" s="72" t="s">
        <v>30</v>
      </c>
      <c r="N10" s="72"/>
      <c r="O10" s="73">
        <v>7000</v>
      </c>
      <c r="Q10" s="74"/>
      <c r="V10" s="9"/>
      <c r="Y10" s="7"/>
      <c r="AE10" s="9"/>
      <c r="AH10" s="10"/>
      <c r="AQ10" s="45"/>
      <c r="BA10" s="51"/>
    </row>
    <row r="11" spans="1:67" ht="15" x14ac:dyDescent="0.25">
      <c r="A11" s="58"/>
      <c r="B11" s="12"/>
      <c r="C11" s="75"/>
      <c r="D11" s="69"/>
      <c r="E11" s="58"/>
      <c r="F11" s="1"/>
      <c r="G11" s="75"/>
      <c r="H11" s="70"/>
      <c r="I11" s="58"/>
      <c r="J11" s="16"/>
      <c r="K11" s="76"/>
      <c r="L11" s="63"/>
      <c r="M11" s="72"/>
      <c r="N11" s="72"/>
      <c r="O11" s="77"/>
      <c r="Q11" s="74"/>
      <c r="V11" s="9"/>
      <c r="Y11" s="7"/>
      <c r="AE11" s="9"/>
      <c r="AH11" s="10"/>
      <c r="AL11" s="34"/>
      <c r="AN11" t="s">
        <v>31</v>
      </c>
      <c r="AQ11" s="67">
        <v>108308.93</v>
      </c>
      <c r="BA11" s="51"/>
    </row>
    <row r="12" spans="1:67" ht="15" x14ac:dyDescent="0.25">
      <c r="A12" s="78" t="s">
        <v>32</v>
      </c>
      <c r="B12" s="12"/>
      <c r="C12" s="79">
        <v>12</v>
      </c>
      <c r="D12" s="69"/>
      <c r="E12" s="78" t="s">
        <v>33</v>
      </c>
      <c r="F12" s="16" t="str">
        <f>IF(G$12&lt;0,"д.б. &gt;=0","")</f>
        <v/>
      </c>
      <c r="G12" s="80">
        <v>0</v>
      </c>
      <c r="H12" s="81"/>
      <c r="I12" s="78" t="s">
        <v>34</v>
      </c>
      <c r="J12" s="16" t="str">
        <f>IF(K$12&lt;0,"д.б. &gt;=0","")</f>
        <v/>
      </c>
      <c r="K12" s="82">
        <v>12</v>
      </c>
      <c r="L12" s="63"/>
      <c r="M12" s="72"/>
      <c r="N12" s="72"/>
      <c r="O12" s="77"/>
      <c r="Q12" s="74"/>
      <c r="V12" s="9"/>
      <c r="Y12" s="7"/>
      <c r="AE12" s="9"/>
      <c r="AH12" s="10"/>
      <c r="AQ12" s="45"/>
      <c r="BA12" s="51"/>
    </row>
    <row r="13" spans="1:67" ht="15" x14ac:dyDescent="0.25">
      <c r="A13" s="78" t="s">
        <v>35</v>
      </c>
      <c r="B13" s="12"/>
      <c r="C13" s="83">
        <v>3</v>
      </c>
      <c r="D13" s="69"/>
      <c r="E13" s="78" t="s">
        <v>36</v>
      </c>
      <c r="F13" s="16" t="str">
        <f>IF(AND(G$12=0,G$13&lt;&gt;0),"д.б. =0","")</f>
        <v/>
      </c>
      <c r="G13" s="83">
        <v>0</v>
      </c>
      <c r="H13" s="81"/>
      <c r="I13" s="78" t="s">
        <v>37</v>
      </c>
      <c r="J13" s="16" t="str">
        <f>IF(AND(K$12=0,K$13&lt;&gt;0),"д.б. =0","")</f>
        <v/>
      </c>
      <c r="K13" s="84">
        <v>-0.15</v>
      </c>
      <c r="L13" s="63"/>
      <c r="M13" s="72"/>
      <c r="N13" s="72"/>
      <c r="O13" s="77"/>
      <c r="Q13" s="74"/>
      <c r="V13" s="9"/>
      <c r="Y13" s="7"/>
      <c r="AE13" s="9"/>
      <c r="AH13" s="10"/>
      <c r="AN13" t="s">
        <v>38</v>
      </c>
      <c r="AQ13" s="45" t="s">
        <v>39</v>
      </c>
      <c r="BA13" s="51"/>
    </row>
    <row r="14" spans="1:67" ht="15.75" x14ac:dyDescent="0.25">
      <c r="A14" s="85"/>
      <c r="B14" s="12"/>
      <c r="C14" s="86"/>
      <c r="D14" s="87"/>
      <c r="E14" s="85"/>
      <c r="F14" s="12"/>
      <c r="G14" s="86"/>
      <c r="H14" s="88"/>
      <c r="I14" s="85"/>
      <c r="J14" s="16"/>
      <c r="K14" s="89"/>
      <c r="L14" s="90"/>
      <c r="M14" s="91"/>
      <c r="N14" s="91"/>
      <c r="O14" s="66"/>
      <c r="P14" s="92"/>
      <c r="Q14" s="74"/>
      <c r="V14" s="9"/>
      <c r="Y14" s="7"/>
      <c r="AE14" s="9"/>
      <c r="AH14" s="10"/>
      <c r="AJ14" s="93" t="s">
        <v>5</v>
      </c>
      <c r="AQ14" s="45"/>
      <c r="AV14" s="94"/>
      <c r="BO14" s="51"/>
    </row>
    <row r="15" spans="1:67" ht="15" x14ac:dyDescent="0.25">
      <c r="D15" s="95"/>
      <c r="E15" s="11" t="s">
        <v>40</v>
      </c>
      <c r="F15" s="12" t="str">
        <f>IF(G$15&lt;0,"д.б. &gt;=0","")</f>
        <v/>
      </c>
      <c r="G15" s="83">
        <v>0</v>
      </c>
      <c r="H15" s="81"/>
      <c r="I15" s="11" t="s">
        <v>41</v>
      </c>
      <c r="J15" s="16" t="str">
        <f>IF(K$15&lt;0,"д.б. &gt;=0","")</f>
        <v/>
      </c>
      <c r="K15" s="96">
        <v>12</v>
      </c>
      <c r="L15" s="97"/>
      <c r="M15" s="26"/>
      <c r="N15" s="26"/>
      <c r="O15" s="98"/>
      <c r="P15" s="99"/>
      <c r="Q15" s="74"/>
      <c r="V15" s="9"/>
      <c r="Y15" s="7"/>
      <c r="AE15" s="9"/>
      <c r="AH15" s="10"/>
      <c r="AL15" s="34"/>
      <c r="AN15" t="s">
        <v>42</v>
      </c>
      <c r="AQ15" s="100">
        <v>0.98462663636363634</v>
      </c>
      <c r="AS15" t="s">
        <v>43</v>
      </c>
      <c r="AT15" s="100">
        <v>10.830893</v>
      </c>
      <c r="BO15" s="51"/>
    </row>
    <row r="16" spans="1:67" ht="15" x14ac:dyDescent="0.25">
      <c r="A16" s="101" t="s">
        <v>44</v>
      </c>
      <c r="C16" s="102">
        <v>15</v>
      </c>
      <c r="D16" s="95"/>
      <c r="E16" s="11"/>
      <c r="F16" s="98"/>
      <c r="G16" s="103"/>
      <c r="H16" s="81"/>
      <c r="I16" s="104" t="s">
        <v>45</v>
      </c>
      <c r="J16" s="16" t="str">
        <f>IF(K$16&lt;0,"д.б. &gt;=0","")</f>
        <v/>
      </c>
      <c r="K16" s="105">
        <v>0</v>
      </c>
      <c r="L16" s="97"/>
      <c r="M16" s="26"/>
      <c r="N16" s="26"/>
      <c r="O16" s="98"/>
      <c r="P16" s="99"/>
      <c r="Q16" s="74"/>
      <c r="V16" s="9"/>
      <c r="Y16" s="7"/>
      <c r="AE16" s="9"/>
      <c r="AH16" s="10"/>
      <c r="BO16" s="51"/>
    </row>
    <row r="17" spans="1:67" ht="17.25" customHeight="1" thickBot="1" x14ac:dyDescent="0.3">
      <c r="A17" s="106"/>
      <c r="B17" s="106"/>
      <c r="C17" s="106"/>
      <c r="D17" s="107"/>
      <c r="E17" s="106"/>
      <c r="F17" s="106"/>
      <c r="G17" s="106"/>
      <c r="H17" s="108"/>
      <c r="I17" s="106"/>
      <c r="J17" s="106"/>
      <c r="K17" s="106"/>
      <c r="L17" s="7"/>
      <c r="V17" s="9"/>
      <c r="Y17" s="7"/>
      <c r="AE17" s="9"/>
      <c r="AH17" s="10"/>
      <c r="BO17" s="51"/>
    </row>
    <row r="18" spans="1:67" ht="65.25" customHeight="1" thickBot="1" x14ac:dyDescent="0.25">
      <c r="A18" s="109" t="s">
        <v>46</v>
      </c>
      <c r="B18" s="110" t="s">
        <v>47</v>
      </c>
      <c r="C18" s="111" t="s">
        <v>48</v>
      </c>
      <c r="D18" s="112"/>
      <c r="E18" s="110" t="s">
        <v>49</v>
      </c>
      <c r="F18" s="113" t="s">
        <v>50</v>
      </c>
      <c r="G18" s="111" t="s">
        <v>51</v>
      </c>
      <c r="H18" s="114"/>
      <c r="I18" s="115" t="s">
        <v>52</v>
      </c>
      <c r="J18" s="113" t="s">
        <v>53</v>
      </c>
      <c r="K18" s="111" t="s">
        <v>54</v>
      </c>
      <c r="L18" s="116"/>
      <c r="M18" s="117" t="s">
        <v>55</v>
      </c>
      <c r="N18" s="118"/>
      <c r="O18" s="119" t="s">
        <v>56</v>
      </c>
      <c r="P18" s="120" t="s">
        <v>57</v>
      </c>
      <c r="Q18" s="121"/>
      <c r="R18" s="122" t="s">
        <v>58</v>
      </c>
      <c r="S18" s="123"/>
      <c r="T18" s="124" t="s">
        <v>59</v>
      </c>
      <c r="U18" s="125"/>
      <c r="V18" s="126"/>
      <c r="W18" s="127" t="s">
        <v>60</v>
      </c>
      <c r="X18" s="128" t="s">
        <v>61</v>
      </c>
      <c r="Y18" s="129"/>
      <c r="Z18" s="130" t="s">
        <v>62</v>
      </c>
      <c r="AA18" s="131" t="s">
        <v>63</v>
      </c>
      <c r="AB18" s="132" t="s">
        <v>64</v>
      </c>
      <c r="AC18" s="133"/>
      <c r="AD18" s="134" t="s">
        <v>65</v>
      </c>
      <c r="AE18" s="135"/>
      <c r="AF18" s="136" t="s">
        <v>66</v>
      </c>
      <c r="AG18" s="137" t="s">
        <v>67</v>
      </c>
      <c r="AH18" s="10"/>
      <c r="AI18" s="138" t="s">
        <v>65</v>
      </c>
      <c r="AJ18" s="139" t="s">
        <v>68</v>
      </c>
      <c r="AK18" s="140"/>
      <c r="AL18" s="133"/>
      <c r="AM18" s="139" t="s">
        <v>69</v>
      </c>
      <c r="AN18" s="140"/>
      <c r="AO18" s="133"/>
      <c r="AP18" s="139" t="s">
        <v>70</v>
      </c>
      <c r="AQ18" s="140"/>
      <c r="AR18" s="133"/>
      <c r="AS18" s="139" t="s">
        <v>71</v>
      </c>
      <c r="AT18" s="140"/>
      <c r="AU18" s="133"/>
      <c r="AV18" s="139" t="s">
        <v>72</v>
      </c>
      <c r="AW18" s="140"/>
      <c r="AX18" s="133"/>
      <c r="AY18" s="139" t="s">
        <v>73</v>
      </c>
      <c r="AZ18" s="133"/>
      <c r="BA18" s="139" t="s">
        <v>74</v>
      </c>
      <c r="BB18" s="140"/>
      <c r="BC18" s="133"/>
      <c r="BD18" s="139" t="s">
        <v>75</v>
      </c>
      <c r="BE18" s="133"/>
      <c r="BF18" s="139" t="s">
        <v>76</v>
      </c>
      <c r="BG18" s="140"/>
      <c r="BH18" s="133"/>
      <c r="BI18" s="139" t="s">
        <v>77</v>
      </c>
      <c r="BJ18" s="133"/>
      <c r="BK18" s="139" t="s">
        <v>78</v>
      </c>
      <c r="BL18" s="140"/>
      <c r="BM18" s="133"/>
      <c r="BN18" s="141"/>
      <c r="BO18" s="142"/>
    </row>
    <row r="19" spans="1:67" ht="15.75" thickBot="1" x14ac:dyDescent="0.3">
      <c r="A19" s="143"/>
      <c r="B19" s="144"/>
      <c r="C19" s="145"/>
      <c r="D19" s="146"/>
      <c r="E19" s="147"/>
      <c r="F19" s="148"/>
      <c r="G19" s="149"/>
      <c r="H19" s="150"/>
      <c r="I19" s="147"/>
      <c r="J19" s="148"/>
      <c r="K19" s="149"/>
      <c r="L19" s="7"/>
      <c r="M19" s="151" t="s">
        <v>79</v>
      </c>
      <c r="N19" s="152" t="s">
        <v>80</v>
      </c>
      <c r="O19" s="153"/>
      <c r="P19" s="154" t="s">
        <v>79</v>
      </c>
      <c r="Q19" s="152" t="s">
        <v>80</v>
      </c>
      <c r="R19" s="155" t="s">
        <v>81</v>
      </c>
      <c r="S19" s="156" t="s">
        <v>82</v>
      </c>
      <c r="T19" s="155" t="s">
        <v>81</v>
      </c>
      <c r="U19" s="156" t="s">
        <v>82</v>
      </c>
      <c r="V19" s="9"/>
      <c r="W19" s="157"/>
      <c r="X19" s="153"/>
      <c r="Y19" s="7"/>
      <c r="Z19" s="157"/>
      <c r="AA19" s="153"/>
      <c r="AB19" s="158" t="s">
        <v>83</v>
      </c>
      <c r="AC19" s="159" t="s">
        <v>84</v>
      </c>
      <c r="AD19" s="160"/>
      <c r="AE19" s="9"/>
      <c r="AF19" s="158"/>
      <c r="AG19" s="159"/>
      <c r="AH19" s="10"/>
      <c r="AI19" s="161"/>
      <c r="AJ19" s="162" t="s">
        <v>85</v>
      </c>
      <c r="AK19" s="163" t="s">
        <v>86</v>
      </c>
      <c r="AL19" s="164" t="s">
        <v>87</v>
      </c>
      <c r="AM19" s="162" t="s">
        <v>85</v>
      </c>
      <c r="AN19" s="163" t="s">
        <v>86</v>
      </c>
      <c r="AO19" s="164" t="s">
        <v>87</v>
      </c>
      <c r="AP19" s="162" t="s">
        <v>85</v>
      </c>
      <c r="AQ19" s="163" t="s">
        <v>86</v>
      </c>
      <c r="AR19" s="164" t="s">
        <v>87</v>
      </c>
      <c r="AS19" s="162" t="s">
        <v>85</v>
      </c>
      <c r="AT19" s="163" t="s">
        <v>86</v>
      </c>
      <c r="AU19" s="164" t="s">
        <v>87</v>
      </c>
      <c r="AV19" s="162" t="s">
        <v>85</v>
      </c>
      <c r="AW19" s="163" t="s">
        <v>86</v>
      </c>
      <c r="AX19" s="164" t="s">
        <v>87</v>
      </c>
      <c r="AY19" s="162" t="s">
        <v>85</v>
      </c>
      <c r="AZ19" s="164" t="s">
        <v>86</v>
      </c>
      <c r="BA19" s="162" t="s">
        <v>85</v>
      </c>
      <c r="BB19" s="163" t="s">
        <v>86</v>
      </c>
      <c r="BC19" s="164" t="s">
        <v>87</v>
      </c>
      <c r="BD19" s="162" t="s">
        <v>85</v>
      </c>
      <c r="BE19" s="164" t="s">
        <v>86</v>
      </c>
      <c r="BF19" s="162" t="s">
        <v>85</v>
      </c>
      <c r="BG19" s="163" t="s">
        <v>86</v>
      </c>
      <c r="BH19" s="164" t="s">
        <v>87</v>
      </c>
      <c r="BI19" s="162" t="s">
        <v>85</v>
      </c>
      <c r="BJ19" s="164" t="s">
        <v>86</v>
      </c>
      <c r="BK19" s="162" t="s">
        <v>85</v>
      </c>
      <c r="BL19" s="163" t="s">
        <v>86</v>
      </c>
      <c r="BM19" s="164" t="s">
        <v>87</v>
      </c>
      <c r="BO19" s="51"/>
    </row>
    <row r="20" spans="1:67" ht="15" x14ac:dyDescent="0.25">
      <c r="A20" s="165">
        <v>1</v>
      </c>
      <c r="B20" s="166">
        <v>0</v>
      </c>
      <c r="C20" s="167">
        <f>C$2</f>
        <v>15</v>
      </c>
      <c r="D20" s="168"/>
      <c r="E20" s="166">
        <f>IF(OR($A20&lt;2,AND(G$15&gt;0,$A20&gt;G$15)),0,IF(AND($A20&gt;=G$12,G$12&gt;0),G$13,IF(AND($A20&gt;=G$9,G$9&gt;0),G$10,IF(AND($A20&gt;=G$6,G$6&gt;0),G$7,0))))</f>
        <v>0</v>
      </c>
      <c r="F20" s="169">
        <v>0</v>
      </c>
      <c r="G20" s="167">
        <f>F20</f>
        <v>0</v>
      </c>
      <c r="H20" s="170"/>
      <c r="I20" s="171">
        <f>IF(($A20&lt;K$4),1,IF(AND($A20&gt;K$15,K$15&gt;0),I19,IF(AND($A20&gt;=K$12,K$12&gt;0),ROUND(I19+K$13,4),IF(AND($A20&gt;=K$9,K$9&gt;0),ROUND(I19+K$10,4),IF(AND($A20&gt;=K$6,K$6&gt;0),ROUND(I19+K$7,4),K$3)))))</f>
        <v>1</v>
      </c>
      <c r="J20" s="172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173">
        <f>J20</f>
        <v>0.01</v>
      </c>
      <c r="L20" s="7"/>
      <c r="M20" s="174">
        <f t="shared" ref="M20:M39" si="1">ROUND(C20*O20-K20*$O$6,2)</f>
        <v>1.5</v>
      </c>
      <c r="N20" s="175">
        <f t="shared" ref="N20:N39" si="2">IF($O$10&gt;0,M20/$O$10,0)</f>
        <v>2.1428571428571427E-4</v>
      </c>
      <c r="O20" s="176">
        <f t="shared" ref="O20:O39" si="3">ROUND(ROUND(K20,2)*$O$4,2)</f>
        <v>0.1</v>
      </c>
      <c r="P20" s="177">
        <f>ROUND(J20*$O$6,2)</f>
        <v>0</v>
      </c>
      <c r="Q20" s="178">
        <f t="shared" ref="Q20:Q39" si="4">P20/$O$10</f>
        <v>0</v>
      </c>
      <c r="R20" s="179">
        <f>ROUND(P20/O20,0)</f>
        <v>0</v>
      </c>
      <c r="S20" s="180">
        <v>0</v>
      </c>
      <c r="T20" s="181">
        <f>R20+C20</f>
        <v>15</v>
      </c>
      <c r="U20" s="182">
        <v>0</v>
      </c>
      <c r="V20" s="9"/>
      <c r="W20" s="183">
        <f t="shared" ref="W20:W39" si="5">ROUND(K20*$O$7,2)</f>
        <v>1.87</v>
      </c>
      <c r="X20" s="184">
        <f>ROUND(P20+W20,2)</f>
        <v>1.87</v>
      </c>
      <c r="Y20" s="185"/>
      <c r="Z20" s="186">
        <f t="shared" ref="Z20:Z39" si="6">IF($O$10&gt;0,ROUND($O$10-X20,2),0)</f>
        <v>6998.13</v>
      </c>
      <c r="AA20" s="187">
        <f t="shared" ref="AA20:AA39" si="7">IF($O$10&gt;0,ROUND(X20/$O$10,2),0)</f>
        <v>0</v>
      </c>
      <c r="AB20" s="188">
        <f t="shared" ref="AB20:AB39" si="8">IF(AND(Z20&gt;0,$O$4&gt;0),($O$10-P20-W20*$O$8)/O20,0)</f>
        <v>70000</v>
      </c>
      <c r="AC20" s="189">
        <f t="shared" ref="AC20:AC39" si="9">IF(AB20&gt;0,AB20+G20,0)</f>
        <v>70000</v>
      </c>
      <c r="AD20" s="190">
        <v>1</v>
      </c>
      <c r="AE20" s="191"/>
      <c r="AF20" s="192">
        <f t="shared" ref="AF20:AF39" si="10">IF(P20&gt;0,ROUND(W20/P20,2),0)</f>
        <v>0</v>
      </c>
      <c r="AG20" s="193">
        <f t="shared" ref="AG20:AG39" si="11">IF($O$10&gt;0,ROUND(W20/$O$10,2),0)</f>
        <v>0</v>
      </c>
      <c r="AH20" s="10"/>
      <c r="AI20" s="194">
        <v>1</v>
      </c>
      <c r="AJ20" s="195">
        <f>COUNTIFS('[1]Данные из терминала'!C:C,AI20,'[1]Данные из терминала'!B:B,"sell")</f>
        <v>80</v>
      </c>
      <c r="AK20" s="196">
        <f>COUNTIFS('[1]Данные из терминала'!C:C,AI20,'[1]Данные из терминала'!B:B,"buy")</f>
        <v>58</v>
      </c>
      <c r="AL20" s="197">
        <f>COUNTIFS('[1]Данные из терминала'!C:C,AI20)</f>
        <v>138</v>
      </c>
      <c r="AM20" s="195">
        <f>SUMIFS('[1]Данные из терминала'!E:E,'[1]Данные из терминала'!C:C,AI20,'[1]Данные из терминала'!B:B,"sell")</f>
        <v>4.6400000000000015</v>
      </c>
      <c r="AN20" s="196">
        <f>SUMIFS('[1]Данные из терминала'!E:E,'[1]Данные из терминала'!C:C,AI20,'[1]Данные из терминала'!B:B,"buy")</f>
        <v>3.22</v>
      </c>
      <c r="AO20" s="197">
        <f>SUMIFS('[1]Данные из терминала'!E:E,'[1]Данные из терминала'!C:C,AI20)</f>
        <v>7.8599999999999985</v>
      </c>
      <c r="AP20" s="195">
        <f>SUMIFS('[1]Данные из терминала'!N:N,'[1]Данные из терминала'!C:C,AI20,'[1]Данные из терминала'!B:B,"sell")</f>
        <v>695.90000000000009</v>
      </c>
      <c r="AQ20" s="196">
        <f>SUMIFS('[1]Данные из терминала'!N:N,'[1]Данные из терминала'!C:C,AI20,'[1]Данные из терминала'!B:B,"buy")</f>
        <v>482.97</v>
      </c>
      <c r="AR20" s="197">
        <f>SUMIFS('[1]Данные из терминала'!N:N,'[1]Данные из терминала'!C:C,AI20)</f>
        <v>1178.8700000000001</v>
      </c>
      <c r="AS20" s="195">
        <f>ROUND(IF(AJ20&gt;0,AVERAGEIFS('[1]Данные из терминала'!N:N,'[1]Данные из терминала'!C:C,AI20,'[1]Данные из терминала'!B:B,"sell"),0),2)</f>
        <v>8.6999999999999993</v>
      </c>
      <c r="AT20" s="196">
        <f>ROUND(IF(AK20&gt;0,AVERAGEIFS('[1]Данные из терминала'!N:N,'[1]Данные из терминала'!C:C,AI20,'[1]Данные из терминала'!B:B,"buy"),0),2)</f>
        <v>8.33</v>
      </c>
      <c r="AU20" s="197">
        <f>ROUND(IF(AL20&gt;0,AVERAGEIFS('[1]Данные из терминала'!N:N,'[1]Данные из терминала'!C:C,AI20),0),2)</f>
        <v>8.5399999999999991</v>
      </c>
      <c r="AV20" s="198">
        <f>IF(AJ20&gt;0,AP20/$AR$42,0)</f>
        <v>6.4251301529723867E-3</v>
      </c>
      <c r="AW20" s="199">
        <f>IF(AK20&gt;0,AQ20/$AR$42,0)</f>
        <v>4.4591825118279541E-3</v>
      </c>
      <c r="AX20" s="200">
        <f>IF(AL20&gt;0,AR20/$AR$42,0)</f>
        <v>1.0884312664800342E-2</v>
      </c>
      <c r="AY20" s="195">
        <f>IF(AJ20&gt;0,VLOOKUP(AI20,[1]Сводная!A:E,5,0),0)</f>
        <v>0</v>
      </c>
      <c r="AZ20" s="197">
        <f>IF(AK20&gt;0,VLOOKUP(AI20,[1]Сводная!A:B,2,0),0)</f>
        <v>0</v>
      </c>
      <c r="BA20" s="195">
        <f>ROUND(IF(AJ20&gt;0,AVERAGEIFS('[1]Данные из терминала'!L:L,'[1]Данные из терминала'!C:C,AI20,'[1]Данные из терминала'!B:B,"sell"),0),1)</f>
        <v>0</v>
      </c>
      <c r="BB20" s="196">
        <f>ROUND(IF(AK20&gt;0,AVERAGEIFS('[1]Данные из терминала'!L:L,'[1]Данные из терминала'!C:C,AI20,'[1]Данные из терминала'!B:B,"buy"),0),1)</f>
        <v>0</v>
      </c>
      <c r="BC20" s="197">
        <f>ROUND(IF(AL20&gt;0,AVERAGEIFS('[1]Данные из терминала'!L:L,'[1]Данные из терминала'!C:C,AI20),0),1)</f>
        <v>0</v>
      </c>
      <c r="BD20" s="195">
        <f>IF(AJ20&gt;0,VLOOKUP(AI20,[1]Сводная!A:F,6,0),0)</f>
        <v>16.599999999998545</v>
      </c>
      <c r="BE20" s="197">
        <f>IF(AK20&gt;0,VLOOKUP(AI20,[1]Сводная!A:C,3,0),0)</f>
        <v>18.899999999997817</v>
      </c>
      <c r="BF20" s="195">
        <f>ROUND(IF(AJ20&gt;0,AVERAGEIFS('[1]Данные из терминала'!M:M,'[1]Данные из терминала'!C:C,AI20,'[1]Данные из терминала'!B:B,"sell"),0),1)</f>
        <v>14.9</v>
      </c>
      <c r="BG20" s="196">
        <f>ROUND(IF(AK20&gt;0,AVERAGEIFS('[1]Данные из терминала'!M:M,'[1]Данные из терминала'!C:C,AI20,'[1]Данные из терминала'!B:B,"buy"),0),1)</f>
        <v>15.1</v>
      </c>
      <c r="BH20" s="197">
        <f>ROUND(IF(AL20&gt;0,AVERAGEIFS('[1]Данные из терминала'!M:M,'[1]Данные из терминала'!C:C,AI20),0),1)</f>
        <v>15</v>
      </c>
      <c r="BI20" s="201">
        <f>IF(AJ20&gt;0,VLOOKUP(AI20,[1]Сводная!A:G,7,0),0)</f>
        <v>0.63263888888888886</v>
      </c>
      <c r="BJ20" s="202">
        <f>IF(AK20&gt;0,VLOOKUP(AI20,[1]Сводная!A:D,4,0),0)</f>
        <v>0.42638888888888887</v>
      </c>
      <c r="BK20" s="201">
        <f>IF(AJ20&gt;0,AVERAGEIFS('[1]Данные из терминала'!O:O,'[1]Данные из терминала'!C:C,AI20,'[1]Данные из терминала'!B:B,"sell"),0)</f>
        <v>3.8958333333448537E-2</v>
      </c>
      <c r="BL20" s="203">
        <f>IF(AK20&gt;0,AVERAGEIFS('[1]Данные из терминала'!O:O,'[1]Данные из терминала'!C:C,AI20,'[1]Данные из терминала'!B:B,"buy"),0)</f>
        <v>6.0751915709386532E-2</v>
      </c>
      <c r="BM20" s="202">
        <f>IF(AL20&gt;0,AVERAGEIFS('[1]Данные из терминала'!O:O,'[1]Данные из терминала'!C:C,AI20),0)</f>
        <v>4.8117954911741319E-2</v>
      </c>
      <c r="BO20" s="51"/>
    </row>
    <row r="21" spans="1:67" ht="15" x14ac:dyDescent="0.25">
      <c r="A21" s="165">
        <v>2</v>
      </c>
      <c r="B21" s="166">
        <f t="shared" ref="B21:B39" si="12">IF(AND($A21&gt;=C$12,C$12&gt;0),0,IF(AND($A21&gt;=C$9,C$9&gt;0),C$10,IF(AND($A21&gt;=C$6,C$6&gt;0),C$7,0)))</f>
        <v>0</v>
      </c>
      <c r="C21" s="167">
        <f t="shared" ref="C21:C39" si="13">IF(AND($A21&gt;=C$12,C$12&gt;0),C$13,C20+B21)</f>
        <v>15</v>
      </c>
      <c r="D21" s="168"/>
      <c r="E21" s="166">
        <f t="shared" ref="E21:E39" si="14">IF(OR($A21&lt;2,AND(G$15&gt;0,$A21&gt;G$15)),0,IF(AND($A21&gt;=G$12,G$12&gt;0),G$13,IF(AND($A21&gt;=G$9,G$9&gt;0),G$10,IF(AND($A21&gt;=G$6,G$6&gt;0),G$7,0))))</f>
        <v>0</v>
      </c>
      <c r="F21" s="169">
        <f>G$2+E21</f>
        <v>4</v>
      </c>
      <c r="G21" s="167">
        <f t="shared" ref="G21:G39" si="15">G20+F21</f>
        <v>4</v>
      </c>
      <c r="H21" s="170"/>
      <c r="I21" s="171">
        <f t="shared" ref="I21:I39" si="16">IF(($A21&lt;K$4),1,IF(AND($A21&gt;K$15,K$15&gt;0),I20,IF(AND($A21&gt;=K$12,K$12&gt;0),ROUND(I20+K$13,4),IF(AND($A21&gt;=K$9,K$9&gt;0),ROUND(I20+K$10,4),IF(AND($A21&gt;=K$6,K$6&gt;0),ROUND(I20+K$7,4),K$3)))))</f>
        <v>1.7</v>
      </c>
      <c r="J21" s="172">
        <f t="shared" si="0"/>
        <v>1.7000000000000001E-2</v>
      </c>
      <c r="K21" s="173">
        <f>K20+ROUND(J21,3)</f>
        <v>2.7000000000000003E-2</v>
      </c>
      <c r="L21" s="7"/>
      <c r="M21" s="174">
        <f t="shared" si="1"/>
        <v>4.5</v>
      </c>
      <c r="N21" s="175">
        <f t="shared" si="2"/>
        <v>6.4285714285714282E-4</v>
      </c>
      <c r="O21" s="176">
        <f t="shared" si="3"/>
        <v>0.3</v>
      </c>
      <c r="P21" s="177">
        <f t="shared" ref="P21:P39" si="17">ROUND((ROUND(K20,2)*(G21-G20)*$O$4+P20+J21*$O$6),2)</f>
        <v>0.4</v>
      </c>
      <c r="Q21" s="178">
        <f t="shared" si="4"/>
        <v>5.7142857142857148E-5</v>
      </c>
      <c r="R21" s="179">
        <f>ROUND(P21/O21,0)</f>
        <v>1</v>
      </c>
      <c r="S21" s="180">
        <f>ROUND(R21/G21,2)</f>
        <v>0.25</v>
      </c>
      <c r="T21" s="181">
        <f t="shared" ref="T21:T39" si="18">R21+C21</f>
        <v>16</v>
      </c>
      <c r="U21" s="182">
        <f>ROUND(T21/G21,2)</f>
        <v>4</v>
      </c>
      <c r="V21" s="9"/>
      <c r="W21" s="183">
        <f t="shared" si="5"/>
        <v>5.05</v>
      </c>
      <c r="X21" s="184">
        <f t="shared" ref="X21:X39" si="19">ROUND(P21+W21,2)</f>
        <v>5.45</v>
      </c>
      <c r="Y21" s="185"/>
      <c r="Z21" s="186">
        <f t="shared" si="6"/>
        <v>6994.55</v>
      </c>
      <c r="AA21" s="187">
        <f t="shared" si="7"/>
        <v>0</v>
      </c>
      <c r="AB21" s="188">
        <f t="shared" si="8"/>
        <v>23332.000000000004</v>
      </c>
      <c r="AC21" s="189">
        <f t="shared" si="9"/>
        <v>23336.000000000004</v>
      </c>
      <c r="AD21" s="190">
        <v>2</v>
      </c>
      <c r="AE21" s="191"/>
      <c r="AF21" s="192">
        <f t="shared" si="10"/>
        <v>12.63</v>
      </c>
      <c r="AG21" s="193">
        <f t="shared" si="11"/>
        <v>0</v>
      </c>
      <c r="AH21" s="10"/>
      <c r="AI21" s="194">
        <v>2</v>
      </c>
      <c r="AJ21" s="204">
        <f>COUNTIFS('[1]Данные из терминала'!C:C,AI21,'[1]Данные из терминала'!B:B,"sell")</f>
        <v>63</v>
      </c>
      <c r="AK21" s="205">
        <f>COUNTIFS('[1]Данные из терминала'!C:C,AI21,'[1]Данные из терминала'!B:B,"buy")</f>
        <v>54</v>
      </c>
      <c r="AL21" s="206">
        <f>COUNTIFS('[1]Данные из терминала'!C:C,AI21)</f>
        <v>117</v>
      </c>
      <c r="AM21" s="204">
        <f>SUMIFS('[1]Данные из терминала'!E:E,'[1]Данные из терминала'!C:C,AI21,'[1]Данные из терминала'!B:B,"sell")</f>
        <v>9.1000000000000014</v>
      </c>
      <c r="AN21" s="205">
        <f>SUMIFS('[1]Данные из терминала'!E:E,'[1]Данные из терминала'!C:C,AI21,'[1]Данные из терминала'!B:B,"buy")</f>
        <v>7.94</v>
      </c>
      <c r="AO21" s="206">
        <f>SUMIFS('[1]Данные из терминала'!E:E,'[1]Данные из терминала'!C:C,AI21)</f>
        <v>17.04000000000001</v>
      </c>
      <c r="AP21" s="204">
        <f>SUMIFS('[1]Данные из терминала'!N:N,'[1]Данные из терминала'!C:C,AI21,'[1]Данные из терминала'!B:B,"sell")</f>
        <v>1326.0800000000006</v>
      </c>
      <c r="AQ21" s="205">
        <f>SUMIFS('[1]Данные из терминала'!N:N,'[1]Данные из терминала'!C:C,AI21,'[1]Данные из терминала'!B:B,"buy")</f>
        <v>1190.48</v>
      </c>
      <c r="AR21" s="206">
        <f>SUMIFS('[1]Данные из терминала'!N:N,'[1]Данные из терминала'!C:C,AI21)</f>
        <v>2516.5600000000009</v>
      </c>
      <c r="AS21" s="204">
        <f>ROUND(IF(AJ21&gt;0,AVERAGEIFS('[1]Данные из терминала'!N:N,'[1]Данные из терминала'!C:C,AI21,'[1]Данные из терминала'!B:B,"sell"),0),2)</f>
        <v>21.05</v>
      </c>
      <c r="AT21" s="205">
        <f>ROUND(IF(AK21&gt;0,AVERAGEIFS('[1]Данные из терминала'!N:N,'[1]Данные из терминала'!C:C,AI21,'[1]Данные из терминала'!B:B,"buy"),0),2)</f>
        <v>22.05</v>
      </c>
      <c r="AU21" s="206">
        <f>ROUND(IF(AL21&gt;0,AVERAGEIFS('[1]Данные из терминала'!N:N,'[1]Данные из терминала'!C:C,AI21),0),2)</f>
        <v>21.51</v>
      </c>
      <c r="AV21" s="207">
        <f t="shared" ref="AV21:AX39" si="20">IF(AJ21&gt;0,AP21/$AR$42,0)</f>
        <v>1.2243478363635043E-2</v>
      </c>
      <c r="AW21" s="208">
        <f t="shared" si="20"/>
        <v>1.0991505883762848E-2</v>
      </c>
      <c r="AX21" s="209">
        <f t="shared" si="20"/>
        <v>2.3234984247397894E-2</v>
      </c>
      <c r="AY21" s="204">
        <f>IF(AJ21&gt;0,VLOOKUP(AI21,[1]Сводная!A:E,5,0),0)</f>
        <v>16.600000000000364</v>
      </c>
      <c r="AZ21" s="206">
        <f>IF(AK21&gt;0,VLOOKUP(AI21,[1]Сводная!A:B,2,0),0)</f>
        <v>6.5999999999985448</v>
      </c>
      <c r="BA21" s="204">
        <f>ROUND(IF(AJ21&gt;0,AVERAGEIFS('[1]Данные из терминала'!L:L,'[1]Данные из терминала'!C:C,AI21,'[1]Данные из терминала'!B:B,"sell"),0),1)</f>
        <v>4.5</v>
      </c>
      <c r="BB21" s="205">
        <f>ROUND(IF(AK21&gt;0,AVERAGEIFS('[1]Данные из терминала'!L:L,'[1]Данные из терминала'!C:C,AI21,'[1]Данные из терминала'!B:B,"buy"),0),1)</f>
        <v>4.2</v>
      </c>
      <c r="BC21" s="206">
        <f>ROUND(IF(AL21&gt;0,AVERAGEIFS('[1]Данные из терминала'!L:L,'[1]Данные из терминала'!C:C,AI21),0),1)</f>
        <v>4.4000000000000004</v>
      </c>
      <c r="BD21" s="204">
        <f>IF(AJ21&gt;0,VLOOKUP(AI21,[1]Сводная!A:F,6,0),0)</f>
        <v>20.5</v>
      </c>
      <c r="BE21" s="206">
        <f>IF(AK21&gt;0,VLOOKUP(AI21,[1]Сводная!A:C,3,0),0)</f>
        <v>20.599999999998545</v>
      </c>
      <c r="BF21" s="204">
        <f>ROUND(IF(AJ21&gt;0,AVERAGEIFS('[1]Данные из терминала'!M:M,'[1]Данные из терминала'!C:C,AI21,'[1]Данные из терминала'!B:B,"sell"),0),1)</f>
        <v>16.5</v>
      </c>
      <c r="BG21" s="205">
        <f>ROUND(IF(AK21&gt;0,AVERAGEIFS('[1]Данные из терминала'!M:M,'[1]Данные из терминала'!C:C,AI21,'[1]Данные из терминала'!B:B,"buy"),0),1)</f>
        <v>16.7</v>
      </c>
      <c r="BH21" s="206">
        <f>ROUND(IF(AL21&gt;0,AVERAGEIFS('[1]Данные из терминала'!M:M,'[1]Данные из терминала'!C:C,AI21),0),1)</f>
        <v>16.600000000000001</v>
      </c>
      <c r="BI21" s="210">
        <f>IF(AJ21&gt;0,VLOOKUP(AI21,[1]Сводная!A:G,7,0),0)</f>
        <v>0.71180555555555547</v>
      </c>
      <c r="BJ21" s="211">
        <f>IF(AK21&gt;0,VLOOKUP(AI21,[1]Сводная!A:D,4,0),0)</f>
        <v>0.5</v>
      </c>
      <c r="BK21" s="210">
        <f>IF(AJ21&gt;0,AVERAGEIFS('[1]Данные из терминала'!O:O,'[1]Данные из терминала'!C:C,AI21,'[1]Данные из терминала'!B:B,"sell"),0)</f>
        <v>9.6571869487802137E-2</v>
      </c>
      <c r="BL21" s="212">
        <f>IF(AK21&gt;0,AVERAGEIFS('[1]Данные из терминала'!O:O,'[1]Данные из терминала'!C:C,AI21,'[1]Данные из терминала'!B:B,"buy"),0)</f>
        <v>9.6129115226412307E-2</v>
      </c>
      <c r="BM21" s="211">
        <f>IF(AL21&gt;0,AVERAGEIFS('[1]Данные из терминала'!O:O,'[1]Данные из терминала'!C:C,AI21),0)</f>
        <v>9.6367521367160675E-2</v>
      </c>
      <c r="BO21" s="51"/>
    </row>
    <row r="22" spans="1:67" ht="15" x14ac:dyDescent="0.25">
      <c r="A22" s="165">
        <v>3</v>
      </c>
      <c r="B22" s="166">
        <f t="shared" si="12"/>
        <v>0</v>
      </c>
      <c r="C22" s="167">
        <f t="shared" si="13"/>
        <v>15</v>
      </c>
      <c r="D22" s="168"/>
      <c r="E22" s="166">
        <f t="shared" si="14"/>
        <v>1</v>
      </c>
      <c r="F22" s="169">
        <f>F21+E22</f>
        <v>5</v>
      </c>
      <c r="G22" s="167">
        <f>G21+F22</f>
        <v>9</v>
      </c>
      <c r="H22" s="170"/>
      <c r="I22" s="171">
        <f t="shared" si="16"/>
        <v>1.7</v>
      </c>
      <c r="J22" s="172">
        <f t="shared" si="0"/>
        <v>2.9000000000000001E-2</v>
      </c>
      <c r="K22" s="173">
        <f t="shared" ref="K22:K39" si="21">K21+ROUND(J22,3)</f>
        <v>5.6000000000000008E-2</v>
      </c>
      <c r="L22" s="7"/>
      <c r="M22" s="174">
        <f t="shared" si="1"/>
        <v>9</v>
      </c>
      <c r="N22" s="175">
        <f t="shared" si="2"/>
        <v>1.2857142857142856E-3</v>
      </c>
      <c r="O22" s="176">
        <f t="shared" si="3"/>
        <v>0.6</v>
      </c>
      <c r="P22" s="177">
        <f t="shared" si="17"/>
        <v>1.9</v>
      </c>
      <c r="Q22" s="178">
        <f t="shared" si="4"/>
        <v>2.7142857142857139E-4</v>
      </c>
      <c r="R22" s="179">
        <f t="shared" ref="R22:R39" si="22">ROUND(P22/O22,0)</f>
        <v>3</v>
      </c>
      <c r="S22" s="180">
        <f t="shared" ref="S22:S39" si="23">ROUND(R22/G22,2)</f>
        <v>0.33</v>
      </c>
      <c r="T22" s="181">
        <f t="shared" si="18"/>
        <v>18</v>
      </c>
      <c r="U22" s="182">
        <f t="shared" ref="U22:U39" si="24">ROUND(T22/G22,2)</f>
        <v>2</v>
      </c>
      <c r="V22" s="9"/>
      <c r="W22" s="183">
        <f t="shared" si="5"/>
        <v>10.47</v>
      </c>
      <c r="X22" s="184">
        <f t="shared" si="19"/>
        <v>12.37</v>
      </c>
      <c r="Y22" s="185"/>
      <c r="Z22" s="186">
        <f t="shared" si="6"/>
        <v>6987.63</v>
      </c>
      <c r="AA22" s="187">
        <f t="shared" si="7"/>
        <v>0</v>
      </c>
      <c r="AB22" s="188">
        <f t="shared" si="8"/>
        <v>11663.500000000002</v>
      </c>
      <c r="AC22" s="189">
        <f t="shared" si="9"/>
        <v>11672.500000000002</v>
      </c>
      <c r="AD22" s="190">
        <v>3</v>
      </c>
      <c r="AE22" s="191"/>
      <c r="AF22" s="192">
        <f t="shared" si="10"/>
        <v>5.51</v>
      </c>
      <c r="AG22" s="193">
        <f t="shared" si="11"/>
        <v>0</v>
      </c>
      <c r="AH22" s="10"/>
      <c r="AI22" s="194">
        <v>3</v>
      </c>
      <c r="AJ22" s="204">
        <f>COUNTIFS('[1]Данные из терминала'!C:C,AI22,'[1]Данные из терминала'!B:B,"sell")</f>
        <v>59</v>
      </c>
      <c r="AK22" s="205">
        <f>COUNTIFS('[1]Данные из терминала'!C:C,AI22,'[1]Данные из терминала'!B:B,"buy")</f>
        <v>47</v>
      </c>
      <c r="AL22" s="206">
        <f>COUNTIFS('[1]Данные из терминала'!C:C,AI22)</f>
        <v>106</v>
      </c>
      <c r="AM22" s="204">
        <f>SUMIFS('[1]Данные из терминала'!E:E,'[1]Данные из терминала'!C:C,AI22,'[1]Данные из терминала'!B:B,"sell")</f>
        <v>16.11</v>
      </c>
      <c r="AN22" s="205">
        <f>SUMIFS('[1]Данные из терминала'!E:E,'[1]Данные из терминала'!C:C,AI22,'[1]Данные из терминала'!B:B,"buy")</f>
        <v>13.349999999999998</v>
      </c>
      <c r="AO22" s="206">
        <f>SUMIFS('[1]Данные из терминала'!E:E,'[1]Данные из терминала'!C:C,AI22)</f>
        <v>29.459999999999997</v>
      </c>
      <c r="AP22" s="204">
        <f>SUMIFS('[1]Данные из терминала'!N:N,'[1]Данные из терминала'!C:C,AI22,'[1]Данные из терминала'!B:B,"sell")</f>
        <v>2416.96</v>
      </c>
      <c r="AQ22" s="205">
        <f>SUMIFS('[1]Данные из терминала'!N:N,'[1]Данные из терминала'!C:C,AI22,'[1]Данные из терминала'!B:B,"buy")</f>
        <v>2001.96</v>
      </c>
      <c r="AR22" s="206">
        <f>SUMIFS('[1]Данные из терминала'!N:N,'[1]Данные из терминала'!C:C,AI22)</f>
        <v>4418.920000000001</v>
      </c>
      <c r="AS22" s="204">
        <f>ROUND(IF(AJ22&gt;0,AVERAGEIFS('[1]Данные из терминала'!N:N,'[1]Данные из терминала'!C:C,AI22,'[1]Данные из терминала'!B:B,"sell"),0),2)</f>
        <v>40.97</v>
      </c>
      <c r="AT22" s="205">
        <f>ROUND(IF(AK22&gt;0,AVERAGEIFS('[1]Данные из терминала'!N:N,'[1]Данные из терминала'!C:C,AI22,'[1]Данные из терминала'!B:B,"buy"),0),2)</f>
        <v>42.59</v>
      </c>
      <c r="AU22" s="206">
        <f>ROUND(IF(AL22&gt;0,AVERAGEIFS('[1]Данные из терминала'!N:N,'[1]Данные из терминала'!C:C,AI22),0),2)</f>
        <v>41.69</v>
      </c>
      <c r="AV22" s="207">
        <f t="shared" si="20"/>
        <v>2.2315393841828048E-2</v>
      </c>
      <c r="AW22" s="208">
        <f t="shared" si="20"/>
        <v>1.8483767151953726E-2</v>
      </c>
      <c r="AX22" s="209">
        <f t="shared" si="20"/>
        <v>4.079916099378178E-2</v>
      </c>
      <c r="AY22" s="204">
        <f>IF(AJ22&gt;0,VLOOKUP(AI22,[1]Сводная!A:E,5,0),0)</f>
        <v>14.200000000000728</v>
      </c>
      <c r="AZ22" s="206">
        <f>IF(AK22&gt;0,VLOOKUP(AI22,[1]Сводная!A:B,2,0),0)</f>
        <v>18</v>
      </c>
      <c r="BA22" s="204">
        <f>ROUND(IF(AJ22&gt;0,AVERAGEIFS('[1]Данные из терминала'!L:L,'[1]Данные из терминала'!C:C,AI22,'[1]Данные из терминала'!B:B,"sell"),0),1)</f>
        <v>9.5</v>
      </c>
      <c r="BB22" s="205">
        <f>ROUND(IF(AK22&gt;0,AVERAGEIFS('[1]Данные из терминала'!L:L,'[1]Данные из терминала'!C:C,AI22,'[1]Данные из терминала'!B:B,"buy"),0),1)</f>
        <v>9.6</v>
      </c>
      <c r="BC22" s="206">
        <f>ROUND(IF(AL22&gt;0,AVERAGEIFS('[1]Данные из терминала'!L:L,'[1]Данные из терминала'!C:C,AI22),0),1)</f>
        <v>9.6</v>
      </c>
      <c r="BD22" s="204">
        <f>IF(AJ22&gt;0,VLOOKUP(AI22,[1]Сводная!A:F,6,0),0)</f>
        <v>19.400000000001455</v>
      </c>
      <c r="BE22" s="206">
        <f>IF(AK22&gt;0,VLOOKUP(AI22,[1]Сводная!A:C,3,0),0)</f>
        <v>22.799999999997453</v>
      </c>
      <c r="BF22" s="204">
        <f>ROUND(IF(AJ22&gt;0,AVERAGEIFS('[1]Данные из терминала'!M:M,'[1]Данные из терминала'!C:C,AI22,'[1]Данные из терминала'!B:B,"sell"),0),1)</f>
        <v>18.2</v>
      </c>
      <c r="BG22" s="205">
        <f>ROUND(IF(AK22&gt;0,AVERAGEIFS('[1]Данные из терминала'!M:M,'[1]Данные из терминала'!C:C,AI22,'[1]Данные из терминала'!B:B,"buy"),0),1)</f>
        <v>18.600000000000001</v>
      </c>
      <c r="BH22" s="206">
        <f>ROUND(IF(AL22&gt;0,AVERAGEIFS('[1]Данные из терминала'!M:M,'[1]Данные из терминала'!C:C,AI22),0),1)</f>
        <v>18.399999999999999</v>
      </c>
      <c r="BI22" s="210">
        <f>IF(AJ22&gt;0,VLOOKUP(AI22,[1]Сводная!A:G,7,0),0)</f>
        <v>0.69374999999999998</v>
      </c>
      <c r="BJ22" s="211">
        <f>IF(AK22&gt;0,VLOOKUP(AI22,[1]Сводная!A:D,4,0),0)</f>
        <v>0.7006944444444444</v>
      </c>
      <c r="BK22" s="210">
        <f>IF(AJ22&gt;0,AVERAGEIFS('[1]Данные из терминала'!O:O,'[1]Данные из терминала'!C:C,AI22,'[1]Данные из терминала'!B:B,"sell"),0)</f>
        <v>0.15143596986777316</v>
      </c>
      <c r="BL22" s="212">
        <f>IF(AK22&gt;0,AVERAGEIFS('[1]Данные из терминала'!O:O,'[1]Данные из терминала'!C:C,AI22,'[1]Данные из терминала'!B:B,"buy"),0)</f>
        <v>0.1347813238773713</v>
      </c>
      <c r="BM22" s="211">
        <f>IF(AL22&gt;0,AVERAGEIFS('[1]Данные из терминала'!O:O,'[1]Данные из терминала'!C:C,AI22),0)</f>
        <v>0.14405136268334967</v>
      </c>
      <c r="BO22" s="51"/>
    </row>
    <row r="23" spans="1:67" ht="15" x14ac:dyDescent="0.25">
      <c r="A23" s="165">
        <v>4</v>
      </c>
      <c r="B23" s="166">
        <f t="shared" si="12"/>
        <v>0</v>
      </c>
      <c r="C23" s="167">
        <f t="shared" si="13"/>
        <v>15</v>
      </c>
      <c r="D23" s="168"/>
      <c r="E23" s="166">
        <f t="shared" si="14"/>
        <v>1</v>
      </c>
      <c r="F23" s="169">
        <f t="shared" ref="F23:F39" si="25">F22+E23</f>
        <v>6</v>
      </c>
      <c r="G23" s="167">
        <f t="shared" si="15"/>
        <v>15</v>
      </c>
      <c r="H23" s="170"/>
      <c r="I23" s="171">
        <f t="shared" si="16"/>
        <v>1.7</v>
      </c>
      <c r="J23" s="172">
        <f t="shared" si="0"/>
        <v>4.9000000000000002E-2</v>
      </c>
      <c r="K23" s="173">
        <f t="shared" si="21"/>
        <v>0.10500000000000001</v>
      </c>
      <c r="L23" s="7"/>
      <c r="M23" s="174">
        <f t="shared" si="1"/>
        <v>16.5</v>
      </c>
      <c r="N23" s="175">
        <f t="shared" si="2"/>
        <v>2.3571428571428571E-3</v>
      </c>
      <c r="O23" s="176">
        <f t="shared" si="3"/>
        <v>1.1000000000000001</v>
      </c>
      <c r="P23" s="177">
        <f t="shared" si="17"/>
        <v>5.5</v>
      </c>
      <c r="Q23" s="178">
        <f t="shared" si="4"/>
        <v>7.8571428571428575E-4</v>
      </c>
      <c r="R23" s="179">
        <f t="shared" si="22"/>
        <v>5</v>
      </c>
      <c r="S23" s="180">
        <f t="shared" si="23"/>
        <v>0.33</v>
      </c>
      <c r="T23" s="181">
        <f t="shared" si="18"/>
        <v>20</v>
      </c>
      <c r="U23" s="182">
        <f t="shared" si="24"/>
        <v>1.33</v>
      </c>
      <c r="V23" s="9"/>
      <c r="W23" s="183">
        <f t="shared" si="5"/>
        <v>19.64</v>
      </c>
      <c r="X23" s="184">
        <f t="shared" si="19"/>
        <v>25.14</v>
      </c>
      <c r="Y23" s="185"/>
      <c r="Z23" s="186">
        <f t="shared" si="6"/>
        <v>6974.86</v>
      </c>
      <c r="AA23" s="187">
        <f t="shared" si="7"/>
        <v>0</v>
      </c>
      <c r="AB23" s="188">
        <f t="shared" si="8"/>
        <v>6358.6363636363631</v>
      </c>
      <c r="AC23" s="189">
        <f t="shared" si="9"/>
        <v>6373.6363636363631</v>
      </c>
      <c r="AD23" s="190">
        <v>4</v>
      </c>
      <c r="AE23" s="191"/>
      <c r="AF23" s="192">
        <f t="shared" si="10"/>
        <v>3.57</v>
      </c>
      <c r="AG23" s="193">
        <f t="shared" si="11"/>
        <v>0</v>
      </c>
      <c r="AH23" s="10"/>
      <c r="AI23" s="194">
        <v>4</v>
      </c>
      <c r="AJ23" s="204">
        <f>COUNTIFS('[1]Данные из терминала'!C:C,AI23,'[1]Данные из терминала'!B:B,"sell")</f>
        <v>49</v>
      </c>
      <c r="AK23" s="205">
        <f>COUNTIFS('[1]Данные из терминала'!C:C,AI23,'[1]Данные из терминала'!B:B,"buy")</f>
        <v>31</v>
      </c>
      <c r="AL23" s="206">
        <f>COUNTIFS('[1]Данные из терминала'!C:C,AI23)</f>
        <v>80</v>
      </c>
      <c r="AM23" s="204">
        <f>SUMIFS('[1]Данные из терминала'!E:E,'[1]Данные из терминала'!C:C,AI23,'[1]Данные из терминала'!B:B,"sell")</f>
        <v>27.259999999999994</v>
      </c>
      <c r="AN23" s="205">
        <f>SUMIFS('[1]Данные из терминала'!E:E,'[1]Данные из терминала'!C:C,AI23,'[1]Данные из терминала'!B:B,"buy")</f>
        <v>17.04</v>
      </c>
      <c r="AO23" s="206">
        <f>SUMIFS('[1]Данные из терминала'!E:E,'[1]Данные из терминала'!C:C,AI23)</f>
        <v>44.29999999999999</v>
      </c>
      <c r="AP23" s="204">
        <f>SUMIFS('[1]Данные из терминала'!N:N,'[1]Данные из терминала'!C:C,AI23,'[1]Данные из терминала'!B:B,"sell")</f>
        <v>4091.2900000000004</v>
      </c>
      <c r="AQ23" s="205">
        <f>SUMIFS('[1]Данные из терминала'!N:N,'[1]Данные из терминала'!C:C,AI23,'[1]Данные из терминала'!B:B,"buy")</f>
        <v>2554.6799999999998</v>
      </c>
      <c r="AR23" s="206">
        <f>SUMIFS('[1]Данные из терминала'!N:N,'[1]Данные из терминала'!C:C,AI23)</f>
        <v>6645.9700000000012</v>
      </c>
      <c r="AS23" s="204">
        <f>ROUND(IF(AJ23&gt;0,AVERAGEIFS('[1]Данные из терминала'!N:N,'[1]Данные из терминала'!C:C,AI23,'[1]Данные из терминала'!B:B,"sell"),0),2)</f>
        <v>83.5</v>
      </c>
      <c r="AT23" s="205">
        <f>ROUND(IF(AK23&gt;0,AVERAGEIFS('[1]Данные из терминала'!N:N,'[1]Данные из терминала'!C:C,AI23,'[1]Данные из терминала'!B:B,"buy"),0),2)</f>
        <v>82.41</v>
      </c>
      <c r="AU23" s="206">
        <f>ROUND(IF(AL23&gt;0,AVERAGEIFS('[1]Данные из терминала'!N:N,'[1]Данные из терминала'!C:C,AI23),0),2)</f>
        <v>83.07</v>
      </c>
      <c r="AV23" s="207">
        <f t="shared" si="20"/>
        <v>3.7774207132568467E-2</v>
      </c>
      <c r="AW23" s="208">
        <f t="shared" si="20"/>
        <v>2.3586939932742482E-2</v>
      </c>
      <c r="AX23" s="209">
        <f t="shared" si="20"/>
        <v>6.1361147065310956E-2</v>
      </c>
      <c r="AY23" s="204">
        <f>IF(AJ23&gt;0,VLOOKUP(AI23,[1]Сводная!A:E,5,0),0)</f>
        <v>17.300000000001091</v>
      </c>
      <c r="AZ23" s="206">
        <f>IF(AK23&gt;0,VLOOKUP(AI23,[1]Сводная!A:B,2,0),0)</f>
        <v>16.700000000000728</v>
      </c>
      <c r="BA23" s="204">
        <f>ROUND(IF(AJ23&gt;0,AVERAGEIFS('[1]Данные из терминала'!L:L,'[1]Данные из терминала'!C:C,AI23,'[1]Данные из терминала'!B:B,"sell"),0),1)</f>
        <v>15.6</v>
      </c>
      <c r="BB23" s="205">
        <f>ROUND(IF(AK23&gt;0,AVERAGEIFS('[1]Данные из терминала'!L:L,'[1]Данные из терминала'!C:C,AI23,'[1]Данные из терминала'!B:B,"buy"),0),1)</f>
        <v>15.6</v>
      </c>
      <c r="BC23" s="206">
        <f>ROUND(IF(AL23&gt;0,AVERAGEIFS('[1]Данные из терминала'!L:L,'[1]Данные из терминала'!C:C,AI23),0),1)</f>
        <v>15.6</v>
      </c>
      <c r="BD23" s="204">
        <f>IF(AJ23&gt;0,VLOOKUP(AI23,[1]Сводная!A:F,6,0),0)</f>
        <v>20.899999999997817</v>
      </c>
      <c r="BE23" s="206">
        <f>IF(AK23&gt;0,VLOOKUP(AI23,[1]Сводная!A:C,3,0),0)</f>
        <v>23.999999999996362</v>
      </c>
      <c r="BF23" s="204">
        <f>ROUND(IF(AJ23&gt;0,AVERAGEIFS('[1]Данные из терминала'!M:M,'[1]Данные из терминала'!C:C,AI23,'[1]Данные из терминала'!B:B,"sell"),0),1)</f>
        <v>19.8</v>
      </c>
      <c r="BG23" s="205">
        <f>ROUND(IF(AK23&gt;0,AVERAGEIFS('[1]Данные из терминала'!M:M,'[1]Данные из терминала'!C:C,AI23,'[1]Данные из терминала'!B:B,"buy"),0),1)</f>
        <v>20.3</v>
      </c>
      <c r="BH23" s="206">
        <f>ROUND(IF(AL23&gt;0,AVERAGEIFS('[1]Данные из терминала'!M:M,'[1]Данные из терминала'!C:C,AI23),0),1)</f>
        <v>20</v>
      </c>
      <c r="BI23" s="210">
        <f>IF(AJ23&gt;0,VLOOKUP(AI23,[1]Сводная!A:G,7,0),0)</f>
        <v>1.4375</v>
      </c>
      <c r="BJ23" s="211">
        <f>IF(AK23&gt;0,VLOOKUP(AI23,[1]Сводная!A:D,4,0),0)</f>
        <v>0.83958333333333324</v>
      </c>
      <c r="BK23" s="210">
        <f>IF(AJ23&gt;0,AVERAGEIFS('[1]Данные из терминала'!O:O,'[1]Данные из терминала'!C:C,AI23,'[1]Данные из терминала'!B:B,"sell"),0)</f>
        <v>0.26074263038501566</v>
      </c>
      <c r="BL23" s="212">
        <f>IF(AK23&gt;0,AVERAGEIFS('[1]Данные из терминала'!O:O,'[1]Данные из терминала'!C:C,AI23,'[1]Данные из терминала'!B:B,"buy"),0)</f>
        <v>0.25020161290270942</v>
      </c>
      <c r="BM23" s="211">
        <f>IF(AL23&gt;0,AVERAGEIFS('[1]Данные из терминала'!O:O,'[1]Данные из терминала'!C:C,AI23),0)</f>
        <v>0.25665798611062202</v>
      </c>
      <c r="BO23" s="51"/>
    </row>
    <row r="24" spans="1:67" ht="15" x14ac:dyDescent="0.25">
      <c r="A24" s="165">
        <v>5</v>
      </c>
      <c r="B24" s="213">
        <f t="shared" si="12"/>
        <v>-1</v>
      </c>
      <c r="C24" s="214">
        <f t="shared" si="13"/>
        <v>14</v>
      </c>
      <c r="D24" s="215"/>
      <c r="E24" s="213">
        <f t="shared" si="14"/>
        <v>1</v>
      </c>
      <c r="F24" s="216">
        <f t="shared" si="25"/>
        <v>7</v>
      </c>
      <c r="G24" s="214">
        <f t="shared" si="15"/>
        <v>22</v>
      </c>
      <c r="H24" s="215"/>
      <c r="I24" s="217">
        <f t="shared" si="16"/>
        <v>1.7</v>
      </c>
      <c r="J24" s="218">
        <f t="shared" si="0"/>
        <v>8.3000000000000004E-2</v>
      </c>
      <c r="K24" s="219">
        <f t="shared" si="21"/>
        <v>0.188</v>
      </c>
      <c r="L24" s="7"/>
      <c r="M24" s="220">
        <f t="shared" si="1"/>
        <v>26.6</v>
      </c>
      <c r="N24" s="221">
        <f t="shared" si="2"/>
        <v>3.8E-3</v>
      </c>
      <c r="O24" s="222">
        <f t="shared" si="3"/>
        <v>1.9</v>
      </c>
      <c r="P24" s="223">
        <f t="shared" si="17"/>
        <v>13.2</v>
      </c>
      <c r="Q24" s="224">
        <f t="shared" si="4"/>
        <v>1.8857142857142857E-3</v>
      </c>
      <c r="R24" s="225">
        <f t="shared" si="22"/>
        <v>7</v>
      </c>
      <c r="S24" s="226">
        <f t="shared" si="23"/>
        <v>0.32</v>
      </c>
      <c r="T24" s="227">
        <f t="shared" si="18"/>
        <v>21</v>
      </c>
      <c r="U24" s="226">
        <f t="shared" si="24"/>
        <v>0.95</v>
      </c>
      <c r="V24" s="9"/>
      <c r="W24" s="228">
        <f t="shared" si="5"/>
        <v>35.159999999999997</v>
      </c>
      <c r="X24" s="229">
        <f t="shared" si="19"/>
        <v>48.36</v>
      </c>
      <c r="Y24" s="185"/>
      <c r="Z24" s="230">
        <f t="shared" si="6"/>
        <v>6951.64</v>
      </c>
      <c r="AA24" s="231">
        <f t="shared" si="7"/>
        <v>0.01</v>
      </c>
      <c r="AB24" s="232">
        <f t="shared" si="8"/>
        <v>3677.2631578947371</v>
      </c>
      <c r="AC24" s="233">
        <f t="shared" si="9"/>
        <v>3699.2631578947371</v>
      </c>
      <c r="AD24" s="190">
        <v>5</v>
      </c>
      <c r="AE24" s="191"/>
      <c r="AF24" s="234">
        <f t="shared" si="10"/>
        <v>2.66</v>
      </c>
      <c r="AG24" s="235">
        <f t="shared" si="11"/>
        <v>0.01</v>
      </c>
      <c r="AH24" s="10"/>
      <c r="AI24" s="190">
        <v>5</v>
      </c>
      <c r="AJ24" s="236">
        <f>COUNTIFS('[1]Данные из терминала'!C:C,AI24,'[1]Данные из терминала'!B:B,"sell")</f>
        <v>38</v>
      </c>
      <c r="AK24" s="237">
        <f>COUNTIFS('[1]Данные из терминала'!C:C,AI24,'[1]Данные из терминала'!B:B,"buy")</f>
        <v>43</v>
      </c>
      <c r="AL24" s="238">
        <f>COUNTIFS('[1]Данные из терминала'!C:C,AI24)</f>
        <v>81</v>
      </c>
      <c r="AM24" s="236">
        <f>SUMIFS('[1]Данные из терминала'!E:E,'[1]Данные из терминала'!C:C,AI24,'[1]Данные из терминала'!B:B,"sell")</f>
        <v>42.24</v>
      </c>
      <c r="AN24" s="237">
        <f>SUMIFS('[1]Данные из терминала'!E:E,'[1]Данные из терминала'!C:C,AI24,'[1]Данные из терминала'!B:B,"buy")</f>
        <v>47.359999999999985</v>
      </c>
      <c r="AO24" s="238">
        <f>SUMIFS('[1]Данные из терминала'!E:E,'[1]Данные из терминала'!C:C,AI24)</f>
        <v>89.59999999999998</v>
      </c>
      <c r="AP24" s="236">
        <f>SUMIFS('[1]Данные из терминала'!N:N,'[1]Данные из терминала'!C:C,AI24,'[1]Данные из терминала'!B:B,"sell")</f>
        <v>5914.88</v>
      </c>
      <c r="AQ24" s="237">
        <f>SUMIFS('[1]Данные из терминала'!N:N,'[1]Данные из терминала'!C:C,AI24,'[1]Данные из терминала'!B:B,"buy")</f>
        <v>6628.52</v>
      </c>
      <c r="AR24" s="238">
        <f>SUMIFS('[1]Данные из терминала'!N:N,'[1]Данные из терминала'!C:C,AI24)</f>
        <v>12543.4</v>
      </c>
      <c r="AS24" s="236">
        <f>ROUND(IF(AJ24&gt;0,AVERAGEIFS('[1]Данные из терминала'!N:N,'[1]Данные из терминала'!C:C,AI24,'[1]Данные из терминала'!B:B,"sell"),0),2)</f>
        <v>155.65</v>
      </c>
      <c r="AT24" s="237">
        <f>ROUND(IF(AK24&gt;0,AVERAGEIFS('[1]Данные из терминала'!N:N,'[1]Данные из терминала'!C:C,AI24,'[1]Данные из терминала'!B:B,"buy"),0),2)</f>
        <v>154.15</v>
      </c>
      <c r="AU24" s="238">
        <f>ROUND(IF(AL24&gt;0,AVERAGEIFS('[1]Данные из терминала'!N:N,'[1]Данные из терминала'!C:C,AI24),0),2)</f>
        <v>154.86000000000001</v>
      </c>
      <c r="AV24" s="239">
        <f t="shared" si="20"/>
        <v>5.4611113434708015E-2</v>
      </c>
      <c r="AW24" s="240">
        <f t="shared" si="20"/>
        <v>6.1200034087628287E-2</v>
      </c>
      <c r="AX24" s="241">
        <f t="shared" si="20"/>
        <v>0.11581114752233629</v>
      </c>
      <c r="AY24" s="242">
        <f>IF(AJ24&gt;0,VLOOKUP(AI24,[1]Сводная!A:E,5,0),0)</f>
        <v>25.399999999999636</v>
      </c>
      <c r="AZ24" s="238">
        <f>IF(AK24&gt;0,VLOOKUP(AI24,[1]Сводная!A:B,2,0),0)</f>
        <v>32.5</v>
      </c>
      <c r="BA24" s="236">
        <f>ROUND(IF(AJ24&gt;0,AVERAGEIFS('[1]Данные из терминала'!L:L,'[1]Данные из терминала'!C:C,AI24,'[1]Данные из терминала'!B:B,"sell"),0),1)</f>
        <v>23</v>
      </c>
      <c r="BB24" s="237">
        <f>ROUND(IF(AK24&gt;0,AVERAGEIFS('[1]Данные из терминала'!L:L,'[1]Данные из терминала'!C:C,AI24,'[1]Данные из терминала'!B:B,"buy"),0),1)</f>
        <v>23.1</v>
      </c>
      <c r="BC24" s="243">
        <f>ROUND(IF(AL24&gt;0,AVERAGEIFS('[1]Данные из терминала'!L:L,'[1]Данные из терминала'!C:C,AI24),0),1)</f>
        <v>23.1</v>
      </c>
      <c r="BD24" s="242">
        <f>IF(AJ24&gt;0,VLOOKUP(AI24,[1]Сводная!A:F,6,0),0)</f>
        <v>21.499999999998181</v>
      </c>
      <c r="BE24" s="238">
        <f>IF(AK24&gt;0,VLOOKUP(AI24,[1]Сводная!A:C,3,0),0)</f>
        <v>24.899999999999636</v>
      </c>
      <c r="BF24" s="236">
        <f>ROUND(IF(AJ24&gt;0,AVERAGEIFS('[1]Данные из терминала'!M:M,'[1]Данные из терминала'!C:C,AI24,'[1]Данные из терминала'!B:B,"sell"),0),1)</f>
        <v>20.7</v>
      </c>
      <c r="BG24" s="237">
        <f>ROUND(IF(AK24&gt;0,AVERAGEIFS('[1]Данные из терминала'!M:M,'[1]Данные из терминала'!C:C,AI24,'[1]Данные из терминала'!B:B,"buy"),0),1)</f>
        <v>21.3</v>
      </c>
      <c r="BH24" s="243">
        <f>ROUND(IF(AL24&gt;0,AVERAGEIFS('[1]Данные из терминала'!M:M,'[1]Данные из терминала'!C:C,AI24),0),1)</f>
        <v>21</v>
      </c>
      <c r="BI24" s="244">
        <f>IF(AJ24&gt;0,VLOOKUP(AI24,[1]Сводная!A:G,7,0),0)</f>
        <v>1.0180555555555555</v>
      </c>
      <c r="BJ24" s="245">
        <f>IF(AK24&gt;0,VLOOKUP(AI24,[1]Сводная!A:D,4,0),0)</f>
        <v>0.81944444444444453</v>
      </c>
      <c r="BK24" s="246">
        <f>IF(AJ24&gt;0,AVERAGEIFS('[1]Данные из терминала'!O:O,'[1]Данные из терминала'!C:C,AI24,'[1]Данные из терминала'!B:B,"sell"),0)</f>
        <v>0.35498903508740015</v>
      </c>
      <c r="BL24" s="247">
        <f>IF(AK24&gt;0,AVERAGEIFS('[1]Данные из терминала'!O:O,'[1]Данные из терминала'!C:C,AI24,'[1]Данные из терминала'!B:B,"buy"),0)</f>
        <v>0.27881136950972452</v>
      </c>
      <c r="BM24" s="245">
        <f>IF(AL24&gt;0,AVERAGEIFS('[1]Данные из терминала'!O:O,'[1]Данные из терминала'!C:C,AI24),0)</f>
        <v>0.31454903978073284</v>
      </c>
      <c r="BO24" s="51"/>
    </row>
    <row r="25" spans="1:67" ht="15" x14ac:dyDescent="0.25">
      <c r="A25" s="165">
        <v>6</v>
      </c>
      <c r="B25" s="166">
        <f t="shared" si="12"/>
        <v>-1</v>
      </c>
      <c r="C25" s="167">
        <f t="shared" si="13"/>
        <v>13</v>
      </c>
      <c r="D25" s="168"/>
      <c r="E25" s="166">
        <f t="shared" si="14"/>
        <v>1</v>
      </c>
      <c r="F25" s="169">
        <f t="shared" si="25"/>
        <v>8</v>
      </c>
      <c r="G25" s="167">
        <f t="shared" si="15"/>
        <v>30</v>
      </c>
      <c r="H25" s="170"/>
      <c r="I25" s="171">
        <f t="shared" si="16"/>
        <v>1.6</v>
      </c>
      <c r="J25" s="172">
        <f t="shared" si="0"/>
        <v>0.13300000000000001</v>
      </c>
      <c r="K25" s="173">
        <f t="shared" si="21"/>
        <v>0.32100000000000001</v>
      </c>
      <c r="L25" s="7"/>
      <c r="M25" s="174">
        <f t="shared" si="1"/>
        <v>41.6</v>
      </c>
      <c r="N25" s="175">
        <f t="shared" si="2"/>
        <v>5.942857142857143E-3</v>
      </c>
      <c r="O25" s="176">
        <f t="shared" si="3"/>
        <v>3.2</v>
      </c>
      <c r="P25" s="177">
        <f t="shared" si="17"/>
        <v>28.4</v>
      </c>
      <c r="Q25" s="178">
        <f t="shared" si="4"/>
        <v>4.0571428571428573E-3</v>
      </c>
      <c r="R25" s="179">
        <f t="shared" si="22"/>
        <v>9</v>
      </c>
      <c r="S25" s="180">
        <f t="shared" si="23"/>
        <v>0.3</v>
      </c>
      <c r="T25" s="181">
        <f t="shared" si="18"/>
        <v>22</v>
      </c>
      <c r="U25" s="182">
        <f t="shared" si="24"/>
        <v>0.73</v>
      </c>
      <c r="V25" s="9"/>
      <c r="W25" s="183">
        <f t="shared" si="5"/>
        <v>60.03</v>
      </c>
      <c r="X25" s="184">
        <f t="shared" si="19"/>
        <v>88.43</v>
      </c>
      <c r="Y25" s="185"/>
      <c r="Z25" s="186">
        <f t="shared" si="6"/>
        <v>6911.57</v>
      </c>
      <c r="AA25" s="187">
        <f t="shared" si="7"/>
        <v>0.01</v>
      </c>
      <c r="AB25" s="188">
        <f t="shared" si="8"/>
        <v>2178.625</v>
      </c>
      <c r="AC25" s="189">
        <f t="shared" si="9"/>
        <v>2208.625</v>
      </c>
      <c r="AD25" s="190">
        <v>6</v>
      </c>
      <c r="AE25" s="191"/>
      <c r="AF25" s="192">
        <f t="shared" si="10"/>
        <v>2.11</v>
      </c>
      <c r="AG25" s="193">
        <f t="shared" si="11"/>
        <v>0.01</v>
      </c>
      <c r="AH25" s="10"/>
      <c r="AI25" s="194">
        <v>6</v>
      </c>
      <c r="AJ25" s="204">
        <f>COUNTIFS('[1]Данные из терминала'!C:C,AI25,'[1]Данные из терминала'!B:B,"sell")</f>
        <v>26</v>
      </c>
      <c r="AK25" s="205">
        <f>COUNTIFS('[1]Данные из терминала'!C:C,AI25,'[1]Данные из терминала'!B:B,"buy")</f>
        <v>22</v>
      </c>
      <c r="AL25" s="206">
        <f>COUNTIFS('[1]Данные из терминала'!C:C,AI25)</f>
        <v>48</v>
      </c>
      <c r="AM25" s="204">
        <f>SUMIFS('[1]Данные из терминала'!E:E,'[1]Данные из терминала'!C:C,AI25,'[1]Данные из терминала'!B:B,"sell")</f>
        <v>42.21</v>
      </c>
      <c r="AN25" s="205">
        <f>SUMIFS('[1]Данные из терминала'!E:E,'[1]Данные из терминала'!C:C,AI25,'[1]Данные из терминала'!B:B,"buy")</f>
        <v>38.69</v>
      </c>
      <c r="AO25" s="206">
        <f>SUMIFS('[1]Данные из терминала'!E:E,'[1]Данные из терминала'!C:C,AI25)</f>
        <v>80.900000000000006</v>
      </c>
      <c r="AP25" s="204">
        <f>SUMIFS('[1]Данные из терминала'!N:N,'[1]Данные из терминала'!C:C,AI25,'[1]Данные из терминала'!B:B,"sell")</f>
        <v>5484.86</v>
      </c>
      <c r="AQ25" s="205">
        <f>SUMIFS('[1]Данные из терминала'!N:N,'[1]Данные из терминала'!C:C,AI25,'[1]Данные из терминала'!B:B,"buy")</f>
        <v>5027.93</v>
      </c>
      <c r="AR25" s="206">
        <f>SUMIFS('[1]Данные из терминала'!N:N,'[1]Данные из терминала'!C:C,AI25)</f>
        <v>10512.789999999999</v>
      </c>
      <c r="AS25" s="204">
        <f>ROUND(IF(AJ25&gt;0,AVERAGEIFS('[1]Данные из терминала'!N:N,'[1]Данные из терминала'!C:C,AI25,'[1]Данные из терминала'!B:B,"sell"),0),2)</f>
        <v>210.96</v>
      </c>
      <c r="AT25" s="205">
        <f>ROUND(IF(AK25&gt;0,AVERAGEIFS('[1]Данные из терминала'!N:N,'[1]Данные из терминала'!C:C,AI25,'[1]Данные из терминала'!B:B,"buy"),0),2)</f>
        <v>228.54</v>
      </c>
      <c r="AU25" s="206">
        <f>ROUND(IF(AL25&gt;0,AVERAGEIFS('[1]Данные из терминала'!N:N,'[1]Данные из терминала'!C:C,AI25),0),2)</f>
        <v>219.02</v>
      </c>
      <c r="AV25" s="207">
        <f t="shared" si="20"/>
        <v>5.0640809557166433E-2</v>
      </c>
      <c r="AW25" s="208">
        <f t="shared" si="20"/>
        <v>4.642205007908385E-2</v>
      </c>
      <c r="AX25" s="209">
        <f t="shared" si="20"/>
        <v>9.7062859636250276E-2</v>
      </c>
      <c r="AY25" s="204">
        <f>IF(AJ25&gt;0,VLOOKUP(AI25,[1]Сводная!A:E,5,0),0)</f>
        <v>45.100000000000364</v>
      </c>
      <c r="AZ25" s="206">
        <f>IF(AK25&gt;0,VLOOKUP(AI25,[1]Сводная!A:B,2,0),0)</f>
        <v>33.200000000000728</v>
      </c>
      <c r="BA25" s="204">
        <f>ROUND(IF(AJ25&gt;0,AVERAGEIFS('[1]Данные из терминала'!L:L,'[1]Данные из терминала'!C:C,AI25,'[1]Данные из терминала'!B:B,"sell"),0),1)</f>
        <v>31.6</v>
      </c>
      <c r="BB25" s="205">
        <f>ROUND(IF(AK25&gt;0,AVERAGEIFS('[1]Данные из терминала'!L:L,'[1]Данные из терминала'!C:C,AI25,'[1]Данные из терминала'!B:B,"buy"),0),1)</f>
        <v>31</v>
      </c>
      <c r="BC25" s="206">
        <f>ROUND(IF(AL25&gt;0,AVERAGEIFS('[1]Данные из терминала'!L:L,'[1]Данные из терминала'!C:C,AI25),0),1)</f>
        <v>31.3</v>
      </c>
      <c r="BD25" s="204">
        <f>IF(AJ25&gt;0,VLOOKUP(AI25,[1]Сводная!A:F,6,0),0)</f>
        <v>24.200000000002547</v>
      </c>
      <c r="BE25" s="206">
        <f>IF(AK25&gt;0,VLOOKUP(AI25,[1]Сводная!A:C,3,0),0)</f>
        <v>26.100000000000364</v>
      </c>
      <c r="BF25" s="204">
        <f>ROUND(IF(AJ25&gt;0,AVERAGEIFS('[1]Данные из терминала'!M:M,'[1]Данные из терминала'!C:C,AI25,'[1]Данные из терминала'!B:B,"sell"),0),1)</f>
        <v>21.7</v>
      </c>
      <c r="BG25" s="205">
        <f>ROUND(IF(AK25&gt;0,AVERAGEIFS('[1]Данные из терминала'!M:M,'[1]Данные из терминала'!C:C,AI25,'[1]Данные из терминала'!B:B,"buy"),0),1)</f>
        <v>22.6</v>
      </c>
      <c r="BH25" s="206">
        <f>ROUND(IF(AL25&gt;0,AVERAGEIFS('[1]Данные из терминала'!M:M,'[1]Данные из терминала'!C:C,AI25),0),1)</f>
        <v>22.1</v>
      </c>
      <c r="BI25" s="210">
        <f>IF(AJ25&gt;0,VLOOKUP(AI25,[1]Сводная!A:G,7,0),0)</f>
        <v>0.94166666666666676</v>
      </c>
      <c r="BJ25" s="211">
        <f>IF(AK25&gt;0,VLOOKUP(AI25,[1]Сводная!A:D,4,0),0)</f>
        <v>1.2652777777777777</v>
      </c>
      <c r="BK25" s="210">
        <f>IF(AJ25&gt;0,AVERAGEIFS('[1]Данные из терминала'!O:O,'[1]Данные из терминала'!C:C,AI25,'[1]Данные из терминала'!B:B,"sell"),0)</f>
        <v>0.35136217948736603</v>
      </c>
      <c r="BL25" s="212">
        <f>IF(AK25&gt;0,AVERAGEIFS('[1]Данные из терминала'!O:O,'[1]Данные из терминала'!C:C,AI25,'[1]Данные из терминала'!B:B,"buy"),0)</f>
        <v>0.4867108585855352</v>
      </c>
      <c r="BM25" s="211">
        <f>IF(AL25&gt;0,AVERAGEIFS('[1]Данные из терминала'!O:O,'[1]Данные из терминала'!C:C,AI25),0)</f>
        <v>0.41339699074069358</v>
      </c>
      <c r="BO25" s="51"/>
    </row>
    <row r="26" spans="1:67" ht="15" x14ac:dyDescent="0.25">
      <c r="A26" s="165">
        <v>7</v>
      </c>
      <c r="B26" s="166">
        <f t="shared" si="12"/>
        <v>-1</v>
      </c>
      <c r="C26" s="167">
        <f t="shared" si="13"/>
        <v>12</v>
      </c>
      <c r="D26" s="168"/>
      <c r="E26" s="166">
        <f t="shared" si="14"/>
        <v>1</v>
      </c>
      <c r="F26" s="169">
        <f t="shared" si="25"/>
        <v>9</v>
      </c>
      <c r="G26" s="167">
        <f t="shared" si="15"/>
        <v>39</v>
      </c>
      <c r="H26" s="170"/>
      <c r="I26" s="171">
        <f t="shared" si="16"/>
        <v>1.5</v>
      </c>
      <c r="J26" s="172">
        <f t="shared" si="0"/>
        <v>0.2</v>
      </c>
      <c r="K26" s="173">
        <f t="shared" si="21"/>
        <v>0.52100000000000002</v>
      </c>
      <c r="L26" s="7"/>
      <c r="M26" s="174">
        <f t="shared" si="1"/>
        <v>62.4</v>
      </c>
      <c r="N26" s="175">
        <f t="shared" si="2"/>
        <v>8.9142857142857149E-3</v>
      </c>
      <c r="O26" s="176">
        <f t="shared" si="3"/>
        <v>5.2</v>
      </c>
      <c r="P26" s="177">
        <f t="shared" si="17"/>
        <v>57.2</v>
      </c>
      <c r="Q26" s="178">
        <f t="shared" si="4"/>
        <v>8.1714285714285725E-3</v>
      </c>
      <c r="R26" s="179">
        <f t="shared" si="22"/>
        <v>11</v>
      </c>
      <c r="S26" s="180">
        <f t="shared" si="23"/>
        <v>0.28000000000000003</v>
      </c>
      <c r="T26" s="181">
        <f t="shared" si="18"/>
        <v>23</v>
      </c>
      <c r="U26" s="182">
        <f t="shared" si="24"/>
        <v>0.59</v>
      </c>
      <c r="V26" s="9"/>
      <c r="W26" s="183">
        <f t="shared" si="5"/>
        <v>97.43</v>
      </c>
      <c r="X26" s="184">
        <f t="shared" si="19"/>
        <v>154.63</v>
      </c>
      <c r="Y26" s="185"/>
      <c r="Z26" s="186">
        <f t="shared" si="6"/>
        <v>6845.37</v>
      </c>
      <c r="AA26" s="187">
        <f t="shared" si="7"/>
        <v>0.02</v>
      </c>
      <c r="AB26" s="188">
        <f t="shared" si="8"/>
        <v>1335.1538461538462</v>
      </c>
      <c r="AC26" s="189">
        <f t="shared" si="9"/>
        <v>1374.1538461538462</v>
      </c>
      <c r="AD26" s="190">
        <v>7</v>
      </c>
      <c r="AE26" s="191"/>
      <c r="AF26" s="192">
        <f t="shared" si="10"/>
        <v>1.7</v>
      </c>
      <c r="AG26" s="193">
        <f t="shared" si="11"/>
        <v>0.01</v>
      </c>
      <c r="AH26" s="10"/>
      <c r="AI26" s="194">
        <v>7</v>
      </c>
      <c r="AJ26" s="204">
        <f>COUNTIFS('[1]Данные из терминала'!C:C,AI26,'[1]Данные из терминала'!B:B,"sell")</f>
        <v>23</v>
      </c>
      <c r="AK26" s="205">
        <f>COUNTIFS('[1]Данные из терминала'!C:C,AI26,'[1]Данные из терминала'!B:B,"buy")</f>
        <v>12</v>
      </c>
      <c r="AL26" s="206">
        <f>COUNTIFS('[1]Данные из терминала'!C:C,AI26)</f>
        <v>35</v>
      </c>
      <c r="AM26" s="204">
        <f>SUMIFS('[1]Данные из терминала'!E:E,'[1]Данные из терминала'!C:C,AI26,'[1]Данные из терминала'!B:B,"sell")</f>
        <v>67.940000000000012</v>
      </c>
      <c r="AN26" s="205">
        <f>SUMIFS('[1]Данные из терминала'!E:E,'[1]Данные из терминала'!C:C,AI26,'[1]Данные из терминала'!B:B,"buy")</f>
        <v>29.790000000000003</v>
      </c>
      <c r="AO26" s="206">
        <f>SUMIFS('[1]Данные из терминала'!E:E,'[1]Данные из терминала'!C:C,AI26)</f>
        <v>97.73</v>
      </c>
      <c r="AP26" s="204">
        <f>SUMIFS('[1]Данные из терминала'!N:N,'[1]Данные из терминала'!C:C,AI26,'[1]Данные из терминала'!B:B,"sell")</f>
        <v>8152.2300000000005</v>
      </c>
      <c r="AQ26" s="205">
        <f>SUMIFS('[1]Данные из терминала'!N:N,'[1]Данные из терминала'!C:C,AI26,'[1]Данные из терминала'!B:B,"buy")</f>
        <v>3573.67</v>
      </c>
      <c r="AR26" s="206">
        <f>SUMIFS('[1]Данные из терминала'!N:N,'[1]Данные из терминала'!C:C,AI26)</f>
        <v>11725.9</v>
      </c>
      <c r="AS26" s="204">
        <f>ROUND(IF(AJ26&gt;0,AVERAGEIFS('[1]Данные из терминала'!N:N,'[1]Данные из терминала'!C:C,AI26,'[1]Данные из терминала'!B:B,"sell"),0),2)</f>
        <v>354.44</v>
      </c>
      <c r="AT26" s="205">
        <f>ROUND(IF(AK26&gt;0,AVERAGEIFS('[1]Данные из терминала'!N:N,'[1]Данные из терминала'!C:C,AI26,'[1]Данные из терминала'!B:B,"buy"),0),2)</f>
        <v>297.81</v>
      </c>
      <c r="AU26" s="206">
        <f>ROUND(IF(AL26&gt;0,AVERAGEIFS('[1]Данные из терминала'!N:N,'[1]Данные из терминала'!C:C,AI26),0),2)</f>
        <v>335.03</v>
      </c>
      <c r="AV26" s="207">
        <f t="shared" si="20"/>
        <v>7.5268197710829252E-2</v>
      </c>
      <c r="AW26" s="208">
        <f t="shared" si="20"/>
        <v>3.2995106874224495E-2</v>
      </c>
      <c r="AX26" s="209">
        <f t="shared" si="20"/>
        <v>0.10826330458505375</v>
      </c>
      <c r="AY26" s="204">
        <f>IF(AJ26&gt;0,VLOOKUP(AI26,[1]Сводная!A:E,5,0),0)</f>
        <v>44.200000000000728</v>
      </c>
      <c r="AZ26" s="206">
        <f>IF(AK26&gt;0,VLOOKUP(AI26,[1]Сводная!A:B,2,0),0)</f>
        <v>46.600000000000364</v>
      </c>
      <c r="BA26" s="204">
        <f>ROUND(IF(AJ26&gt;0,AVERAGEIFS('[1]Данные из терминала'!L:L,'[1]Данные из терминала'!C:C,AI26,'[1]Данные из терминала'!B:B,"sell"),0),1)</f>
        <v>40.799999999999997</v>
      </c>
      <c r="BB26" s="205">
        <f>ROUND(IF(AK26&gt;0,AVERAGEIFS('[1]Данные из терминала'!L:L,'[1]Данные из терминала'!C:C,AI26,'[1]Данные из терминала'!B:B,"buy"),0),1)</f>
        <v>41.2</v>
      </c>
      <c r="BC26" s="206">
        <f>ROUND(IF(AL26&gt;0,AVERAGEIFS('[1]Данные из терминала'!L:L,'[1]Данные из терминала'!C:C,AI26),0),1)</f>
        <v>41</v>
      </c>
      <c r="BD26" s="204">
        <f>IF(AJ26&gt;0,VLOOKUP(AI26,[1]Сводная!A:F,6,0),0)</f>
        <v>24.100000000000364</v>
      </c>
      <c r="BE26" s="206">
        <f>IF(AK26&gt;0,VLOOKUP(AI26,[1]Сводная!A:C,3,0),0)</f>
        <v>25.600000000000364</v>
      </c>
      <c r="BF26" s="204">
        <f>ROUND(IF(AJ26&gt;0,AVERAGEIFS('[1]Данные из терминала'!M:M,'[1]Данные из терминала'!C:C,AI26,'[1]Данные из терминала'!B:B,"sell"),0),1)</f>
        <v>23.1</v>
      </c>
      <c r="BG26" s="205">
        <f>ROUND(IF(AK26&gt;0,AVERAGEIFS('[1]Данные из терминала'!M:M,'[1]Данные из терминала'!C:C,AI26,'[1]Данные из терминала'!B:B,"buy"),0),1)</f>
        <v>23.8</v>
      </c>
      <c r="BH26" s="206">
        <f>ROUND(IF(AL26&gt;0,AVERAGEIFS('[1]Данные из терминала'!M:M,'[1]Данные из терминала'!C:C,AI26),0),1)</f>
        <v>23.3</v>
      </c>
      <c r="BI26" s="210">
        <f>IF(AJ26&gt;0,VLOOKUP(AI26,[1]Сводная!A:G,7,0),0)</f>
        <v>1.8812500000000001</v>
      </c>
      <c r="BJ26" s="211">
        <f>IF(AK26&gt;0,VLOOKUP(AI26,[1]Сводная!A:D,4,0),0)</f>
        <v>1.3687499999999999</v>
      </c>
      <c r="BK26" s="210">
        <f>IF(AJ26&gt;0,AVERAGEIFS('[1]Данные из терминала'!O:O,'[1]Данные из терминала'!C:C,AI26,'[1]Данные из терминала'!B:B,"sell"),0)</f>
        <v>0.53242753623129357</v>
      </c>
      <c r="BL26" s="212">
        <f>IF(AK26&gt;0,AVERAGEIFS('[1]Данные из терминала'!O:O,'[1]Данные из терминала'!C:C,AI26,'[1]Данные из терминала'!B:B,"buy"),0)</f>
        <v>0.56325231481666072</v>
      </c>
      <c r="BM26" s="211">
        <f>IF(AL26&gt;0,AVERAGEIFS('[1]Данные из терминала'!O:O,'[1]Данные из терминала'!C:C,AI26),0)</f>
        <v>0.54299603174627664</v>
      </c>
      <c r="BO26" s="35">
        <v>2</v>
      </c>
    </row>
    <row r="27" spans="1:67" ht="15" x14ac:dyDescent="0.25">
      <c r="A27" s="165">
        <v>8</v>
      </c>
      <c r="B27" s="166">
        <f t="shared" si="12"/>
        <v>-1</v>
      </c>
      <c r="C27" s="167">
        <f t="shared" si="13"/>
        <v>11</v>
      </c>
      <c r="D27" s="168"/>
      <c r="E27" s="166">
        <f t="shared" si="14"/>
        <v>1</v>
      </c>
      <c r="F27" s="169">
        <f t="shared" si="25"/>
        <v>10</v>
      </c>
      <c r="G27" s="167">
        <f t="shared" si="15"/>
        <v>49</v>
      </c>
      <c r="H27" s="170"/>
      <c r="I27" s="171">
        <f t="shared" si="16"/>
        <v>1.51</v>
      </c>
      <c r="J27" s="172">
        <f t="shared" si="0"/>
        <v>0.30199999999999999</v>
      </c>
      <c r="K27" s="173">
        <f t="shared" si="21"/>
        <v>0.82299999999999995</v>
      </c>
      <c r="L27" s="7"/>
      <c r="M27" s="174">
        <f t="shared" si="1"/>
        <v>90.2</v>
      </c>
      <c r="N27" s="175">
        <f t="shared" si="2"/>
        <v>1.2885714285714287E-2</v>
      </c>
      <c r="O27" s="176">
        <f t="shared" si="3"/>
        <v>8.1999999999999993</v>
      </c>
      <c r="P27" s="177">
        <f t="shared" si="17"/>
        <v>109.2</v>
      </c>
      <c r="Q27" s="178">
        <f t="shared" si="4"/>
        <v>1.5600000000000001E-2</v>
      </c>
      <c r="R27" s="179">
        <f t="shared" si="22"/>
        <v>13</v>
      </c>
      <c r="S27" s="180">
        <f t="shared" si="23"/>
        <v>0.27</v>
      </c>
      <c r="T27" s="181">
        <f t="shared" si="18"/>
        <v>24</v>
      </c>
      <c r="U27" s="182">
        <f t="shared" si="24"/>
        <v>0.49</v>
      </c>
      <c r="V27" s="9"/>
      <c r="W27" s="183">
        <f t="shared" si="5"/>
        <v>153.9</v>
      </c>
      <c r="X27" s="184">
        <f t="shared" si="19"/>
        <v>263.10000000000002</v>
      </c>
      <c r="Y27" s="185"/>
      <c r="Z27" s="186">
        <f t="shared" si="6"/>
        <v>6736.9</v>
      </c>
      <c r="AA27" s="187">
        <f t="shared" si="7"/>
        <v>0.04</v>
      </c>
      <c r="AB27" s="188">
        <f t="shared" si="8"/>
        <v>840.34146341463429</v>
      </c>
      <c r="AC27" s="189">
        <f t="shared" si="9"/>
        <v>889.34146341463429</v>
      </c>
      <c r="AD27" s="190">
        <v>8</v>
      </c>
      <c r="AE27" s="191"/>
      <c r="AF27" s="192">
        <f t="shared" si="10"/>
        <v>1.41</v>
      </c>
      <c r="AG27" s="193">
        <f t="shared" si="11"/>
        <v>0.02</v>
      </c>
      <c r="AH27" s="10"/>
      <c r="AI27" s="194">
        <v>8</v>
      </c>
      <c r="AJ27" s="204">
        <f>COUNTIFS('[1]Данные из терминала'!C:C,AI27,'[1]Данные из терминала'!B:B,"sell")</f>
        <v>12</v>
      </c>
      <c r="AK27" s="205">
        <f>COUNTIFS('[1]Данные из терминала'!C:C,AI27,'[1]Данные из терминала'!B:B,"buy")</f>
        <v>7</v>
      </c>
      <c r="AL27" s="206">
        <f>COUNTIFS('[1]Данные из терминала'!C:C,AI27)</f>
        <v>19</v>
      </c>
      <c r="AM27" s="204">
        <f>SUMIFS('[1]Данные из терминала'!E:E,'[1]Данные из терминала'!C:C,AI27,'[1]Данные из терминала'!B:B,"sell")</f>
        <v>51.19</v>
      </c>
      <c r="AN27" s="205">
        <f>SUMIFS('[1]Данные из терминала'!E:E,'[1]Данные из терминала'!C:C,AI27,'[1]Данные из терминала'!B:B,"buy")</f>
        <v>26.400000000000002</v>
      </c>
      <c r="AO27" s="206">
        <f>SUMIFS('[1]Данные из терминала'!E:E,'[1]Данные из терминала'!C:C,AI27)</f>
        <v>77.589999999999989</v>
      </c>
      <c r="AP27" s="204">
        <f>SUMIFS('[1]Данные из терминала'!N:N,'[1]Данные из терминала'!C:C,AI27,'[1]Данные из терминала'!B:B,"sell")</f>
        <v>5626.18</v>
      </c>
      <c r="AQ27" s="205">
        <f>SUMIFS('[1]Данные из терминала'!N:N,'[1]Данные из терминала'!C:C,AI27,'[1]Данные из терминала'!B:B,"buy")</f>
        <v>2903.1600000000003</v>
      </c>
      <c r="AR27" s="206">
        <f>SUMIFS('[1]Данные из терминала'!N:N,'[1]Данные из терминала'!C:C,AI27)</f>
        <v>8529.34</v>
      </c>
      <c r="AS27" s="204">
        <f>ROUND(IF(AJ27&gt;0,AVERAGEIFS('[1]Данные из терминала'!N:N,'[1]Данные из терминала'!C:C,AI27,'[1]Данные из терминала'!B:B,"sell"),0),2)</f>
        <v>468.85</v>
      </c>
      <c r="AT27" s="205">
        <f>ROUND(IF(AK27&gt;0,AVERAGEIFS('[1]Данные из терминала'!N:N,'[1]Данные из терминала'!C:C,AI27,'[1]Данные из терминала'!B:B,"buy"),0),2)</f>
        <v>414.74</v>
      </c>
      <c r="AU27" s="206">
        <f>ROUND(IF(AL27&gt;0,AVERAGEIFS('[1]Данные из терминала'!N:N,'[1]Данные из терминала'!C:C,AI27),0),2)</f>
        <v>448.91</v>
      </c>
      <c r="AV27" s="207">
        <f t="shared" si="20"/>
        <v>5.1945593855511112E-2</v>
      </c>
      <c r="AW27" s="208">
        <f t="shared" si="20"/>
        <v>2.6804398411989241E-2</v>
      </c>
      <c r="AX27" s="209">
        <f t="shared" si="20"/>
        <v>7.8749992267500346E-2</v>
      </c>
      <c r="AY27" s="204">
        <f>IF(AJ27&gt;0,VLOOKUP(AI27,[1]Сводная!A:E,5,0),0)</f>
        <v>56.700000000000728</v>
      </c>
      <c r="AZ27" s="206">
        <f>IF(AK27&gt;0,VLOOKUP(AI27,[1]Сводная!A:B,2,0),0)</f>
        <v>60.399999999999636</v>
      </c>
      <c r="BA27" s="204">
        <f>ROUND(IF(AJ27&gt;0,AVERAGEIFS('[1]Данные из терминала'!L:L,'[1]Данные из терминала'!C:C,AI27,'[1]Данные из терминала'!B:B,"sell"),0),1)</f>
        <v>51.1</v>
      </c>
      <c r="BB27" s="205">
        <f>ROUND(IF(AK27&gt;0,AVERAGEIFS('[1]Данные из терминала'!L:L,'[1]Данные из терминала'!C:C,AI27,'[1]Данные из терминала'!B:B,"buy"),0),1)</f>
        <v>52.3</v>
      </c>
      <c r="BC27" s="206">
        <f>ROUND(IF(AL27&gt;0,AVERAGEIFS('[1]Данные из терминала'!L:L,'[1]Данные из терминала'!C:C,AI27),0),1)</f>
        <v>51.5</v>
      </c>
      <c r="BD27" s="204">
        <f>IF(AJ27&gt;0,VLOOKUP(AI27,[1]Сводная!A:F,6,0),0)</f>
        <v>25.100000000000364</v>
      </c>
      <c r="BE27" s="206">
        <f>IF(AK27&gt;0,VLOOKUP(AI27,[1]Сводная!A:C,3,0),0)</f>
        <v>30.800000000001091</v>
      </c>
      <c r="BF27" s="204">
        <f>ROUND(IF(AJ27&gt;0,AVERAGEIFS('[1]Данные из терминала'!M:M,'[1]Данные из терминала'!C:C,AI27,'[1]Данные из терминала'!B:B,"sell"),0),1)</f>
        <v>24.1</v>
      </c>
      <c r="BG27" s="205">
        <f>ROUND(IF(AK27&gt;0,AVERAGEIFS('[1]Данные из терминала'!M:M,'[1]Данные из терминала'!C:C,AI27,'[1]Данные из терминала'!B:B,"buy"),0),1)</f>
        <v>26.1</v>
      </c>
      <c r="BH27" s="206">
        <f>ROUND(IF(AL27&gt;0,AVERAGEIFS('[1]Данные из терминала'!M:M,'[1]Данные из терминала'!C:C,AI27),0),1)</f>
        <v>24.8</v>
      </c>
      <c r="BI27" s="210">
        <f>IF(AJ27&gt;0,VLOOKUP(AI27,[1]Сводная!A:G,7,0),0)</f>
        <v>0.99791666666666667</v>
      </c>
      <c r="BJ27" s="211">
        <f>IF(AK27&gt;0,VLOOKUP(AI27,[1]Сводная!A:D,4,0),0)</f>
        <v>1.1458333333333333</v>
      </c>
      <c r="BK27" s="210">
        <f>IF(AJ27&gt;0,AVERAGEIFS('[1]Данные из терминала'!O:O,'[1]Данные из терминала'!C:C,AI27,'[1]Данные из терминала'!B:B,"sell"),0)</f>
        <v>0.52077546296338062</v>
      </c>
      <c r="BL27" s="212">
        <f>IF(AK27&gt;0,AVERAGEIFS('[1]Данные из терминала'!O:O,'[1]Данные из терминала'!C:C,AI27,'[1]Данные из терминала'!B:B,"buy"),0)</f>
        <v>0.52986111111074152</v>
      </c>
      <c r="BM27" s="211">
        <f>IF(AL27&gt;0,AVERAGEIFS('[1]Данные из терминала'!O:O,'[1]Данные из терминала'!C:C,AI27),0)</f>
        <v>0.52412280701767155</v>
      </c>
      <c r="BO27" s="35"/>
    </row>
    <row r="28" spans="1:67" ht="17.25" customHeight="1" x14ac:dyDescent="0.25">
      <c r="A28" s="165">
        <v>9</v>
      </c>
      <c r="B28" s="166">
        <f t="shared" si="12"/>
        <v>-1</v>
      </c>
      <c r="C28" s="167">
        <f t="shared" si="13"/>
        <v>10</v>
      </c>
      <c r="D28" s="168"/>
      <c r="E28" s="166">
        <f t="shared" si="14"/>
        <v>1</v>
      </c>
      <c r="F28" s="169">
        <f t="shared" si="25"/>
        <v>11</v>
      </c>
      <c r="G28" s="167">
        <f t="shared" si="15"/>
        <v>60</v>
      </c>
      <c r="H28" s="170"/>
      <c r="I28" s="171">
        <f t="shared" si="16"/>
        <v>1.52</v>
      </c>
      <c r="J28" s="172">
        <f t="shared" si="0"/>
        <v>0.45900000000000002</v>
      </c>
      <c r="K28" s="173">
        <f t="shared" si="21"/>
        <v>1.282</v>
      </c>
      <c r="L28" s="7"/>
      <c r="M28" s="174">
        <f t="shared" si="1"/>
        <v>128</v>
      </c>
      <c r="N28" s="175">
        <f t="shared" si="2"/>
        <v>1.8285714285714287E-2</v>
      </c>
      <c r="O28" s="176">
        <f t="shared" si="3"/>
        <v>12.8</v>
      </c>
      <c r="P28" s="177">
        <f t="shared" si="17"/>
        <v>199.4</v>
      </c>
      <c r="Q28" s="178">
        <f t="shared" si="4"/>
        <v>2.8485714285714288E-2</v>
      </c>
      <c r="R28" s="179">
        <f t="shared" si="22"/>
        <v>16</v>
      </c>
      <c r="S28" s="180">
        <f t="shared" si="23"/>
        <v>0.27</v>
      </c>
      <c r="T28" s="181">
        <f t="shared" si="18"/>
        <v>26</v>
      </c>
      <c r="U28" s="182">
        <f t="shared" si="24"/>
        <v>0.43</v>
      </c>
      <c r="V28" s="9"/>
      <c r="W28" s="183">
        <f t="shared" si="5"/>
        <v>239.73</v>
      </c>
      <c r="X28" s="184">
        <f t="shared" si="19"/>
        <v>439.13</v>
      </c>
      <c r="Y28" s="185"/>
      <c r="Z28" s="186">
        <f t="shared" si="6"/>
        <v>6560.87</v>
      </c>
      <c r="AA28" s="187">
        <f t="shared" si="7"/>
        <v>0.06</v>
      </c>
      <c r="AB28" s="188">
        <f t="shared" si="8"/>
        <v>531.296875</v>
      </c>
      <c r="AC28" s="189">
        <f t="shared" si="9"/>
        <v>591.296875</v>
      </c>
      <c r="AD28" s="190">
        <v>9</v>
      </c>
      <c r="AE28" s="191"/>
      <c r="AF28" s="192">
        <f t="shared" si="10"/>
        <v>1.2</v>
      </c>
      <c r="AG28" s="193">
        <f t="shared" si="11"/>
        <v>0.03</v>
      </c>
      <c r="AH28" s="10"/>
      <c r="AI28" s="194">
        <v>9</v>
      </c>
      <c r="AJ28" s="204">
        <f>COUNTIFS('[1]Данные из терминала'!C:C,AI28,'[1]Данные из терминала'!B:B,"sell")</f>
        <v>5</v>
      </c>
      <c r="AK28" s="205">
        <f>COUNTIFS('[1]Данные из терминала'!C:C,AI28,'[1]Данные из терминала'!B:B,"buy")</f>
        <v>12</v>
      </c>
      <c r="AL28" s="206">
        <f>COUNTIFS('[1]Данные из терминала'!C:C,AI28)</f>
        <v>17</v>
      </c>
      <c r="AM28" s="204">
        <f>SUMIFS('[1]Данные из терминала'!E:E,'[1]Данные из терминала'!C:C,AI28,'[1]Данные из терминала'!B:B,"sell")</f>
        <v>25.72</v>
      </c>
      <c r="AN28" s="205">
        <f>SUMIFS('[1]Данные из терминала'!E:E,'[1]Данные из терминала'!C:C,AI28,'[1]Данные из терминала'!B:B,"buy")</f>
        <v>68.150000000000006</v>
      </c>
      <c r="AO28" s="206">
        <f>SUMIFS('[1]Данные из терминала'!E:E,'[1]Данные из терминала'!C:C,AI28)</f>
        <v>93.87</v>
      </c>
      <c r="AP28" s="204">
        <f>SUMIFS('[1]Данные из терминала'!N:N,'[1]Данные из терминала'!C:C,AI28,'[1]Данные из терминала'!B:B,"sell")</f>
        <v>2570.86</v>
      </c>
      <c r="AQ28" s="205">
        <f>SUMIFS('[1]Данные из терминала'!N:N,'[1]Данные из терминала'!C:C,AI28,'[1]Данные из терминала'!B:B,"buy")</f>
        <v>1943.9299999999994</v>
      </c>
      <c r="AR28" s="206">
        <f>SUMIFS('[1]Данные из терминала'!N:N,'[1]Данные из терминала'!C:C,AI28)</f>
        <v>4514.7900000000009</v>
      </c>
      <c r="AS28" s="204">
        <f>ROUND(IF(AJ28&gt;0,AVERAGEIFS('[1]Данные из терминала'!N:N,'[1]Данные из терминала'!C:C,AI28,'[1]Данные из терминала'!B:B,"sell"),0),2)</f>
        <v>514.16999999999996</v>
      </c>
      <c r="AT28" s="205">
        <f>ROUND(IF(AK28&gt;0,AVERAGEIFS('[1]Данные из терминала'!N:N,'[1]Данные из терминала'!C:C,AI28,'[1]Данные из терминала'!B:B,"buy"),0),2)</f>
        <v>161.99</v>
      </c>
      <c r="AU28" s="206">
        <f>ROUND(IF(AL28&gt;0,AVERAGEIFS('[1]Данные из терминала'!N:N,'[1]Данные из терминала'!C:C,AI28),0),2)</f>
        <v>265.58</v>
      </c>
      <c r="AV28" s="207">
        <f t="shared" si="20"/>
        <v>2.3736327209470599E-2</v>
      </c>
      <c r="AW28" s="208">
        <f t="shared" si="20"/>
        <v>1.7947985713849125E-2</v>
      </c>
      <c r="AX28" s="209">
        <f t="shared" si="20"/>
        <v>4.1684312923319734E-2</v>
      </c>
      <c r="AY28" s="204">
        <f>IF(AJ28&gt;0,VLOOKUP(AI28,[1]Сводная!A:E,5,0),0)</f>
        <v>62.200000000000728</v>
      </c>
      <c r="AZ28" s="206">
        <f>IF(AK28&gt;0,VLOOKUP(AI28,[1]Сводная!A:B,2,0),0)</f>
        <v>72.5</v>
      </c>
      <c r="BA28" s="204">
        <f>ROUND(IF(AJ28&gt;0,AVERAGEIFS('[1]Данные из терминала'!L:L,'[1]Данные из терминала'!C:C,AI28,'[1]Данные из терминала'!B:B,"sell"),0),1)</f>
        <v>61.7</v>
      </c>
      <c r="BB28" s="205">
        <f>ROUND(IF(AK28&gt;0,AVERAGEIFS('[1]Данные из терминала'!L:L,'[1]Данные из терминала'!C:C,AI28,'[1]Данные из терминала'!B:B,"buy"),0),1)</f>
        <v>62.8</v>
      </c>
      <c r="BC28" s="206">
        <f>ROUND(IF(AL28&gt;0,AVERAGEIFS('[1]Данные из терминала'!L:L,'[1]Данные из терминала'!C:C,AI28),0),1)</f>
        <v>62.5</v>
      </c>
      <c r="BD28" s="204">
        <f>IF(AJ28&gt;0,VLOOKUP(AI28,[1]Сводная!A:F,6,0),0)</f>
        <v>26.099999999996726</v>
      </c>
      <c r="BE28" s="206">
        <f>IF(AK28&gt;0,VLOOKUP(AI28,[1]Сводная!A:C,3,0),0)</f>
        <v>30.200000000000728</v>
      </c>
      <c r="BF28" s="204">
        <f>ROUND(IF(AJ28&gt;0,AVERAGEIFS('[1]Данные из терминала'!M:M,'[1]Данные из терминала'!C:C,AI28,'[1]Данные из терминала'!B:B,"sell"),0),1)</f>
        <v>25.9</v>
      </c>
      <c r="BG28" s="205">
        <f>ROUND(IF(AK28&gt;0,AVERAGEIFS('[1]Данные из терминала'!M:M,'[1]Данные из терминала'!C:C,AI28,'[1]Данные из терминала'!B:B,"buy"),0),1)</f>
        <v>24.5</v>
      </c>
      <c r="BH28" s="206">
        <f>ROUND(IF(AL28&gt;0,AVERAGEIFS('[1]Данные из терминала'!M:M,'[1]Данные из терминала'!C:C,AI28),0),1)</f>
        <v>24.9</v>
      </c>
      <c r="BI28" s="210">
        <f>IF(AJ28&gt;0,VLOOKUP(AI28,[1]Сводная!A:G,7,0),0)</f>
        <v>0.8881944444444444</v>
      </c>
      <c r="BJ28" s="211">
        <f>IF(AK28&gt;0,VLOOKUP(AI28,[1]Сводная!A:D,4,0),0)</f>
        <v>2.4597222222222221</v>
      </c>
      <c r="BK28" s="210">
        <f>IF(AJ28&gt;0,AVERAGEIFS('[1]Данные из терминала'!O:O,'[1]Данные из терминала'!C:C,AI28,'[1]Данные из терминала'!B:B,"sell"),0)</f>
        <v>0.3516666666662786</v>
      </c>
      <c r="BL28" s="212">
        <f>IF(AK28&gt;0,AVERAGEIFS('[1]Данные из терминала'!O:O,'[1]Данные из терминала'!C:C,AI28,'[1]Данные из терминала'!B:B,"buy"),0)</f>
        <v>0.7712962962953801</v>
      </c>
      <c r="BM28" s="211">
        <f>IF(AL28&gt;0,AVERAGEIFS('[1]Данные из терминала'!O:O,'[1]Данные из терминала'!C:C,AI28),0)</f>
        <v>0.64787581699270314</v>
      </c>
      <c r="BO28" s="248"/>
    </row>
    <row r="29" spans="1:67" ht="15" x14ac:dyDescent="0.25">
      <c r="A29" s="165">
        <v>10</v>
      </c>
      <c r="B29" s="213">
        <f t="shared" si="12"/>
        <v>-2</v>
      </c>
      <c r="C29" s="214">
        <f t="shared" si="13"/>
        <v>8</v>
      </c>
      <c r="D29" s="215"/>
      <c r="E29" s="213">
        <f t="shared" si="14"/>
        <v>0</v>
      </c>
      <c r="F29" s="216">
        <f t="shared" si="25"/>
        <v>11</v>
      </c>
      <c r="G29" s="214">
        <f t="shared" si="15"/>
        <v>71</v>
      </c>
      <c r="H29" s="215"/>
      <c r="I29" s="217">
        <f t="shared" si="16"/>
        <v>1.53</v>
      </c>
      <c r="J29" s="218">
        <f t="shared" si="0"/>
        <v>0.70199999999999996</v>
      </c>
      <c r="K29" s="219">
        <f t="shared" si="21"/>
        <v>1.984</v>
      </c>
      <c r="L29" s="7"/>
      <c r="M29" s="220">
        <f t="shared" si="1"/>
        <v>158.4</v>
      </c>
      <c r="N29" s="221">
        <f t="shared" si="2"/>
        <v>2.2628571428571428E-2</v>
      </c>
      <c r="O29" s="222">
        <f t="shared" si="3"/>
        <v>19.8</v>
      </c>
      <c r="P29" s="223">
        <f t="shared" si="17"/>
        <v>340.2</v>
      </c>
      <c r="Q29" s="224">
        <f t="shared" si="4"/>
        <v>4.8599999999999997E-2</v>
      </c>
      <c r="R29" s="225">
        <f t="shared" si="22"/>
        <v>17</v>
      </c>
      <c r="S29" s="226">
        <f t="shared" si="23"/>
        <v>0.24</v>
      </c>
      <c r="T29" s="227">
        <f t="shared" si="18"/>
        <v>25</v>
      </c>
      <c r="U29" s="226">
        <f t="shared" si="24"/>
        <v>0.35</v>
      </c>
      <c r="V29" s="9"/>
      <c r="W29" s="228">
        <f t="shared" si="5"/>
        <v>371.01</v>
      </c>
      <c r="X29" s="229">
        <f t="shared" si="19"/>
        <v>711.21</v>
      </c>
      <c r="Y29" s="185"/>
      <c r="Z29" s="230">
        <f t="shared" si="6"/>
        <v>6288.79</v>
      </c>
      <c r="AA29" s="231">
        <f t="shared" si="7"/>
        <v>0.1</v>
      </c>
      <c r="AB29" s="232">
        <f t="shared" si="8"/>
        <v>336.35353535353534</v>
      </c>
      <c r="AC29" s="233">
        <f t="shared" si="9"/>
        <v>407.35353535353534</v>
      </c>
      <c r="AD29" s="190">
        <v>10</v>
      </c>
      <c r="AE29" s="191"/>
      <c r="AF29" s="234">
        <f t="shared" si="10"/>
        <v>1.0900000000000001</v>
      </c>
      <c r="AG29" s="235">
        <f t="shared" si="11"/>
        <v>0.05</v>
      </c>
      <c r="AH29" s="10"/>
      <c r="AI29" s="190">
        <v>10</v>
      </c>
      <c r="AJ29" s="237">
        <f>COUNTIFS('[1]Данные из терминала'!C:C,AI29,'[1]Данные из терминала'!B:B,"sell")</f>
        <v>8</v>
      </c>
      <c r="AK29" s="237">
        <f>COUNTIFS('[1]Данные из терминала'!C:C,AI29,'[1]Данные из терминала'!B:B,"buy")</f>
        <v>15</v>
      </c>
      <c r="AL29" s="238">
        <f>COUNTIFS('[1]Данные из терминала'!C:C,AI29)</f>
        <v>23</v>
      </c>
      <c r="AM29" s="237">
        <f>SUMIFS('[1]Данные из терминала'!E:E,'[1]Данные из терминала'!C:C,AI29,'[1]Данные из терминала'!B:B,"sell")</f>
        <v>95.47999999999999</v>
      </c>
      <c r="AN29" s="237">
        <f>SUMIFS('[1]Данные из терминала'!E:E,'[1]Данные из терминала'!C:C,AI29,'[1]Данные из терминала'!B:B,"buy")</f>
        <v>176.12</v>
      </c>
      <c r="AO29" s="238">
        <f>SUMIFS('[1]Данные из терминала'!E:E,'[1]Данные из терминала'!C:C,AI29)</f>
        <v>271.59999999999997</v>
      </c>
      <c r="AP29" s="237">
        <f>SUMIFS('[1]Данные из терминала'!N:N,'[1]Данные из терминала'!C:C,AI29,'[1]Данные из терминала'!B:B,"sell")</f>
        <v>7648.83</v>
      </c>
      <c r="AQ29" s="237">
        <f>SUMIFS('[1]Данные из терминала'!N:N,'[1]Данные из терминала'!C:C,AI29,'[1]Данные из терминала'!B:B,"buy")</f>
        <v>14099.67</v>
      </c>
      <c r="AR29" s="238">
        <f>SUMIFS('[1]Данные из терминала'!N:N,'[1]Данные из терминала'!C:C,AI29)</f>
        <v>21748.500000000004</v>
      </c>
      <c r="AS29" s="237">
        <f>ROUND(IF(AJ29&gt;0,AVERAGEIFS('[1]Данные из терминала'!N:N,'[1]Данные из терминала'!C:C,AI29,'[1]Данные из терминала'!B:B,"sell"),0),2)</f>
        <v>956.1</v>
      </c>
      <c r="AT29" s="237">
        <f>ROUND(IF(AK29&gt;0,AVERAGEIFS('[1]Данные из терминала'!N:N,'[1]Данные из терминала'!C:C,AI29,'[1]Данные из терминала'!B:B,"buy"),0),2)</f>
        <v>939.98</v>
      </c>
      <c r="AU29" s="238">
        <f>ROUND(IF(AL29&gt;0,AVERAGEIFS('[1]Данные из терминала'!N:N,'[1]Данные из терминала'!C:C,AI29),0),2)</f>
        <v>945.59</v>
      </c>
      <c r="AV29" s="240">
        <f t="shared" si="20"/>
        <v>7.0620388371834708E-2</v>
      </c>
      <c r="AW29" s="240">
        <f t="shared" si="20"/>
        <v>0.13017993226607294</v>
      </c>
      <c r="AX29" s="240">
        <f t="shared" si="20"/>
        <v>0.2008003206379077</v>
      </c>
      <c r="AY29" s="249">
        <f>IF(AJ29&gt;0,VLOOKUP(AI29,[1]Сводная!A:E,5,0),0)</f>
        <v>84.100000000000364</v>
      </c>
      <c r="AZ29" s="238">
        <f>IF(AK29&gt;0,VLOOKUP(AI29,[1]Сводная!A:B,2,0),0)</f>
        <v>87.800000000001091</v>
      </c>
      <c r="BA29" s="237">
        <f>ROUND(IF(AJ29&gt;0,AVERAGEIFS('[1]Данные из терминала'!L:L,'[1]Данные из терминала'!C:C,AI29,'[1]Данные из терминала'!B:B,"sell"),0),1)</f>
        <v>74.5</v>
      </c>
      <c r="BB29" s="237">
        <f>ROUND(IF(AK29&gt;0,AVERAGEIFS('[1]Данные из терминала'!L:L,'[1]Данные из терминала'!C:C,AI29,'[1]Данные из терминала'!B:B,"buy"),0),1)</f>
        <v>74.599999999999994</v>
      </c>
      <c r="BC29" s="237">
        <f>ROUND(IF(AL29&gt;0,AVERAGEIFS('[1]Данные из терминала'!L:L,'[1]Данные из терминала'!C:C,AI29),0),1)</f>
        <v>74.599999999999994</v>
      </c>
      <c r="BD29" s="249">
        <f>IF(AJ29&gt;0,VLOOKUP(AI29,[1]Сводная!A:F,6,0),0)</f>
        <v>26.100000000000364</v>
      </c>
      <c r="BE29" s="238">
        <f>IF(AK29&gt;0,VLOOKUP(AI29,[1]Сводная!A:C,3,0),0)</f>
        <v>29.800000000001091</v>
      </c>
      <c r="BF29" s="237">
        <f>ROUND(IF(AJ29&gt;0,AVERAGEIFS('[1]Данные из терминала'!M:M,'[1]Данные из терминала'!C:C,AI29,'[1]Данные из терминала'!B:B,"sell"),0),1)</f>
        <v>25.3</v>
      </c>
      <c r="BG29" s="237">
        <f>ROUND(IF(AK29&gt;0,AVERAGEIFS('[1]Данные из терминала'!M:M,'[1]Данные из терминала'!C:C,AI29,'[1]Данные из терминала'!B:B,"buy"),0),1)</f>
        <v>26.7</v>
      </c>
      <c r="BH29" s="237">
        <f>ROUND(IF(AL29&gt;0,AVERAGEIFS('[1]Данные из терминала'!M:M,'[1]Данные из терминала'!C:C,AI29),0),1)</f>
        <v>26.2</v>
      </c>
      <c r="BI29" s="250">
        <f>IF(AJ29&gt;0,VLOOKUP(AI29,[1]Сводная!A:G,7,0),0)</f>
        <v>1.8305555555555557</v>
      </c>
      <c r="BJ29" s="245">
        <f>IF(AK29&gt;0,VLOOKUP(AI29,[1]Сводная!A:D,4,0),0)</f>
        <v>1.7013888888888888</v>
      </c>
      <c r="BK29" s="247">
        <f>IF(AJ29&gt;0,AVERAGEIFS('[1]Данные из терминала'!O:O,'[1]Данные из терминала'!C:C,AI29,'[1]Данные из терминала'!B:B,"sell"),0)</f>
        <v>0.972743055556748</v>
      </c>
      <c r="BL29" s="247">
        <f>IF(AK29&gt;0,AVERAGEIFS('[1]Данные из терминала'!O:O,'[1]Данные из терминала'!C:C,AI29,'[1]Данные из терминала'!B:B,"buy"),0)</f>
        <v>1.0204166666648233</v>
      </c>
      <c r="BM29" s="245">
        <f>IF(AL29&gt;0,AVERAGEIFS('[1]Данные из терминала'!O:O,'[1]Данные из терминала'!C:C,AI29),0)</f>
        <v>1.0038345410620146</v>
      </c>
    </row>
    <row r="30" spans="1:67" ht="15" x14ac:dyDescent="0.25">
      <c r="A30" s="165">
        <v>11</v>
      </c>
      <c r="B30" s="166">
        <f t="shared" si="12"/>
        <v>-2</v>
      </c>
      <c r="C30" s="167">
        <f t="shared" si="13"/>
        <v>6</v>
      </c>
      <c r="D30" s="168"/>
      <c r="E30" s="166">
        <f t="shared" si="14"/>
        <v>0</v>
      </c>
      <c r="F30" s="169">
        <f t="shared" si="25"/>
        <v>11</v>
      </c>
      <c r="G30" s="167">
        <f t="shared" si="15"/>
        <v>82</v>
      </c>
      <c r="H30" s="170"/>
      <c r="I30" s="171">
        <f t="shared" si="16"/>
        <v>1.54</v>
      </c>
      <c r="J30" s="172">
        <f t="shared" si="0"/>
        <v>1.081</v>
      </c>
      <c r="K30" s="173">
        <f t="shared" si="21"/>
        <v>3.0649999999999999</v>
      </c>
      <c r="L30" s="7"/>
      <c r="M30" s="174">
        <f t="shared" si="1"/>
        <v>184.2</v>
      </c>
      <c r="N30" s="175">
        <f t="shared" si="2"/>
        <v>2.6314285714285714E-2</v>
      </c>
      <c r="O30" s="176">
        <f t="shared" si="3"/>
        <v>30.7</v>
      </c>
      <c r="P30" s="177">
        <f t="shared" si="17"/>
        <v>558</v>
      </c>
      <c r="Q30" s="178">
        <f t="shared" si="4"/>
        <v>7.971428571428571E-2</v>
      </c>
      <c r="R30" s="179">
        <f t="shared" si="22"/>
        <v>18</v>
      </c>
      <c r="S30" s="180">
        <f t="shared" si="23"/>
        <v>0.22</v>
      </c>
      <c r="T30" s="181">
        <f t="shared" si="18"/>
        <v>24</v>
      </c>
      <c r="U30" s="182">
        <f t="shared" si="24"/>
        <v>0.28999999999999998</v>
      </c>
      <c r="V30" s="9"/>
      <c r="W30" s="183">
        <f t="shared" si="5"/>
        <v>573.16</v>
      </c>
      <c r="X30" s="184">
        <f t="shared" si="19"/>
        <v>1131.1600000000001</v>
      </c>
      <c r="Y30" s="185"/>
      <c r="Z30" s="186">
        <f t="shared" si="6"/>
        <v>5868.84</v>
      </c>
      <c r="AA30" s="187">
        <f t="shared" si="7"/>
        <v>0.16</v>
      </c>
      <c r="AB30" s="188">
        <f t="shared" si="8"/>
        <v>209.8371335504886</v>
      </c>
      <c r="AC30" s="189">
        <f t="shared" si="9"/>
        <v>291.8371335504886</v>
      </c>
      <c r="AD30" s="190">
        <v>11</v>
      </c>
      <c r="AE30" s="191"/>
      <c r="AF30" s="192">
        <f t="shared" si="10"/>
        <v>1.03</v>
      </c>
      <c r="AG30" s="193">
        <f t="shared" si="11"/>
        <v>0.08</v>
      </c>
      <c r="AH30" s="10"/>
      <c r="AI30" s="194">
        <v>11</v>
      </c>
      <c r="AJ30" s="204">
        <f>COUNTIFS('[1]Данные из терминала'!C:C,AI30,'[1]Данные из терминала'!B:B,"sell")</f>
        <v>4</v>
      </c>
      <c r="AK30" s="205">
        <f>COUNTIFS('[1]Данные из терминала'!C:C,AI30,'[1]Данные из терминала'!B:B,"buy")</f>
        <v>3</v>
      </c>
      <c r="AL30" s="206">
        <f>COUNTIFS('[1]Данные из терминала'!C:C,AI30)</f>
        <v>7</v>
      </c>
      <c r="AM30" s="204">
        <f>SUMIFS('[1]Данные из терминала'!E:E,'[1]Данные из терминала'!C:C,AI30,'[1]Данные из терминала'!B:B,"sell")</f>
        <v>78.97</v>
      </c>
      <c r="AN30" s="205">
        <f>SUMIFS('[1]Данные из терминала'!E:E,'[1]Данные из терминала'!C:C,AI30,'[1]Данные из терминала'!B:B,"buy")</f>
        <v>46.12</v>
      </c>
      <c r="AO30" s="206">
        <f>SUMIFS('[1]Данные из терминала'!E:E,'[1]Данные из терминала'!C:C,AI30)</f>
        <v>125.09</v>
      </c>
      <c r="AP30" s="204">
        <f>SUMIFS('[1]Данные из терминала'!N:N,'[1]Данные из терминала'!C:C,AI30,'[1]Данные из терминала'!B:B,"sell")</f>
        <v>4745.3599999999997</v>
      </c>
      <c r="AQ30" s="205">
        <f>SUMIFS('[1]Данные из терминала'!N:N,'[1]Данные из терминала'!C:C,AI30,'[1]Данные из терминала'!B:B,"buy")</f>
        <v>2763.77</v>
      </c>
      <c r="AR30" s="206">
        <f>SUMIFS('[1]Данные из терминала'!N:N,'[1]Данные из терминала'!C:C,AI30)</f>
        <v>7509.13</v>
      </c>
      <c r="AS30" s="204">
        <f>ROUND(IF(AJ30&gt;0,AVERAGEIFS('[1]Данные из терминала'!N:N,'[1]Данные из терминала'!C:C,AI30,'[1]Данные из терминала'!B:B,"sell"),0),2)</f>
        <v>1186.3399999999999</v>
      </c>
      <c r="AT30" s="205">
        <f>ROUND(IF(AK30&gt;0,AVERAGEIFS('[1]Данные из терминала'!N:N,'[1]Данные из терминала'!C:C,AI30,'[1]Данные из терминала'!B:B,"buy"),0),2)</f>
        <v>921.26</v>
      </c>
      <c r="AU30" s="206">
        <f>ROUND(IF(AL30&gt;0,AVERAGEIFS('[1]Данные из терминала'!N:N,'[1]Данные из терминала'!C:C,AI30),0),2)</f>
        <v>1072.73</v>
      </c>
      <c r="AV30" s="207">
        <f t="shared" si="20"/>
        <v>4.3813127780872312E-2</v>
      </c>
      <c r="AW30" s="208">
        <f t="shared" si="20"/>
        <v>2.5517433485961333E-2</v>
      </c>
      <c r="AX30" s="209">
        <f t="shared" si="20"/>
        <v>6.9330561266833651E-2</v>
      </c>
      <c r="AY30" s="204">
        <f>IF(AJ30&gt;0,VLOOKUP(AI30,[1]Сводная!A:E,5,0),0)</f>
        <v>93.100000000000364</v>
      </c>
      <c r="AZ30" s="206">
        <f>IF(AK30&gt;0,VLOOKUP(AI30,[1]Сводная!A:B,2,0),0)</f>
        <v>92.200000000000728</v>
      </c>
      <c r="BA30" s="204">
        <f>ROUND(IF(AJ30&gt;0,AVERAGEIFS('[1]Данные из терминала'!L:L,'[1]Данные из терминала'!C:C,AI30,'[1]Данные из терминала'!B:B,"sell"),0),1)</f>
        <v>87.1</v>
      </c>
      <c r="BB30" s="205">
        <f>ROUND(IF(AK30&gt;0,AVERAGEIFS('[1]Данные из терминала'!L:L,'[1]Данные из терминала'!C:C,AI30,'[1]Данные из терминала'!B:B,"buy"),0),1)</f>
        <v>86.8</v>
      </c>
      <c r="BC30" s="206">
        <f>ROUND(IF(AL30&gt;0,AVERAGEIFS('[1]Данные из терминала'!L:L,'[1]Данные из терминала'!C:C,AI30),0),1)</f>
        <v>87</v>
      </c>
      <c r="BD30" s="204">
        <f>IF(AJ30&gt;0,VLOOKUP(AI30,[1]Сводная!A:F,6,0),0)</f>
        <v>24.80000000000291</v>
      </c>
      <c r="BE30" s="206">
        <f>IF(AK30&gt;0,VLOOKUP(AI30,[1]Сводная!A:C,3,0),0)</f>
        <v>25.799999999999272</v>
      </c>
      <c r="BF30" s="204">
        <f>ROUND(IF(AJ30&gt;0,AVERAGEIFS('[1]Данные из терминала'!M:M,'[1]Данные из терминала'!C:C,AI30,'[1]Данные из терминала'!B:B,"sell"),0),1)</f>
        <v>23.7</v>
      </c>
      <c r="BG30" s="205">
        <f>ROUND(IF(AK30&gt;0,AVERAGEIFS('[1]Данные из терминала'!M:M,'[1]Данные из терминала'!C:C,AI30,'[1]Данные из терминала'!B:B,"buy"),0),1)</f>
        <v>25.4</v>
      </c>
      <c r="BH30" s="206">
        <f>ROUND(IF(AL30&gt;0,AVERAGEIFS('[1]Данные из терминала'!M:M,'[1]Данные из терминала'!C:C,AI30),0),1)</f>
        <v>24.4</v>
      </c>
      <c r="BI30" s="210">
        <f>IF(AJ30&gt;0,VLOOKUP(AI30,[1]Сводная!A:G,7,0),0)</f>
        <v>1.0958333333333332</v>
      </c>
      <c r="BJ30" s="211">
        <f>IF(AK30&gt;0,VLOOKUP(AI30,[1]Сводная!A:D,4,0),0)</f>
        <v>1.3180555555555555</v>
      </c>
      <c r="BK30" s="210">
        <f>IF(AJ30&gt;0,AVERAGEIFS('[1]Данные из терминала'!O:O,'[1]Данные из терминала'!C:C,AI30,'[1]Данные из терминала'!B:B,"sell"),0)</f>
        <v>0.55642361111313221</v>
      </c>
      <c r="BL30" s="212">
        <f>IF(AK30&gt;0,AVERAGEIFS('[1]Данные из терминала'!O:O,'[1]Данные из терминала'!C:C,AI30,'[1]Данные из терминала'!B:B,"buy"),0)</f>
        <v>1.1944444444452529</v>
      </c>
      <c r="BM30" s="211">
        <f>IF(AL30&gt;0,AVERAGEIFS('[1]Данные из терминала'!O:O,'[1]Данные из терминала'!C:C,AI30),0)</f>
        <v>0.82986111111261252</v>
      </c>
    </row>
    <row r="31" spans="1:67" ht="15" x14ac:dyDescent="0.25">
      <c r="A31" s="165">
        <v>12</v>
      </c>
      <c r="B31" s="166">
        <f t="shared" si="12"/>
        <v>0</v>
      </c>
      <c r="C31" s="167">
        <f t="shared" si="13"/>
        <v>3</v>
      </c>
      <c r="D31" s="168"/>
      <c r="E31" s="166">
        <f t="shared" si="14"/>
        <v>0</v>
      </c>
      <c r="F31" s="169">
        <f t="shared" si="25"/>
        <v>11</v>
      </c>
      <c r="G31" s="167">
        <f t="shared" si="15"/>
        <v>93</v>
      </c>
      <c r="H31" s="170"/>
      <c r="I31" s="171">
        <f t="shared" si="16"/>
        <v>1.39</v>
      </c>
      <c r="J31" s="172">
        <f t="shared" si="0"/>
        <v>1.5029999999999999</v>
      </c>
      <c r="K31" s="173">
        <f t="shared" si="21"/>
        <v>4.5679999999999996</v>
      </c>
      <c r="L31" s="7"/>
      <c r="M31" s="174">
        <f t="shared" si="1"/>
        <v>137.1</v>
      </c>
      <c r="N31" s="175">
        <f t="shared" si="2"/>
        <v>1.9585714285714286E-2</v>
      </c>
      <c r="O31" s="176">
        <f t="shared" si="3"/>
        <v>45.7</v>
      </c>
      <c r="P31" s="177">
        <f t="shared" si="17"/>
        <v>895.7</v>
      </c>
      <c r="Q31" s="178">
        <f t="shared" si="4"/>
        <v>0.12795714285714285</v>
      </c>
      <c r="R31" s="179">
        <f t="shared" si="22"/>
        <v>20</v>
      </c>
      <c r="S31" s="180">
        <f t="shared" si="23"/>
        <v>0.22</v>
      </c>
      <c r="T31" s="181">
        <f t="shared" si="18"/>
        <v>23</v>
      </c>
      <c r="U31" s="182">
        <f t="shared" si="24"/>
        <v>0.25</v>
      </c>
      <c r="V31" s="9"/>
      <c r="W31" s="183">
        <f t="shared" si="5"/>
        <v>854.22</v>
      </c>
      <c r="X31" s="184">
        <f t="shared" si="19"/>
        <v>1749.92</v>
      </c>
      <c r="Y31" s="185"/>
      <c r="Z31" s="186">
        <f t="shared" si="6"/>
        <v>5250.08</v>
      </c>
      <c r="AA31" s="187">
        <f t="shared" si="7"/>
        <v>0.25</v>
      </c>
      <c r="AB31" s="188">
        <f t="shared" si="8"/>
        <v>133.57330415754922</v>
      </c>
      <c r="AC31" s="189">
        <f t="shared" si="9"/>
        <v>226.57330415754922</v>
      </c>
      <c r="AD31" s="190">
        <v>12</v>
      </c>
      <c r="AE31" s="191"/>
      <c r="AF31" s="192">
        <f t="shared" si="10"/>
        <v>0.95</v>
      </c>
      <c r="AG31" s="193">
        <f t="shared" si="11"/>
        <v>0.12</v>
      </c>
      <c r="AH31" s="10"/>
      <c r="AI31" s="194">
        <v>12</v>
      </c>
      <c r="AJ31" s="204">
        <f>COUNTIFS('[1]Данные из терминала'!C:C,AI31,'[1]Данные из терминала'!B:B,"sell")</f>
        <v>0</v>
      </c>
      <c r="AK31" s="205">
        <f>COUNTIFS('[1]Данные из терминала'!C:C,AI31,'[1]Данные из терминала'!B:B,"buy")</f>
        <v>3</v>
      </c>
      <c r="AL31" s="206">
        <f>COUNTIFS('[1]Данные из терминала'!C:C,AI31)</f>
        <v>3</v>
      </c>
      <c r="AM31" s="204">
        <f>SUMIFS('[1]Данные из терминала'!E:E,'[1]Данные из терминала'!C:C,AI31,'[1]Данные из терминала'!B:B,"sell")</f>
        <v>0</v>
      </c>
      <c r="AN31" s="205">
        <f>SUMIFS('[1]Данные из терминала'!E:E,'[1]Данные из терминала'!C:C,AI31,'[1]Данные из терминала'!B:B,"buy")</f>
        <v>54.97</v>
      </c>
      <c r="AO31" s="206">
        <f>SUMIFS('[1]Данные из терминала'!E:E,'[1]Данные из терминала'!C:C,AI31)</f>
        <v>54.97</v>
      </c>
      <c r="AP31" s="204">
        <f>SUMIFS('[1]Данные из терминала'!N:N,'[1]Данные из терминала'!C:C,AI31,'[1]Данные из терминала'!B:B,"sell")</f>
        <v>0</v>
      </c>
      <c r="AQ31" s="205">
        <f>SUMIFS('[1]Данные из терминала'!N:N,'[1]Данные из терминала'!C:C,AI31,'[1]Данные из терминала'!B:B,"buy")</f>
        <v>1661.1799999999998</v>
      </c>
      <c r="AR31" s="206">
        <f>SUMIFS('[1]Данные из терминала'!N:N,'[1]Данные из терминала'!C:C,AI31)</f>
        <v>1661.1799999999998</v>
      </c>
      <c r="AS31" s="204">
        <f>ROUND(IF(AJ31&gt;0,AVERAGEIFS('[1]Данные из терминала'!N:N,'[1]Данные из терминала'!C:C,AI31,'[1]Данные из терминала'!B:B,"sell"),0),2)</f>
        <v>0</v>
      </c>
      <c r="AT31" s="205">
        <f>ROUND(IF(AK31&gt;0,AVERAGEIFS('[1]Данные из терминала'!N:N,'[1]Данные из терминала'!C:C,AI31,'[1]Данные из терминала'!B:B,"buy"),0),2)</f>
        <v>553.73</v>
      </c>
      <c r="AU31" s="206">
        <f>ROUND(IF(AL31&gt;0,AVERAGEIFS('[1]Данные из терминала'!N:N,'[1]Данные из терминала'!C:C,AI31),0),2)</f>
        <v>553.73</v>
      </c>
      <c r="AV31" s="207">
        <f t="shared" si="20"/>
        <v>0</v>
      </c>
      <c r="AW31" s="208">
        <f t="shared" si="20"/>
        <v>1.5337401505266083E-2</v>
      </c>
      <c r="AX31" s="209">
        <f t="shared" si="20"/>
        <v>1.5337401505266083E-2</v>
      </c>
      <c r="AY31" s="204">
        <f>IF(AJ31&gt;0,VLOOKUP(AI31,[1]Сводная!A:E,5,0),0)</f>
        <v>0</v>
      </c>
      <c r="AZ31" s="206">
        <f>IF(AK31&gt;0,VLOOKUP(AI31,[1]Сводная!A:B,2,0),0)</f>
        <v>97.800000000001091</v>
      </c>
      <c r="BA31" s="204">
        <f>ROUND(IF(AJ31&gt;0,AVERAGEIFS('[1]Данные из терминала'!L:L,'[1]Данные из терминала'!C:C,AI31,'[1]Данные из терминала'!B:B,"sell"),0),1)</f>
        <v>0</v>
      </c>
      <c r="BB31" s="205">
        <f>ROUND(IF(AK31&gt;0,AVERAGEIFS('[1]Данные из терминала'!L:L,'[1]Данные из терминала'!C:C,AI31,'[1]Данные из терминала'!B:B,"buy"),0),1)</f>
        <v>96.6</v>
      </c>
      <c r="BC31" s="206">
        <f>ROUND(IF(AL31&gt;0,AVERAGEIFS('[1]Данные из терминала'!L:L,'[1]Данные из терминала'!C:C,AI31),0),1)</f>
        <v>96.6</v>
      </c>
      <c r="BD31" s="204">
        <f>IF(AJ31&gt;0,VLOOKUP(AI31,[1]Сводная!A:F,6,0),0)</f>
        <v>0</v>
      </c>
      <c r="BE31" s="206">
        <f>IF(AK31&gt;0,VLOOKUP(AI31,[1]Сводная!A:C,3,0),0)</f>
        <v>26.999999999996362</v>
      </c>
      <c r="BF31" s="204">
        <f>ROUND(IF(AJ31&gt;0,AVERAGEIFS('[1]Данные из терминала'!M:M,'[1]Данные из терминала'!C:C,AI31,'[1]Данные из терминала'!B:B,"sell"),0),1)</f>
        <v>0</v>
      </c>
      <c r="BG31" s="205">
        <f>ROUND(IF(AK31&gt;0,AVERAGEIFS('[1]Данные из терминала'!M:M,'[1]Данные из терминала'!C:C,AI31,'[1]Данные из терминала'!B:B,"buy"),0),1)</f>
        <v>24.9</v>
      </c>
      <c r="BH31" s="206">
        <f>ROUND(IF(AL31&gt;0,AVERAGEIFS('[1]Данные из терминала'!M:M,'[1]Данные из терминала'!C:C,AI31),0),1)</f>
        <v>24.9</v>
      </c>
      <c r="BI31" s="210">
        <f>IF(AJ31&gt;0,VLOOKUP(AI31,[1]Сводная!A:G,7,0),0)</f>
        <v>0</v>
      </c>
      <c r="BJ31" s="211">
        <f>IF(AK31&gt;0,VLOOKUP(AI31,[1]Сводная!A:D,4,0),0)</f>
        <v>2.7798611111111109</v>
      </c>
      <c r="BK31" s="210">
        <f>IF(AJ31&gt;0,AVERAGEIFS('[1]Данные из терминала'!O:O,'[1]Данные из терминала'!C:C,AI31,'[1]Данные из терминала'!B:B,"sell"),0)</f>
        <v>0</v>
      </c>
      <c r="BL31" s="212">
        <f>IF(AK31&gt;0,AVERAGEIFS('[1]Данные из терминала'!O:O,'[1]Данные из терминала'!C:C,AI31,'[1]Данные из терминала'!B:B,"buy"),0)</f>
        <v>1.7824074074111802</v>
      </c>
      <c r="BM31" s="211">
        <f>IF(AL31&gt;0,AVERAGEIFS('[1]Данные из терминала'!O:O,'[1]Данные из терминала'!C:C,AI31),0)</f>
        <v>1.7824074074111802</v>
      </c>
    </row>
    <row r="32" spans="1:67" ht="15" x14ac:dyDescent="0.25">
      <c r="A32" s="165">
        <v>13</v>
      </c>
      <c r="B32" s="166">
        <f t="shared" si="12"/>
        <v>0</v>
      </c>
      <c r="C32" s="167">
        <f t="shared" si="13"/>
        <v>3</v>
      </c>
      <c r="D32" s="168"/>
      <c r="E32" s="166">
        <f t="shared" si="14"/>
        <v>0</v>
      </c>
      <c r="F32" s="169">
        <f t="shared" si="25"/>
        <v>11</v>
      </c>
      <c r="G32" s="167">
        <f t="shared" si="15"/>
        <v>104</v>
      </c>
      <c r="H32" s="170"/>
      <c r="I32" s="171">
        <f t="shared" si="16"/>
        <v>1.39</v>
      </c>
      <c r="J32" s="172">
        <f t="shared" si="0"/>
        <v>2.089</v>
      </c>
      <c r="K32" s="173">
        <f t="shared" si="21"/>
        <v>6.657</v>
      </c>
      <c r="L32" s="7"/>
      <c r="M32" s="174">
        <f t="shared" si="1"/>
        <v>199.8</v>
      </c>
      <c r="N32" s="175">
        <f t="shared" si="2"/>
        <v>2.8542857142857144E-2</v>
      </c>
      <c r="O32" s="176">
        <f t="shared" si="3"/>
        <v>66.599999999999994</v>
      </c>
      <c r="P32" s="177">
        <f t="shared" si="17"/>
        <v>1398.4</v>
      </c>
      <c r="Q32" s="178">
        <f t="shared" si="4"/>
        <v>0.19977142857142857</v>
      </c>
      <c r="R32" s="179">
        <f t="shared" si="22"/>
        <v>21</v>
      </c>
      <c r="S32" s="180">
        <f t="shared" si="23"/>
        <v>0.2</v>
      </c>
      <c r="T32" s="181">
        <f t="shared" si="18"/>
        <v>24</v>
      </c>
      <c r="U32" s="182">
        <f t="shared" si="24"/>
        <v>0.23</v>
      </c>
      <c r="V32" s="9"/>
      <c r="W32" s="183">
        <f t="shared" si="5"/>
        <v>1244.8599999999999</v>
      </c>
      <c r="X32" s="184">
        <f t="shared" si="19"/>
        <v>2643.26</v>
      </c>
      <c r="Y32" s="185"/>
      <c r="Z32" s="186">
        <f t="shared" si="6"/>
        <v>4356.74</v>
      </c>
      <c r="AA32" s="187">
        <f t="shared" si="7"/>
        <v>0.38</v>
      </c>
      <c r="AB32" s="188">
        <f t="shared" si="8"/>
        <v>84.108108108108127</v>
      </c>
      <c r="AC32" s="189">
        <f t="shared" si="9"/>
        <v>188.10810810810813</v>
      </c>
      <c r="AD32" s="190">
        <v>13</v>
      </c>
      <c r="AE32" s="191"/>
      <c r="AF32" s="192">
        <f t="shared" si="10"/>
        <v>0.89</v>
      </c>
      <c r="AG32" s="193">
        <f t="shared" si="11"/>
        <v>0.18</v>
      </c>
      <c r="AH32" s="10"/>
      <c r="AI32" s="194">
        <v>13</v>
      </c>
      <c r="AJ32" s="204">
        <f>COUNTIFS('[1]Данные из терминала'!C:C,AI32,'[1]Данные из терминала'!B:B,"sell")</f>
        <v>4</v>
      </c>
      <c r="AK32" s="205">
        <f>COUNTIFS('[1]Данные из терминала'!C:C,AI32,'[1]Данные из терминала'!B:B,"buy")</f>
        <v>2</v>
      </c>
      <c r="AL32" s="206">
        <f>COUNTIFS('[1]Данные из терминала'!C:C,AI32)</f>
        <v>6</v>
      </c>
      <c r="AM32" s="204">
        <f>SUMIFS('[1]Данные из терминала'!E:E,'[1]Данные из терминала'!C:C,AI32,'[1]Данные из терминала'!B:B,"sell")</f>
        <v>140.17000000000002</v>
      </c>
      <c r="AN32" s="205">
        <f>SUMIFS('[1]Данные из терминала'!E:E,'[1]Данные из терминала'!C:C,AI32,'[1]Данные из терминала'!B:B,"buy")</f>
        <v>26.72</v>
      </c>
      <c r="AO32" s="206">
        <f>SUMIFS('[1]Данные из терминала'!E:E,'[1]Данные из терминала'!C:C,AI32)</f>
        <v>166.89</v>
      </c>
      <c r="AP32" s="204">
        <f>SUMIFS('[1]Данные из терминала'!N:N,'[1]Данные из терминала'!C:C,AI32,'[1]Данные из терминала'!B:B,"sell")</f>
        <v>4170.8099999999995</v>
      </c>
      <c r="AQ32" s="205">
        <f>SUMIFS('[1]Данные из терминала'!N:N,'[1]Данные из терминала'!C:C,AI32,'[1]Данные из терминала'!B:B,"buy")</f>
        <v>805.67999999999984</v>
      </c>
      <c r="AR32" s="206">
        <f>SUMIFS('[1]Данные из терминала'!N:N,'[1]Данные из терминала'!C:C,AI32)</f>
        <v>4976.49</v>
      </c>
      <c r="AS32" s="204">
        <f>ROUND(IF(AJ32&gt;0,AVERAGEIFS('[1]Данные из терминала'!N:N,'[1]Данные из терминала'!C:C,AI32,'[1]Данные из терминала'!B:B,"sell"),0),2)</f>
        <v>1042.7</v>
      </c>
      <c r="AT32" s="205">
        <f>ROUND(IF(AK32&gt;0,AVERAGEIFS('[1]Данные из терминала'!N:N,'[1]Данные из терминала'!C:C,AI32,'[1]Данные из терминала'!B:B,"buy"),0),2)</f>
        <v>402.84</v>
      </c>
      <c r="AU32" s="206">
        <f>ROUND(IF(AL32&gt;0,AVERAGEIFS('[1]Данные из терминала'!N:N,'[1]Данные из терминала'!C:C,AI32),0),2)</f>
        <v>829.42</v>
      </c>
      <c r="AV32" s="207">
        <f t="shared" si="20"/>
        <v>3.8508402203360763E-2</v>
      </c>
      <c r="AW32" s="208">
        <f t="shared" si="20"/>
        <v>7.438710822886609E-3</v>
      </c>
      <c r="AX32" s="209">
        <f t="shared" si="20"/>
        <v>4.5947113026247377E-2</v>
      </c>
      <c r="AY32" s="204">
        <f>IF(AJ32&gt;0,VLOOKUP(AI32,[1]Сводная!A:E,5,0),0)</f>
        <v>114.20000000000073</v>
      </c>
      <c r="AZ32" s="206">
        <f>IF(AK32&gt;0,VLOOKUP(AI32,[1]Сводная!A:B,2,0),0)</f>
        <v>106.5</v>
      </c>
      <c r="BA32" s="204">
        <f>ROUND(IF(AJ32&gt;0,AVERAGEIFS('[1]Данные из терминала'!L:L,'[1]Данные из терминала'!C:C,AI32,'[1]Данные из терминала'!B:B,"sell"),0),1)</f>
        <v>101.3</v>
      </c>
      <c r="BB32" s="205">
        <f>ROUND(IF(AK32&gt;0,AVERAGEIFS('[1]Данные из терминала'!L:L,'[1]Данные из терминала'!C:C,AI32,'[1]Данные из терминала'!B:B,"buy"),0),1)</f>
        <v>106.4</v>
      </c>
      <c r="BC32" s="206">
        <f>ROUND(IF(AL32&gt;0,AVERAGEIFS('[1]Данные из терминала'!L:L,'[1]Данные из терминала'!C:C,AI32),0),1)</f>
        <v>103</v>
      </c>
      <c r="BD32" s="204">
        <f>IF(AJ32&gt;0,VLOOKUP(AI32,[1]Сводная!A:F,6,0),0)</f>
        <v>26.600000000000364</v>
      </c>
      <c r="BE32" s="206">
        <f>IF(AK32&gt;0,VLOOKUP(AI32,[1]Сводная!A:C,3,0),0)</f>
        <v>27.100000000000364</v>
      </c>
      <c r="BF32" s="204">
        <f>ROUND(IF(AJ32&gt;0,AVERAGEIFS('[1]Данные из терминала'!M:M,'[1]Данные из терминала'!C:C,AI32,'[1]Данные из терминала'!B:B,"sell"),0),1)</f>
        <v>14.8</v>
      </c>
      <c r="BG32" s="205">
        <f>ROUND(IF(AK32&gt;0,AVERAGEIFS('[1]Данные из терминала'!M:M,'[1]Данные из терминала'!C:C,AI32,'[1]Данные из терминала'!B:B,"buy"),0),1)</f>
        <v>25.8</v>
      </c>
      <c r="BH32" s="206">
        <f>ROUND(IF(AL32&gt;0,AVERAGEIFS('[1]Данные из терминала'!M:M,'[1]Данные из терминала'!C:C,AI32),0),1)</f>
        <v>18.399999999999999</v>
      </c>
      <c r="BI32" s="210">
        <f>IF(AJ32&gt;0,VLOOKUP(AI32,[1]Сводная!A:G,7,0),0)</f>
        <v>2.0347222222222223</v>
      </c>
      <c r="BJ32" s="211">
        <f>IF(AK32&gt;0,VLOOKUP(AI32,[1]Сводная!A:D,4,0),0)</f>
        <v>1.78125</v>
      </c>
      <c r="BK32" s="210">
        <f>IF(AJ32&gt;0,AVERAGEIFS('[1]Данные из терминала'!O:O,'[1]Данные из терминала'!C:C,AI32,'[1]Данные из терминала'!B:B,"sell"),0)</f>
        <v>1.4342013888854126</v>
      </c>
      <c r="BL32" s="212">
        <f>IF(AK32&gt;0,AVERAGEIFS('[1]Данные из терминала'!O:O,'[1]Данные из терминала'!C:C,AI32,'[1]Данные из терминала'!B:B,"buy"),0)</f>
        <v>1.3496527777788287</v>
      </c>
      <c r="BM32" s="211">
        <f>IF(AL32&gt;0,AVERAGEIFS('[1]Данные из терминала'!O:O,'[1]Данные из терминала'!C:C,AI32),0)</f>
        <v>1.4060185185165512</v>
      </c>
    </row>
    <row r="33" spans="1:65" ht="15" x14ac:dyDescent="0.25">
      <c r="A33" s="165">
        <v>14</v>
      </c>
      <c r="B33" s="166">
        <f t="shared" si="12"/>
        <v>0</v>
      </c>
      <c r="C33" s="167">
        <f t="shared" si="13"/>
        <v>3</v>
      </c>
      <c r="D33" s="168"/>
      <c r="E33" s="166">
        <f t="shared" si="14"/>
        <v>0</v>
      </c>
      <c r="F33" s="169">
        <f t="shared" si="25"/>
        <v>11</v>
      </c>
      <c r="G33" s="167">
        <f t="shared" si="15"/>
        <v>115</v>
      </c>
      <c r="H33" s="170"/>
      <c r="I33" s="171">
        <f t="shared" si="16"/>
        <v>1.39</v>
      </c>
      <c r="J33" s="172">
        <f t="shared" si="0"/>
        <v>2.9039999999999999</v>
      </c>
      <c r="K33" s="173">
        <f t="shared" si="21"/>
        <v>9.5609999999999999</v>
      </c>
      <c r="L33" s="7"/>
      <c r="M33" s="174">
        <f t="shared" si="1"/>
        <v>286.8</v>
      </c>
      <c r="N33" s="175">
        <f t="shared" si="2"/>
        <v>4.0971428571428575E-2</v>
      </c>
      <c r="O33" s="176">
        <f t="shared" si="3"/>
        <v>95.6</v>
      </c>
      <c r="P33" s="177">
        <f t="shared" si="17"/>
        <v>2131</v>
      </c>
      <c r="Q33" s="178">
        <f t="shared" si="4"/>
        <v>0.30442857142857144</v>
      </c>
      <c r="R33" s="179">
        <f t="shared" si="22"/>
        <v>22</v>
      </c>
      <c r="S33" s="180">
        <f t="shared" si="23"/>
        <v>0.19</v>
      </c>
      <c r="T33" s="181">
        <f t="shared" si="18"/>
        <v>25</v>
      </c>
      <c r="U33" s="182">
        <f t="shared" si="24"/>
        <v>0.22</v>
      </c>
      <c r="V33" s="9"/>
      <c r="W33" s="183">
        <f t="shared" si="5"/>
        <v>1787.91</v>
      </c>
      <c r="X33" s="184">
        <f t="shared" si="19"/>
        <v>3918.91</v>
      </c>
      <c r="Y33" s="185"/>
      <c r="Z33" s="186">
        <f t="shared" si="6"/>
        <v>3081.09</v>
      </c>
      <c r="AA33" s="187">
        <f t="shared" si="7"/>
        <v>0.56000000000000005</v>
      </c>
      <c r="AB33" s="188">
        <f t="shared" si="8"/>
        <v>50.93096234309624</v>
      </c>
      <c r="AC33" s="189">
        <f t="shared" si="9"/>
        <v>165.93096234309624</v>
      </c>
      <c r="AD33" s="190">
        <v>14</v>
      </c>
      <c r="AE33" s="191"/>
      <c r="AF33" s="192">
        <f t="shared" si="10"/>
        <v>0.84</v>
      </c>
      <c r="AG33" s="193">
        <f t="shared" si="11"/>
        <v>0.26</v>
      </c>
      <c r="AH33" s="10"/>
      <c r="AI33" s="194">
        <v>14</v>
      </c>
      <c r="AJ33" s="204">
        <f>COUNTIFS('[1]Данные из терминала'!C:C,AI33,'[1]Данные из терминала'!B:B,"sell")</f>
        <v>0</v>
      </c>
      <c r="AK33" s="205">
        <f>COUNTIFS('[1]Данные из терминала'!C:C,AI33,'[1]Данные из терминала'!B:B,"buy")</f>
        <v>1</v>
      </c>
      <c r="AL33" s="206">
        <f>COUNTIFS('[1]Данные из терминала'!C:C,AI33)</f>
        <v>1</v>
      </c>
      <c r="AM33" s="204">
        <f>SUMIFS('[1]Данные из терминала'!E:E,'[1]Данные из терминала'!C:C,AI33,'[1]Данные из терминала'!B:B,"sell")</f>
        <v>0</v>
      </c>
      <c r="AN33" s="205">
        <f>SUMIFS('[1]Данные из терминала'!E:E,'[1]Данные из терминала'!C:C,AI33,'[1]Данные из терминала'!B:B,"buy")</f>
        <v>95.86</v>
      </c>
      <c r="AO33" s="206">
        <f>SUMIFS('[1]Данные из терминала'!E:E,'[1]Данные из терминала'!C:C,AI33)</f>
        <v>95.86</v>
      </c>
      <c r="AP33" s="204">
        <f>SUMIFS('[1]Данные из терминала'!N:N,'[1]Данные из терминала'!C:C,AI33,'[1]Данные из терминала'!B:B,"sell")</f>
        <v>0</v>
      </c>
      <c r="AQ33" s="205">
        <f>SUMIFS('[1]Данные из терминала'!N:N,'[1]Данные из терминала'!C:C,AI33,'[1]Данные из терминала'!B:B,"buy")</f>
        <v>2854.1600000000008</v>
      </c>
      <c r="AR33" s="206">
        <f>SUMIFS('[1]Данные из терминала'!N:N,'[1]Данные из терминала'!C:C,AI33)</f>
        <v>2854.1600000000008</v>
      </c>
      <c r="AS33" s="204">
        <f>ROUND(IF(AJ33&gt;0,AVERAGEIFS('[1]Данные из терминала'!N:N,'[1]Данные из терминала'!C:C,AI33,'[1]Данные из терминала'!B:B,"sell"),0),2)</f>
        <v>0</v>
      </c>
      <c r="AT33" s="205">
        <f>ROUND(IF(AK33&gt;0,AVERAGEIFS('[1]Данные из терминала'!N:N,'[1]Данные из терминала'!C:C,AI33,'[1]Данные из терминала'!B:B,"buy"),0),2)</f>
        <v>2854.16</v>
      </c>
      <c r="AU33" s="206">
        <f>ROUND(IF(AL33&gt;0,AVERAGEIFS('[1]Данные из терминала'!N:N,'[1]Данные из терминала'!C:C,AI33),0),2)</f>
        <v>2854.16</v>
      </c>
      <c r="AV33" s="207">
        <f t="shared" si="20"/>
        <v>0</v>
      </c>
      <c r="AW33" s="208">
        <f t="shared" si="20"/>
        <v>2.635198947752216E-2</v>
      </c>
      <c r="AX33" s="209">
        <f t="shared" si="20"/>
        <v>2.635198947752216E-2</v>
      </c>
      <c r="AY33" s="204">
        <f>IF(AJ33&gt;0,VLOOKUP(AI33,[1]Сводная!A:E,5,0),0)</f>
        <v>0</v>
      </c>
      <c r="AZ33" s="206">
        <f>IF(AK33&gt;0,VLOOKUP(AI33,[1]Сводная!A:B,2,0),0)</f>
        <v>122.69999999999891</v>
      </c>
      <c r="BA33" s="204">
        <f>ROUND(IF(AJ33&gt;0,AVERAGEIFS('[1]Данные из терминала'!L:L,'[1]Данные из терминала'!C:C,AI33,'[1]Данные из терминала'!B:B,"sell"),0),1)</f>
        <v>0</v>
      </c>
      <c r="BB33" s="205">
        <f>ROUND(IF(AK33&gt;0,AVERAGEIFS('[1]Данные из терминала'!L:L,'[1]Данные из терминала'!C:C,AI33,'[1]Данные из терминала'!B:B,"buy"),0),1)</f>
        <v>122.7</v>
      </c>
      <c r="BC33" s="206">
        <f>ROUND(IF(AL33&gt;0,AVERAGEIFS('[1]Данные из терминала'!L:L,'[1]Данные из терминала'!C:C,AI33),0),1)</f>
        <v>122.7</v>
      </c>
      <c r="BD33" s="204">
        <f>IF(AJ33&gt;0,VLOOKUP(AI33,[1]Сводная!A:F,6,0),0)</f>
        <v>0</v>
      </c>
      <c r="BE33" s="206">
        <f>IF(AK33&gt;0,VLOOKUP(AI33,[1]Сводная!A:C,3,0),0)</f>
        <v>27.399999999999636</v>
      </c>
      <c r="BF33" s="204">
        <f>ROUND(IF(AJ33&gt;0,AVERAGEIFS('[1]Данные из терминала'!M:M,'[1]Данные из терминала'!C:C,AI33,'[1]Данные из терминала'!B:B,"sell"),0),1)</f>
        <v>0</v>
      </c>
      <c r="BG33" s="205">
        <f>ROUND(IF(AK33&gt;0,AVERAGEIFS('[1]Данные из терминала'!M:M,'[1]Данные из терминала'!C:C,AI33,'[1]Данные из терминала'!B:B,"buy"),0),1)</f>
        <v>27.4</v>
      </c>
      <c r="BH33" s="206">
        <f>ROUND(IF(AL33&gt;0,AVERAGEIFS('[1]Данные из терминала'!M:M,'[1]Данные из терминала'!C:C,AI33),0),1)</f>
        <v>27.4</v>
      </c>
      <c r="BI33" s="210">
        <f>IF(AJ33&gt;0,VLOOKUP(AI33,[1]Сводная!A:G,7,0),0)</f>
        <v>0</v>
      </c>
      <c r="BJ33" s="211">
        <f>IF(AK33&gt;0,VLOOKUP(AI33,[1]Сводная!A:D,4,0),0)</f>
        <v>1.7798611111111109</v>
      </c>
      <c r="BK33" s="210">
        <f>IF(AJ33&gt;0,AVERAGEIFS('[1]Данные из терминала'!O:O,'[1]Данные из терминала'!C:C,AI33,'[1]Данные из терминала'!B:B,"sell"),0)</f>
        <v>0</v>
      </c>
      <c r="BL33" s="212">
        <f>IF(AK33&gt;0,AVERAGEIFS('[1]Данные из терминала'!O:O,'[1]Данные из терминала'!C:C,AI33,'[1]Данные из терминала'!B:B,"buy"),0)</f>
        <v>1.7798611111138598</v>
      </c>
      <c r="BM33" s="211">
        <f>IF(AL33&gt;0,AVERAGEIFS('[1]Данные из терминала'!O:O,'[1]Данные из терминала'!C:C,AI33),0)</f>
        <v>1.7798611111138598</v>
      </c>
    </row>
    <row r="34" spans="1:65" ht="15" x14ac:dyDescent="0.25">
      <c r="A34" s="165">
        <v>15</v>
      </c>
      <c r="B34" s="213">
        <f t="shared" si="12"/>
        <v>0</v>
      </c>
      <c r="C34" s="214">
        <f t="shared" si="13"/>
        <v>3</v>
      </c>
      <c r="D34" s="215"/>
      <c r="E34" s="213">
        <f t="shared" si="14"/>
        <v>0</v>
      </c>
      <c r="F34" s="216">
        <f t="shared" si="25"/>
        <v>11</v>
      </c>
      <c r="G34" s="214">
        <f t="shared" si="15"/>
        <v>126</v>
      </c>
      <c r="H34" s="215"/>
      <c r="I34" s="217">
        <f t="shared" si="16"/>
        <v>1.39</v>
      </c>
      <c r="J34" s="218">
        <f t="shared" si="0"/>
        <v>4.0369999999999999</v>
      </c>
      <c r="K34" s="219">
        <f t="shared" si="21"/>
        <v>13.597999999999999</v>
      </c>
      <c r="L34" s="7"/>
      <c r="M34" s="220">
        <f t="shared" si="1"/>
        <v>408</v>
      </c>
      <c r="N34" s="221">
        <f t="shared" si="2"/>
        <v>5.8285714285714288E-2</v>
      </c>
      <c r="O34" s="222">
        <f t="shared" si="3"/>
        <v>136</v>
      </c>
      <c r="P34" s="223">
        <f t="shared" si="17"/>
        <v>3182.6</v>
      </c>
      <c r="Q34" s="224">
        <f t="shared" si="4"/>
        <v>0.45465714285714287</v>
      </c>
      <c r="R34" s="225">
        <f t="shared" si="22"/>
        <v>23</v>
      </c>
      <c r="S34" s="226">
        <f t="shared" si="23"/>
        <v>0.18</v>
      </c>
      <c r="T34" s="251">
        <f t="shared" si="18"/>
        <v>26</v>
      </c>
      <c r="U34" s="252">
        <f t="shared" si="24"/>
        <v>0.21</v>
      </c>
      <c r="V34" s="9"/>
      <c r="W34" s="228">
        <f t="shared" si="5"/>
        <v>2542.83</v>
      </c>
      <c r="X34" s="229">
        <f t="shared" si="19"/>
        <v>5725.43</v>
      </c>
      <c r="Y34" s="185"/>
      <c r="Z34" s="230">
        <f t="shared" si="6"/>
        <v>1274.57</v>
      </c>
      <c r="AA34" s="231">
        <f t="shared" si="7"/>
        <v>0.82</v>
      </c>
      <c r="AB34" s="232">
        <f t="shared" si="8"/>
        <v>28.069117647058825</v>
      </c>
      <c r="AC34" s="233">
        <f t="shared" si="9"/>
        <v>154.06911764705882</v>
      </c>
      <c r="AD34" s="190">
        <v>15</v>
      </c>
      <c r="AE34" s="191"/>
      <c r="AF34" s="234">
        <f t="shared" si="10"/>
        <v>0.8</v>
      </c>
      <c r="AG34" s="235">
        <f t="shared" si="11"/>
        <v>0.36</v>
      </c>
      <c r="AH34" s="10"/>
      <c r="AI34" s="190">
        <v>15</v>
      </c>
      <c r="AJ34" s="237">
        <f>COUNTIFS('[1]Данные из терминала'!C:C,AI34,'[1]Данные из терминала'!B:B,"sell")</f>
        <v>2</v>
      </c>
      <c r="AK34" s="237">
        <f>COUNTIFS('[1]Данные из терминала'!C:C,AI34,'[1]Данные из терминала'!B:B,"buy")</f>
        <v>2</v>
      </c>
      <c r="AL34" s="238">
        <f>COUNTIFS('[1]Данные из терминала'!C:C,AI34)</f>
        <v>4</v>
      </c>
      <c r="AM34" s="237">
        <f>SUMIFS('[1]Данные из терминала'!E:E,'[1]Данные из терминала'!C:C,AI34,'[1]Данные из терминала'!B:B,"sell")</f>
        <v>68.16</v>
      </c>
      <c r="AN34" s="237">
        <f>SUMIFS('[1]Данные из терминала'!E:E,'[1]Данные из терминала'!C:C,AI34,'[1]Данные из терминала'!B:B,"buy")</f>
        <v>164.26000000000002</v>
      </c>
      <c r="AO34" s="238">
        <f>SUMIFS('[1]Данные из терминала'!E:E,'[1]Данные из терминала'!C:C,AI34)</f>
        <v>232.42000000000002</v>
      </c>
      <c r="AP34" s="237">
        <f>SUMIFS('[1]Данные из терминала'!N:N,'[1]Данные из терминала'!C:C,AI34,'[1]Данные из терминала'!B:B,"sell")</f>
        <v>2044.12</v>
      </c>
      <c r="AQ34" s="237">
        <f>SUMIFS('[1]Данные из терминала'!N:N,'[1]Данные из терминала'!C:C,AI34,'[1]Данные из терминала'!B:B,"buy")</f>
        <v>4928.97</v>
      </c>
      <c r="AR34" s="238">
        <f>SUMIFS('[1]Данные из терминала'!N:N,'[1]Данные из терминала'!C:C,AI34)</f>
        <v>6973.09</v>
      </c>
      <c r="AS34" s="237">
        <f>ROUND(IF(AJ34&gt;0,AVERAGEIFS('[1]Данные из терминала'!N:N,'[1]Данные из терминала'!C:C,AI34,'[1]Данные из терминала'!B:B,"sell"),0),2)</f>
        <v>1022.06</v>
      </c>
      <c r="AT34" s="237">
        <f>ROUND(IF(AK34&gt;0,AVERAGEIFS('[1]Данные из терминала'!N:N,'[1]Данные из терминала'!C:C,AI34,'[1]Данные из терминала'!B:B,"buy"),0),2)</f>
        <v>2464.4899999999998</v>
      </c>
      <c r="AU34" s="238">
        <f>ROUND(IF(AL34&gt;0,AVERAGEIFS('[1]Данные из терминала'!N:N,'[1]Данные из терминала'!C:C,AI34),0),2)</f>
        <v>1743.27</v>
      </c>
      <c r="AV34" s="240">
        <f t="shared" si="20"/>
        <v>1.8873023492303367E-2</v>
      </c>
      <c r="AW34" s="240">
        <f t="shared" si="20"/>
        <v>4.5508368688168273E-2</v>
      </c>
      <c r="AX34" s="240">
        <f t="shared" si="20"/>
        <v>6.4381392180471647E-2</v>
      </c>
      <c r="AY34" s="249">
        <f>IF(AJ34&gt;0,VLOOKUP(AI34,[1]Сводная!A:E,5,0),0)</f>
        <v>129.09999999999854</v>
      </c>
      <c r="AZ34" s="238">
        <f>IF(AK34&gt;0,VLOOKUP(AI34,[1]Сводная!A:B,2,0),0)</f>
        <v>162.80000000000109</v>
      </c>
      <c r="BA34" s="237">
        <f>ROUND(IF(AJ34&gt;0,AVERAGEIFS('[1]Данные из терминала'!L:L,'[1]Данные из терминала'!C:C,AI34,'[1]Данные из терминала'!B:B,"sell"),0),1)</f>
        <v>119.6</v>
      </c>
      <c r="BB34" s="237">
        <f>ROUND(IF(AK34&gt;0,AVERAGEIFS('[1]Данные из терминала'!L:L,'[1]Данные из терминала'!C:C,AI34,'[1]Данные из терминала'!B:B,"buy"),0),1)</f>
        <v>145.9</v>
      </c>
      <c r="BC34" s="237">
        <f>ROUND(IF(AL34&gt;0,AVERAGEIFS('[1]Данные из терминала'!L:L,'[1]Данные из терминала'!C:C,AI34),0),1)</f>
        <v>132.80000000000001</v>
      </c>
      <c r="BD34" s="249">
        <f>IF(AJ34&gt;0,VLOOKUP(AI34,[1]Сводная!A:F,6,0),0)</f>
        <v>26.200000000000728</v>
      </c>
      <c r="BE34" s="238">
        <f>IF(AK34&gt;0,VLOOKUP(AI34,[1]Сводная!A:C,3,0),0)</f>
        <v>37.099999999998545</v>
      </c>
      <c r="BF34" s="237">
        <f>ROUND(IF(AJ34&gt;0,AVERAGEIFS('[1]Данные из терминала'!M:M,'[1]Данные из терминала'!C:C,AI34,'[1]Данные из терминала'!B:B,"sell"),0),1)</f>
        <v>15.7</v>
      </c>
      <c r="BG34" s="237">
        <f>ROUND(IF(AK34&gt;0,AVERAGEIFS('[1]Данные из терминала'!M:M,'[1]Данные из терминала'!C:C,AI34,'[1]Данные из терминала'!B:B,"buy"),0),1)</f>
        <v>32.299999999999997</v>
      </c>
      <c r="BH34" s="237">
        <f>ROUND(IF(AL34&gt;0,AVERAGEIFS('[1]Данные из терминала'!M:M,'[1]Данные из терминала'!C:C,AI34),0),1)</f>
        <v>24</v>
      </c>
      <c r="BI34" s="250">
        <f>IF(AJ34&gt;0,VLOOKUP(AI34,[1]Сводная!A:G,7,0),0)</f>
        <v>1.9</v>
      </c>
      <c r="BJ34" s="245">
        <f>IF(AK34&gt;0,VLOOKUP(AI34,[1]Сводная!A:D,4,0),0)</f>
        <v>3.6340277777777779</v>
      </c>
      <c r="BK34" s="247">
        <f>IF(AJ34&gt;0,AVERAGEIFS('[1]Данные из терминала'!O:O,'[1]Данные из терминала'!C:C,AI34,'[1]Данные из терминала'!B:B,"sell"),0)</f>
        <v>1.8368055555511091</v>
      </c>
      <c r="BL34" s="247">
        <f>IF(AK34&gt;0,AVERAGEIFS('[1]Данные из терминала'!O:O,'[1]Данные из терминала'!C:C,AI34,'[1]Данные из терминала'!B:B,"buy"),0)</f>
        <v>2.242361111111677</v>
      </c>
      <c r="BM34" s="245">
        <f>IF(AL34&gt;0,AVERAGEIFS('[1]Данные из терминала'!O:O,'[1]Данные из терминала'!C:C,AI34),0)</f>
        <v>2.0395833333313931</v>
      </c>
    </row>
    <row r="35" spans="1:65" ht="15" x14ac:dyDescent="0.25">
      <c r="A35" s="165">
        <v>16</v>
      </c>
      <c r="B35" s="166">
        <f t="shared" si="12"/>
        <v>0</v>
      </c>
      <c r="C35" s="167">
        <f t="shared" si="13"/>
        <v>3</v>
      </c>
      <c r="D35" s="168"/>
      <c r="E35" s="166">
        <f t="shared" si="14"/>
        <v>0</v>
      </c>
      <c r="F35" s="169">
        <f t="shared" si="25"/>
        <v>11</v>
      </c>
      <c r="G35" s="167">
        <f t="shared" si="15"/>
        <v>137</v>
      </c>
      <c r="H35" s="170"/>
      <c r="I35" s="171">
        <f t="shared" si="16"/>
        <v>1.39</v>
      </c>
      <c r="J35" s="172">
        <f t="shared" si="0"/>
        <v>5.6109999999999998</v>
      </c>
      <c r="K35" s="173">
        <f t="shared" si="21"/>
        <v>19.209</v>
      </c>
      <c r="L35" s="7"/>
      <c r="M35" s="174">
        <f t="shared" si="1"/>
        <v>576.29999999999995</v>
      </c>
      <c r="N35" s="175">
        <f t="shared" si="2"/>
        <v>8.2328571428571418E-2</v>
      </c>
      <c r="O35" s="176">
        <f t="shared" si="3"/>
        <v>192.1</v>
      </c>
      <c r="P35" s="177">
        <f t="shared" si="17"/>
        <v>4678.6000000000004</v>
      </c>
      <c r="Q35" s="178">
        <f t="shared" si="4"/>
        <v>0.66837142857142862</v>
      </c>
      <c r="R35" s="179">
        <f t="shared" si="22"/>
        <v>24</v>
      </c>
      <c r="S35" s="180">
        <f t="shared" si="23"/>
        <v>0.18</v>
      </c>
      <c r="T35" s="181">
        <f t="shared" si="18"/>
        <v>27</v>
      </c>
      <c r="U35" s="182">
        <f t="shared" si="24"/>
        <v>0.2</v>
      </c>
      <c r="V35" s="9"/>
      <c r="W35" s="183">
        <f t="shared" si="5"/>
        <v>3592.08</v>
      </c>
      <c r="X35" s="184">
        <f t="shared" si="19"/>
        <v>8270.68</v>
      </c>
      <c r="Y35" s="185"/>
      <c r="Z35" s="186">
        <f t="shared" si="6"/>
        <v>-1270.68</v>
      </c>
      <c r="AA35" s="187">
        <f t="shared" si="7"/>
        <v>1.18</v>
      </c>
      <c r="AB35" s="188">
        <f t="shared" si="8"/>
        <v>0</v>
      </c>
      <c r="AC35" s="189">
        <f t="shared" si="9"/>
        <v>0</v>
      </c>
      <c r="AD35" s="190">
        <v>16</v>
      </c>
      <c r="AE35" s="191"/>
      <c r="AF35" s="192">
        <f t="shared" si="10"/>
        <v>0.77</v>
      </c>
      <c r="AG35" s="193">
        <f t="shared" si="11"/>
        <v>0.51</v>
      </c>
      <c r="AH35" s="10"/>
      <c r="AI35" s="194">
        <v>16</v>
      </c>
      <c r="AJ35" s="204">
        <f>COUNTIFS('[1]Данные из терминала'!C:C,AI35,'[1]Данные из терминала'!B:B,"sell")</f>
        <v>0</v>
      </c>
      <c r="AK35" s="205">
        <f>COUNTIFS('[1]Данные из терминала'!C:C,AI35,'[1]Данные из терминала'!B:B,"buy")</f>
        <v>0</v>
      </c>
      <c r="AL35" s="206">
        <f>COUNTIFS('[1]Данные из терминала'!C:C,AI35)</f>
        <v>0</v>
      </c>
      <c r="AM35" s="204">
        <f>SUMIFS('[1]Данные из терминала'!E:E,'[1]Данные из терминала'!C:C,AI35,'[1]Данные из терминала'!B:B,"sell")</f>
        <v>0</v>
      </c>
      <c r="AN35" s="205">
        <f>SUMIFS('[1]Данные из терминала'!E:E,'[1]Данные из терминала'!C:C,AI35,'[1]Данные из терминала'!B:B,"buy")</f>
        <v>0</v>
      </c>
      <c r="AO35" s="206">
        <f>SUMIFS('[1]Данные из терминала'!E:E,'[1]Данные из терминала'!C:C,AI35)</f>
        <v>0</v>
      </c>
      <c r="AP35" s="204">
        <f>SUMIFS('[1]Данные из терминала'!N:N,'[1]Данные из терминала'!C:C,AI35,'[1]Данные из терминала'!B:B,"sell")</f>
        <v>0</v>
      </c>
      <c r="AQ35" s="205">
        <f>SUMIFS('[1]Данные из терминала'!N:N,'[1]Данные из терминала'!C:C,AI35,'[1]Данные из терминала'!B:B,"buy")</f>
        <v>0</v>
      </c>
      <c r="AR35" s="206">
        <f>SUMIFS('[1]Данные из терминала'!N:N,'[1]Данные из терминала'!C:C,AI35)</f>
        <v>0</v>
      </c>
      <c r="AS35" s="204">
        <f>ROUND(IF(AJ35&gt;0,AVERAGEIFS('[1]Данные из терминала'!N:N,'[1]Данные из терминала'!C:C,AI35,'[1]Данные из терминала'!B:B,"sell"),0),2)</f>
        <v>0</v>
      </c>
      <c r="AT35" s="205">
        <f>ROUND(IF(AK35&gt;0,AVERAGEIFS('[1]Данные из терминала'!N:N,'[1]Данные из терминала'!C:C,AI35,'[1]Данные из терминала'!B:B,"buy"),0),2)</f>
        <v>0</v>
      </c>
      <c r="AU35" s="206">
        <f>ROUND(IF(AL35&gt;0,AVERAGEIFS('[1]Данные из терминала'!N:N,'[1]Данные из терминала'!C:C,AI35),0),2)</f>
        <v>0</v>
      </c>
      <c r="AV35" s="207">
        <f t="shared" si="20"/>
        <v>0</v>
      </c>
      <c r="AW35" s="208">
        <f t="shared" si="20"/>
        <v>0</v>
      </c>
      <c r="AX35" s="209">
        <f t="shared" si="20"/>
        <v>0</v>
      </c>
      <c r="AY35" s="204">
        <f>IF(AJ35&gt;0,VLOOKUP(AI35,[1]Сводная!A:E,5,0),0)</f>
        <v>0</v>
      </c>
      <c r="AZ35" s="206">
        <f>IF(AK35&gt;0,VLOOKUP(AI35,[1]Сводная!A:B,2,0),0)</f>
        <v>0</v>
      </c>
      <c r="BA35" s="204">
        <f>ROUND(IF(AJ35&gt;0,AVERAGEIFS('[1]Данные из терминала'!L:L,'[1]Данные из терминала'!C:C,AI35,'[1]Данные из терминала'!B:B,"sell"),0),1)</f>
        <v>0</v>
      </c>
      <c r="BB35" s="205">
        <f>ROUND(IF(AK35&gt;0,AVERAGEIFS('[1]Данные из терминала'!L:L,'[1]Данные из терминала'!C:C,AI35,'[1]Данные из терминала'!B:B,"buy"),0),1)</f>
        <v>0</v>
      </c>
      <c r="BC35" s="206">
        <f>ROUND(IF(AL35&gt;0,AVERAGEIFS('[1]Данные из терминала'!L:L,'[1]Данные из терминала'!C:C,AI35),0),1)</f>
        <v>0</v>
      </c>
      <c r="BD35" s="204">
        <f>IF(AJ35&gt;0,VLOOKUP(AI35,[1]Сводная!A:F,6,0),0)</f>
        <v>0</v>
      </c>
      <c r="BE35" s="206">
        <f>IF(AK35&gt;0,VLOOKUP(AI35,[1]Сводная!A:C,3,0),0)</f>
        <v>0</v>
      </c>
      <c r="BF35" s="204">
        <f>ROUND(IF(AJ35&gt;0,AVERAGEIFS('[1]Данные из терминала'!M:M,'[1]Данные из терминала'!C:C,AI35,'[1]Данные из терминала'!B:B,"sell"),0),1)</f>
        <v>0</v>
      </c>
      <c r="BG35" s="205">
        <f>ROUND(IF(AK35&gt;0,AVERAGEIFS('[1]Данные из терминала'!M:M,'[1]Данные из терминала'!C:C,AI35,'[1]Данные из терминала'!B:B,"buy"),0),1)</f>
        <v>0</v>
      </c>
      <c r="BH35" s="206">
        <f>ROUND(IF(AL35&gt;0,AVERAGEIFS('[1]Данные из терминала'!M:M,'[1]Данные из терминала'!C:C,AI35),0),1)</f>
        <v>0</v>
      </c>
      <c r="BI35" s="210">
        <f>IF(AJ35&gt;0,VLOOKUP(AI35,[1]Сводная!A:G,7,0),0)</f>
        <v>0</v>
      </c>
      <c r="BJ35" s="211">
        <f>IF(AK35&gt;0,VLOOKUP(AI35,[1]Сводная!A:D,4,0),0)</f>
        <v>0</v>
      </c>
      <c r="BK35" s="210">
        <f>IF(AJ35&gt;0,AVERAGEIFS('[1]Данные из терминала'!O:O,'[1]Данные из терминала'!C:C,AI35,'[1]Данные из терминала'!B:B,"sell"),0)</f>
        <v>0</v>
      </c>
      <c r="BL35" s="212">
        <f>IF(AK35&gt;0,AVERAGEIFS('[1]Данные из терминала'!O:O,'[1]Данные из терминала'!C:C,AI35,'[1]Данные из терминала'!B:B,"buy"),0)</f>
        <v>0</v>
      </c>
      <c r="BM35" s="211">
        <f>IF(AL35&gt;0,AVERAGEIFS('[1]Данные из терминала'!O:O,'[1]Данные из терминала'!C:C,AI35),0)</f>
        <v>0</v>
      </c>
    </row>
    <row r="36" spans="1:65" ht="15" x14ac:dyDescent="0.25">
      <c r="A36" s="165">
        <v>17</v>
      </c>
      <c r="B36" s="166">
        <f t="shared" si="12"/>
        <v>0</v>
      </c>
      <c r="C36" s="167">
        <f t="shared" si="13"/>
        <v>3</v>
      </c>
      <c r="D36" s="168"/>
      <c r="E36" s="166">
        <f t="shared" si="14"/>
        <v>0</v>
      </c>
      <c r="F36" s="169">
        <f t="shared" si="25"/>
        <v>11</v>
      </c>
      <c r="G36" s="167">
        <f t="shared" si="15"/>
        <v>148</v>
      </c>
      <c r="H36" s="170"/>
      <c r="I36" s="171">
        <f t="shared" si="16"/>
        <v>1.39</v>
      </c>
      <c r="J36" s="172">
        <f t="shared" si="0"/>
        <v>7.7990000000000004</v>
      </c>
      <c r="K36" s="173">
        <f t="shared" si="21"/>
        <v>27.007999999999999</v>
      </c>
      <c r="L36" s="7"/>
      <c r="M36" s="174">
        <f t="shared" si="1"/>
        <v>810.3</v>
      </c>
      <c r="N36" s="175">
        <f t="shared" si="2"/>
        <v>0.11575714285714285</v>
      </c>
      <c r="O36" s="176">
        <f t="shared" si="3"/>
        <v>270.10000000000002</v>
      </c>
      <c r="P36" s="177">
        <f t="shared" si="17"/>
        <v>6791.7</v>
      </c>
      <c r="Q36" s="178">
        <f t="shared" si="4"/>
        <v>0.97024285714285707</v>
      </c>
      <c r="R36" s="179">
        <f t="shared" si="22"/>
        <v>25</v>
      </c>
      <c r="S36" s="180">
        <f t="shared" si="23"/>
        <v>0.17</v>
      </c>
      <c r="T36" s="181">
        <f t="shared" si="18"/>
        <v>28</v>
      </c>
      <c r="U36" s="182">
        <f t="shared" si="24"/>
        <v>0.19</v>
      </c>
      <c r="V36" s="9"/>
      <c r="W36" s="183">
        <f t="shared" si="5"/>
        <v>5050.5</v>
      </c>
      <c r="X36" s="184">
        <f t="shared" si="19"/>
        <v>11842.2</v>
      </c>
      <c r="Y36" s="185"/>
      <c r="Z36" s="186">
        <f t="shared" si="6"/>
        <v>-4842.2</v>
      </c>
      <c r="AA36" s="187">
        <f t="shared" si="7"/>
        <v>1.69</v>
      </c>
      <c r="AB36" s="188">
        <f t="shared" si="8"/>
        <v>0</v>
      </c>
      <c r="AC36" s="189">
        <f t="shared" si="9"/>
        <v>0</v>
      </c>
      <c r="AD36" s="190">
        <v>17</v>
      </c>
      <c r="AE36" s="191"/>
      <c r="AF36" s="192">
        <f t="shared" si="10"/>
        <v>0.74</v>
      </c>
      <c r="AG36" s="193">
        <f t="shared" si="11"/>
        <v>0.72</v>
      </c>
      <c r="AH36" s="10"/>
      <c r="AI36" s="194">
        <v>17</v>
      </c>
      <c r="AJ36" s="204">
        <f>COUNTIFS('[1]Данные из терминала'!C:C,AI36,'[1]Данные из терминала'!B:B,"sell")</f>
        <v>0</v>
      </c>
      <c r="AK36" s="205">
        <f>COUNTIFS('[1]Данные из терминала'!C:C,AI36,'[1]Данные из терминала'!B:B,"buy")</f>
        <v>0</v>
      </c>
      <c r="AL36" s="206">
        <f>COUNTIFS('[1]Данные из терминала'!C:C,AI36)</f>
        <v>0</v>
      </c>
      <c r="AM36" s="204">
        <f>SUMIFS('[1]Данные из терминала'!E:E,'[1]Данные из терминала'!C:C,AI36,'[1]Данные из терминала'!B:B,"sell")</f>
        <v>0</v>
      </c>
      <c r="AN36" s="205">
        <f>SUMIFS('[1]Данные из терминала'!E:E,'[1]Данные из терминала'!C:C,AI36,'[1]Данные из терминала'!B:B,"buy")</f>
        <v>0</v>
      </c>
      <c r="AO36" s="206">
        <f>SUMIFS('[1]Данные из терминала'!E:E,'[1]Данные из терминала'!C:C,AI36)</f>
        <v>0</v>
      </c>
      <c r="AP36" s="204">
        <f>SUMIFS('[1]Данные из терминала'!N:N,'[1]Данные из терминала'!C:C,AI36,'[1]Данные из терминала'!B:B,"sell")</f>
        <v>0</v>
      </c>
      <c r="AQ36" s="205">
        <f>SUMIFS('[1]Данные из терминала'!N:N,'[1]Данные из терминала'!C:C,AI36,'[1]Данные из терминала'!B:B,"buy")</f>
        <v>0</v>
      </c>
      <c r="AR36" s="206">
        <f>SUMIFS('[1]Данные из терминала'!N:N,'[1]Данные из терминала'!C:C,AI36)</f>
        <v>0</v>
      </c>
      <c r="AS36" s="204">
        <f>ROUND(IF(AJ36&gt;0,AVERAGEIFS('[1]Данные из терминала'!N:N,'[1]Данные из терминала'!C:C,AI36,'[1]Данные из терминала'!B:B,"sell"),0),2)</f>
        <v>0</v>
      </c>
      <c r="AT36" s="205">
        <f>ROUND(IF(AK36&gt;0,AVERAGEIFS('[1]Данные из терминала'!N:N,'[1]Данные из терминала'!C:C,AI36,'[1]Данные из терминала'!B:B,"buy"),0),2)</f>
        <v>0</v>
      </c>
      <c r="AU36" s="206">
        <f>ROUND(IF(AL36&gt;0,AVERAGEIFS('[1]Данные из терминала'!N:N,'[1]Данные из терминала'!C:C,AI36),0),2)</f>
        <v>0</v>
      </c>
      <c r="AV36" s="207">
        <f t="shared" si="20"/>
        <v>0</v>
      </c>
      <c r="AW36" s="208">
        <f t="shared" si="20"/>
        <v>0</v>
      </c>
      <c r="AX36" s="209">
        <f t="shared" si="20"/>
        <v>0</v>
      </c>
      <c r="AY36" s="204">
        <f>IF(AJ36&gt;0,VLOOKUP(AI36,[1]Сводная!A:E,5,0),0)</f>
        <v>0</v>
      </c>
      <c r="AZ36" s="206">
        <f>IF(AK36&gt;0,VLOOKUP(AI36,[1]Сводная!A:B,2,0),0)</f>
        <v>0</v>
      </c>
      <c r="BA36" s="204">
        <f>ROUND(IF(AJ36&gt;0,AVERAGEIFS('[1]Данные из терминала'!L:L,'[1]Данные из терминала'!C:C,AI36,'[1]Данные из терминала'!B:B,"sell"),0),1)</f>
        <v>0</v>
      </c>
      <c r="BB36" s="205">
        <f>ROUND(IF(AK36&gt;0,AVERAGEIFS('[1]Данные из терминала'!L:L,'[1]Данные из терминала'!C:C,AI36,'[1]Данные из терминала'!B:B,"buy"),0),1)</f>
        <v>0</v>
      </c>
      <c r="BC36" s="206">
        <f>ROUND(IF(AL36&gt;0,AVERAGEIFS('[1]Данные из терминала'!L:L,'[1]Данные из терминала'!C:C,AI36),0),1)</f>
        <v>0</v>
      </c>
      <c r="BD36" s="204">
        <f>IF(AJ36&gt;0,VLOOKUP(AI36,[1]Сводная!A:F,6,0),0)</f>
        <v>0</v>
      </c>
      <c r="BE36" s="206">
        <f>IF(AK36&gt;0,VLOOKUP(AI36,[1]Сводная!A:C,3,0),0)</f>
        <v>0</v>
      </c>
      <c r="BF36" s="204">
        <f>ROUND(IF(AJ36&gt;0,AVERAGEIFS('[1]Данные из терминала'!M:M,'[1]Данные из терминала'!C:C,AI36,'[1]Данные из терминала'!B:B,"sell"),0),1)</f>
        <v>0</v>
      </c>
      <c r="BG36" s="205">
        <f>ROUND(IF(AK36&gt;0,AVERAGEIFS('[1]Данные из терминала'!M:M,'[1]Данные из терминала'!C:C,AI36,'[1]Данные из терминала'!B:B,"buy"),0),1)</f>
        <v>0</v>
      </c>
      <c r="BH36" s="206">
        <f>ROUND(IF(AL36&gt;0,AVERAGEIFS('[1]Данные из терминала'!M:M,'[1]Данные из терминала'!C:C,AI36),0),1)</f>
        <v>0</v>
      </c>
      <c r="BI36" s="210">
        <f>IF(AJ36&gt;0,VLOOKUP(AI36,[1]Сводная!A:G,7,0),0)</f>
        <v>0</v>
      </c>
      <c r="BJ36" s="211">
        <f>IF(AK36&gt;0,VLOOKUP(AI36,[1]Сводная!A:D,4,0),0)</f>
        <v>0</v>
      </c>
      <c r="BK36" s="210">
        <f>IF(AJ36&gt;0,AVERAGEIFS('[1]Данные из терминала'!O:O,'[1]Данные из терминала'!C:C,AI36,'[1]Данные из терминала'!B:B,"sell"),0)</f>
        <v>0</v>
      </c>
      <c r="BL36" s="212">
        <f>IF(AK36&gt;0,AVERAGEIFS('[1]Данные из терминала'!O:O,'[1]Данные из терминала'!C:C,AI36,'[1]Данные из терминала'!B:B,"buy"),0)</f>
        <v>0</v>
      </c>
      <c r="BM36" s="211">
        <f>IF(AL36&gt;0,AVERAGEIFS('[1]Данные из терминала'!O:O,'[1]Данные из терминала'!C:C,AI36),0)</f>
        <v>0</v>
      </c>
    </row>
    <row r="37" spans="1:65" ht="15" x14ac:dyDescent="0.25">
      <c r="A37" s="165">
        <v>18</v>
      </c>
      <c r="B37" s="166">
        <f t="shared" si="12"/>
        <v>0</v>
      </c>
      <c r="C37" s="167">
        <f t="shared" si="13"/>
        <v>3</v>
      </c>
      <c r="D37" s="168"/>
      <c r="E37" s="166">
        <f t="shared" si="14"/>
        <v>0</v>
      </c>
      <c r="F37" s="169">
        <f t="shared" si="25"/>
        <v>11</v>
      </c>
      <c r="G37" s="167">
        <f t="shared" si="15"/>
        <v>159</v>
      </c>
      <c r="H37" s="170"/>
      <c r="I37" s="171">
        <f t="shared" si="16"/>
        <v>1.39</v>
      </c>
      <c r="J37" s="172">
        <f t="shared" si="0"/>
        <v>10.840999999999999</v>
      </c>
      <c r="K37" s="173">
        <f t="shared" si="21"/>
        <v>37.848999999999997</v>
      </c>
      <c r="L37" s="7"/>
      <c r="M37" s="174">
        <f t="shared" si="1"/>
        <v>1135.5</v>
      </c>
      <c r="N37" s="175">
        <f t="shared" si="2"/>
        <v>0.16221428571428573</v>
      </c>
      <c r="O37" s="176">
        <f t="shared" si="3"/>
        <v>378.5</v>
      </c>
      <c r="P37" s="177">
        <f t="shared" si="17"/>
        <v>9762.7999999999993</v>
      </c>
      <c r="Q37" s="178">
        <f t="shared" si="4"/>
        <v>1.3946857142857141</v>
      </c>
      <c r="R37" s="179">
        <f t="shared" si="22"/>
        <v>26</v>
      </c>
      <c r="S37" s="180">
        <f t="shared" si="23"/>
        <v>0.16</v>
      </c>
      <c r="T37" s="181">
        <f t="shared" si="18"/>
        <v>29</v>
      </c>
      <c r="U37" s="182">
        <f t="shared" si="24"/>
        <v>0.18</v>
      </c>
      <c r="V37" s="9"/>
      <c r="W37" s="183">
        <f t="shared" si="5"/>
        <v>7077.76</v>
      </c>
      <c r="X37" s="184">
        <f t="shared" si="19"/>
        <v>16840.560000000001</v>
      </c>
      <c r="Y37" s="185"/>
      <c r="Z37" s="186">
        <f t="shared" si="6"/>
        <v>-9840.56</v>
      </c>
      <c r="AA37" s="187">
        <f t="shared" si="7"/>
        <v>2.41</v>
      </c>
      <c r="AB37" s="188">
        <f t="shared" si="8"/>
        <v>0</v>
      </c>
      <c r="AC37" s="189">
        <f t="shared" si="9"/>
        <v>0</v>
      </c>
      <c r="AD37" s="190">
        <v>18</v>
      </c>
      <c r="AE37" s="191"/>
      <c r="AF37" s="192">
        <f t="shared" si="10"/>
        <v>0.72</v>
      </c>
      <c r="AG37" s="193">
        <f t="shared" si="11"/>
        <v>1.01</v>
      </c>
      <c r="AH37" s="10"/>
      <c r="AI37" s="194">
        <v>18</v>
      </c>
      <c r="AJ37" s="204">
        <f>COUNTIFS('[1]Данные из терминала'!C:C,AI37,'[1]Данные из терминала'!B:B,"sell")</f>
        <v>0</v>
      </c>
      <c r="AK37" s="205">
        <f>COUNTIFS('[1]Данные из терминала'!C:C,AI37,'[1]Данные из терминала'!B:B,"buy")</f>
        <v>0</v>
      </c>
      <c r="AL37" s="206">
        <f>COUNTIFS('[1]Данные из терминала'!C:C,AI37)</f>
        <v>0</v>
      </c>
      <c r="AM37" s="204">
        <f>SUMIFS('[1]Данные из терминала'!E:E,'[1]Данные из терминала'!C:C,AI37,'[1]Данные из терминала'!B:B,"sell")</f>
        <v>0</v>
      </c>
      <c r="AN37" s="205">
        <f>SUMIFS('[1]Данные из терминала'!E:E,'[1]Данные из терминала'!C:C,AI37,'[1]Данные из терминала'!B:B,"buy")</f>
        <v>0</v>
      </c>
      <c r="AO37" s="206">
        <f>SUMIFS('[1]Данные из терминала'!E:E,'[1]Данные из терминала'!C:C,AI37)</f>
        <v>0</v>
      </c>
      <c r="AP37" s="204">
        <f>SUMIFS('[1]Данные из терминала'!N:N,'[1]Данные из терминала'!C:C,AI37,'[1]Данные из терминала'!B:B,"sell")</f>
        <v>0</v>
      </c>
      <c r="AQ37" s="205">
        <f>SUMIFS('[1]Данные из терминала'!N:N,'[1]Данные из терминала'!C:C,AI37,'[1]Данные из терминала'!B:B,"buy")</f>
        <v>0</v>
      </c>
      <c r="AR37" s="206">
        <f>SUMIFS('[1]Данные из терминала'!N:N,'[1]Данные из терминала'!C:C,AI37)</f>
        <v>0</v>
      </c>
      <c r="AS37" s="204">
        <f>ROUND(IF(AJ37&gt;0,AVERAGEIFS('[1]Данные из терминала'!N:N,'[1]Данные из терминала'!C:C,AI37,'[1]Данные из терминала'!B:B,"sell"),0),2)</f>
        <v>0</v>
      </c>
      <c r="AT37" s="205">
        <f>ROUND(IF(AK37&gt;0,AVERAGEIFS('[1]Данные из терминала'!N:N,'[1]Данные из терминала'!C:C,AI37,'[1]Данные из терминала'!B:B,"buy"),0),2)</f>
        <v>0</v>
      </c>
      <c r="AU37" s="206">
        <f>ROUND(IF(AL37&gt;0,AVERAGEIFS('[1]Данные из терминала'!N:N,'[1]Данные из терминала'!C:C,AI37),0),2)</f>
        <v>0</v>
      </c>
      <c r="AV37" s="207">
        <f t="shared" si="20"/>
        <v>0</v>
      </c>
      <c r="AW37" s="208">
        <f t="shared" si="20"/>
        <v>0</v>
      </c>
      <c r="AX37" s="209">
        <f t="shared" si="20"/>
        <v>0</v>
      </c>
      <c r="AY37" s="204">
        <f>IF(AJ37&gt;0,VLOOKUP(AI37,[1]Сводная!A:E,5,0),0)</f>
        <v>0</v>
      </c>
      <c r="AZ37" s="206">
        <f>IF(AK37&gt;0,VLOOKUP(AI37,[1]Сводная!A:B,2,0),0)</f>
        <v>0</v>
      </c>
      <c r="BA37" s="204">
        <f>ROUND(IF(AJ37&gt;0,AVERAGEIFS('[1]Данные из терминала'!L:L,'[1]Данные из терминала'!C:C,AI37,'[1]Данные из терминала'!B:B,"sell"),0),1)</f>
        <v>0</v>
      </c>
      <c r="BB37" s="205">
        <f>ROUND(IF(AK37&gt;0,AVERAGEIFS('[1]Данные из терминала'!L:L,'[1]Данные из терминала'!C:C,AI37,'[1]Данные из терминала'!B:B,"buy"),0),1)</f>
        <v>0</v>
      </c>
      <c r="BC37" s="206">
        <f>ROUND(IF(AL37&gt;0,AVERAGEIFS('[1]Данные из терминала'!L:L,'[1]Данные из терминала'!C:C,AI37),0),1)</f>
        <v>0</v>
      </c>
      <c r="BD37" s="204">
        <f>IF(AJ37&gt;0,VLOOKUP(AI37,[1]Сводная!A:F,6,0),0)</f>
        <v>0</v>
      </c>
      <c r="BE37" s="206">
        <f>IF(AK37&gt;0,VLOOKUP(AI37,[1]Сводная!A:C,3,0),0)</f>
        <v>0</v>
      </c>
      <c r="BF37" s="204">
        <f>ROUND(IF(AJ37&gt;0,AVERAGEIFS('[1]Данные из терминала'!M:M,'[1]Данные из терминала'!C:C,AI37,'[1]Данные из терминала'!B:B,"sell"),0),1)</f>
        <v>0</v>
      </c>
      <c r="BG37" s="205">
        <f>ROUND(IF(AK37&gt;0,AVERAGEIFS('[1]Данные из терминала'!M:M,'[1]Данные из терминала'!C:C,AI37,'[1]Данные из терминала'!B:B,"buy"),0),1)</f>
        <v>0</v>
      </c>
      <c r="BH37" s="206">
        <f>ROUND(IF(AL37&gt;0,AVERAGEIFS('[1]Данные из терминала'!M:M,'[1]Данные из терминала'!C:C,AI37),0),1)</f>
        <v>0</v>
      </c>
      <c r="BI37" s="210">
        <f>IF(AJ37&gt;0,VLOOKUP(AI37,[1]Сводная!A:G,7,0),0)</f>
        <v>0</v>
      </c>
      <c r="BJ37" s="211">
        <f>IF(AK37&gt;0,VLOOKUP(AI37,[1]Сводная!A:D,4,0),0)</f>
        <v>0</v>
      </c>
      <c r="BK37" s="210">
        <f>IF(AJ37&gt;0,AVERAGEIFS('[1]Данные из терминала'!O:O,'[1]Данные из терминала'!C:C,AI37,'[1]Данные из терминала'!B:B,"sell"),0)</f>
        <v>0</v>
      </c>
      <c r="BL37" s="212">
        <f>IF(AK37&gt;0,AVERAGEIFS('[1]Данные из терминала'!O:O,'[1]Данные из терминала'!C:C,AI37,'[1]Данные из терминала'!B:B,"buy"),0)</f>
        <v>0</v>
      </c>
      <c r="BM37" s="211">
        <f>IF(AL37&gt;0,AVERAGEIFS('[1]Данные из терминала'!O:O,'[1]Данные из терминала'!C:C,AI37),0)</f>
        <v>0</v>
      </c>
    </row>
    <row r="38" spans="1:65" ht="15" x14ac:dyDescent="0.25">
      <c r="A38" s="165">
        <v>19</v>
      </c>
      <c r="B38" s="166">
        <f t="shared" si="12"/>
        <v>0</v>
      </c>
      <c r="C38" s="167">
        <f t="shared" si="13"/>
        <v>3</v>
      </c>
      <c r="D38" s="168"/>
      <c r="E38" s="166">
        <f t="shared" si="14"/>
        <v>0</v>
      </c>
      <c r="F38" s="169">
        <f t="shared" si="25"/>
        <v>11</v>
      </c>
      <c r="G38" s="167">
        <f t="shared" si="15"/>
        <v>170</v>
      </c>
      <c r="H38" s="170"/>
      <c r="I38" s="171">
        <f t="shared" si="16"/>
        <v>1.39</v>
      </c>
      <c r="J38" s="172">
        <f t="shared" si="0"/>
        <v>15.069000000000001</v>
      </c>
      <c r="K38" s="173">
        <f t="shared" si="21"/>
        <v>52.917999999999999</v>
      </c>
      <c r="L38" s="7"/>
      <c r="M38" s="174">
        <f t="shared" si="1"/>
        <v>1587.6</v>
      </c>
      <c r="N38" s="175">
        <f t="shared" si="2"/>
        <v>0.22679999999999997</v>
      </c>
      <c r="O38" s="176">
        <f t="shared" si="3"/>
        <v>529.20000000000005</v>
      </c>
      <c r="P38" s="177">
        <f t="shared" si="17"/>
        <v>13926.3</v>
      </c>
      <c r="Q38" s="178">
        <f t="shared" si="4"/>
        <v>1.9894714285714286</v>
      </c>
      <c r="R38" s="179">
        <f t="shared" si="22"/>
        <v>26</v>
      </c>
      <c r="S38" s="180">
        <f t="shared" si="23"/>
        <v>0.15</v>
      </c>
      <c r="T38" s="181">
        <f t="shared" si="18"/>
        <v>29</v>
      </c>
      <c r="U38" s="182">
        <f t="shared" si="24"/>
        <v>0.17</v>
      </c>
      <c r="V38" s="9"/>
      <c r="W38" s="183">
        <f t="shared" si="5"/>
        <v>9895.67</v>
      </c>
      <c r="X38" s="184">
        <f t="shared" si="19"/>
        <v>23821.97</v>
      </c>
      <c r="Y38" s="185"/>
      <c r="Z38" s="186">
        <f t="shared" si="6"/>
        <v>-16821.97</v>
      </c>
      <c r="AA38" s="187">
        <f t="shared" si="7"/>
        <v>3.4</v>
      </c>
      <c r="AB38" s="188">
        <f t="shared" si="8"/>
        <v>0</v>
      </c>
      <c r="AC38" s="189">
        <f t="shared" si="9"/>
        <v>0</v>
      </c>
      <c r="AD38" s="190">
        <v>19</v>
      </c>
      <c r="AE38" s="191"/>
      <c r="AF38" s="192">
        <f t="shared" si="10"/>
        <v>0.71</v>
      </c>
      <c r="AG38" s="193">
        <f t="shared" si="11"/>
        <v>1.41</v>
      </c>
      <c r="AH38" s="10"/>
      <c r="AI38" s="194">
        <v>19</v>
      </c>
      <c r="AJ38" s="204">
        <f>COUNTIFS('[1]Данные из терминала'!C:C,AI38,'[1]Данные из терминала'!B:B,"sell")</f>
        <v>0</v>
      </c>
      <c r="AK38" s="205">
        <f>COUNTIFS('[1]Данные из терминала'!C:C,AI38,'[1]Данные из терминала'!B:B,"buy")</f>
        <v>0</v>
      </c>
      <c r="AL38" s="206">
        <f>COUNTIFS('[1]Данные из терминала'!C:C,AI38)</f>
        <v>0</v>
      </c>
      <c r="AM38" s="204">
        <f>SUMIFS('[1]Данные из терминала'!E:E,'[1]Данные из терминала'!C:C,AI38,'[1]Данные из терминала'!B:B,"sell")</f>
        <v>0</v>
      </c>
      <c r="AN38" s="205">
        <f>SUMIFS('[1]Данные из терминала'!E:E,'[1]Данные из терминала'!C:C,AI38,'[1]Данные из терминала'!B:B,"buy")</f>
        <v>0</v>
      </c>
      <c r="AO38" s="206">
        <f>SUMIFS('[1]Данные из терминала'!E:E,'[1]Данные из терминала'!C:C,AI38)</f>
        <v>0</v>
      </c>
      <c r="AP38" s="204">
        <f>SUMIFS('[1]Данные из терминала'!N:N,'[1]Данные из терминала'!C:C,AI38,'[1]Данные из терминала'!B:B,"sell")</f>
        <v>0</v>
      </c>
      <c r="AQ38" s="205">
        <f>SUMIFS('[1]Данные из терминала'!N:N,'[1]Данные из терминала'!C:C,AI38,'[1]Данные из терминала'!B:B,"buy")</f>
        <v>0</v>
      </c>
      <c r="AR38" s="206">
        <f>SUMIFS('[1]Данные из терминала'!N:N,'[1]Данные из терминала'!C:C,AI38)</f>
        <v>0</v>
      </c>
      <c r="AS38" s="204">
        <f>ROUND(IF(AJ38&gt;0,AVERAGEIFS('[1]Данные из терминала'!N:N,'[1]Данные из терминала'!C:C,AI38,'[1]Данные из терминала'!B:B,"sell"),0),2)</f>
        <v>0</v>
      </c>
      <c r="AT38" s="205">
        <f>ROUND(IF(AK38&gt;0,AVERAGEIFS('[1]Данные из терминала'!N:N,'[1]Данные из терминала'!C:C,AI38,'[1]Данные из терминала'!B:B,"buy"),0),2)</f>
        <v>0</v>
      </c>
      <c r="AU38" s="206">
        <f>ROUND(IF(AL38&gt;0,AVERAGEIFS('[1]Данные из терминала'!N:N,'[1]Данные из терминала'!C:C,AI38),0),2)</f>
        <v>0</v>
      </c>
      <c r="AV38" s="207">
        <f t="shared" si="20"/>
        <v>0</v>
      </c>
      <c r="AW38" s="208">
        <f t="shared" si="20"/>
        <v>0</v>
      </c>
      <c r="AX38" s="209">
        <f t="shared" si="20"/>
        <v>0</v>
      </c>
      <c r="AY38" s="204">
        <f>IF(AJ38&gt;0,VLOOKUP(AI38,[1]Сводная!A:E,5,0),0)</f>
        <v>0</v>
      </c>
      <c r="AZ38" s="206">
        <f>IF(AK38&gt;0,VLOOKUP(AI38,[1]Сводная!A:B,2,0),0)</f>
        <v>0</v>
      </c>
      <c r="BA38" s="204">
        <f>ROUND(IF(AJ38&gt;0,AVERAGEIFS('[1]Данные из терминала'!L:L,'[1]Данные из терминала'!C:C,AI38,'[1]Данные из терминала'!B:B,"sell"),0),1)</f>
        <v>0</v>
      </c>
      <c r="BB38" s="205">
        <f>ROUND(IF(AK38&gt;0,AVERAGEIFS('[1]Данные из терминала'!L:L,'[1]Данные из терминала'!C:C,AI38,'[1]Данные из терминала'!B:B,"buy"),0),1)</f>
        <v>0</v>
      </c>
      <c r="BC38" s="206">
        <f>ROUND(IF(AL38&gt;0,AVERAGEIFS('[1]Данные из терминала'!L:L,'[1]Данные из терминала'!C:C,AI38),0),1)</f>
        <v>0</v>
      </c>
      <c r="BD38" s="204">
        <f>IF(AJ38&gt;0,VLOOKUP(AI38,[1]Сводная!A:F,6,0),0)</f>
        <v>0</v>
      </c>
      <c r="BE38" s="206">
        <f>IF(AK38&gt;0,VLOOKUP(AI38,[1]Сводная!A:C,3,0),0)</f>
        <v>0</v>
      </c>
      <c r="BF38" s="204">
        <f>ROUND(IF(AJ38&gt;0,AVERAGEIFS('[1]Данные из терминала'!M:M,'[1]Данные из терминала'!C:C,AI38,'[1]Данные из терминала'!B:B,"sell"),0),1)</f>
        <v>0</v>
      </c>
      <c r="BG38" s="205">
        <f>ROUND(IF(AK38&gt;0,AVERAGEIFS('[1]Данные из терминала'!M:M,'[1]Данные из терминала'!C:C,AI38,'[1]Данные из терминала'!B:B,"buy"),0),1)</f>
        <v>0</v>
      </c>
      <c r="BH38" s="206">
        <f>ROUND(IF(AL38&gt;0,AVERAGEIFS('[1]Данные из терминала'!M:M,'[1]Данные из терминала'!C:C,AI38),0),1)</f>
        <v>0</v>
      </c>
      <c r="BI38" s="210">
        <f>IF(AJ38&gt;0,VLOOKUP(AI38,[1]Сводная!A:G,7,0),0)</f>
        <v>0</v>
      </c>
      <c r="BJ38" s="211">
        <f>IF(AK38&gt;0,VLOOKUP(AI38,[1]Сводная!A:D,4,0),0)</f>
        <v>0</v>
      </c>
      <c r="BK38" s="210">
        <f>IF(AJ38&gt;0,AVERAGEIFS('[1]Данные из терминала'!O:O,'[1]Данные из терминала'!C:C,AI38,'[1]Данные из терминала'!B:B,"sell"),0)</f>
        <v>0</v>
      </c>
      <c r="BL38" s="212">
        <f>IF(AK38&gt;0,AVERAGEIFS('[1]Данные из терминала'!O:O,'[1]Данные из терминала'!C:C,AI38,'[1]Данные из терминала'!B:B,"buy"),0)</f>
        <v>0</v>
      </c>
      <c r="BM38" s="211">
        <f>IF(AL38&gt;0,AVERAGEIFS('[1]Данные из терминала'!O:O,'[1]Данные из терминала'!C:C,AI38),0)</f>
        <v>0</v>
      </c>
    </row>
    <row r="39" spans="1:65" ht="15.75" thickBot="1" x14ac:dyDescent="0.3">
      <c r="A39" s="253">
        <v>20</v>
      </c>
      <c r="B39" s="254">
        <f t="shared" si="12"/>
        <v>0</v>
      </c>
      <c r="C39" s="255">
        <f t="shared" si="13"/>
        <v>3</v>
      </c>
      <c r="D39" s="256"/>
      <c r="E39" s="254">
        <f t="shared" si="14"/>
        <v>0</v>
      </c>
      <c r="F39" s="257">
        <f t="shared" si="25"/>
        <v>11</v>
      </c>
      <c r="G39" s="255">
        <f t="shared" si="15"/>
        <v>181</v>
      </c>
      <c r="H39" s="258"/>
      <c r="I39" s="259">
        <f t="shared" si="16"/>
        <v>1.39</v>
      </c>
      <c r="J39" s="260">
        <f t="shared" si="0"/>
        <v>20.946000000000002</v>
      </c>
      <c r="K39" s="261">
        <f t="shared" si="21"/>
        <v>73.864000000000004</v>
      </c>
      <c r="L39" s="7"/>
      <c r="M39" s="262">
        <f t="shared" si="1"/>
        <v>2215.8000000000002</v>
      </c>
      <c r="N39" s="263">
        <f t="shared" si="2"/>
        <v>0.31654285714285718</v>
      </c>
      <c r="O39" s="264">
        <f t="shared" si="3"/>
        <v>738.6</v>
      </c>
      <c r="P39" s="265">
        <f t="shared" si="17"/>
        <v>19747.5</v>
      </c>
      <c r="Q39" s="266">
        <f t="shared" si="4"/>
        <v>2.8210714285714285</v>
      </c>
      <c r="R39" s="267">
        <f t="shared" si="22"/>
        <v>27</v>
      </c>
      <c r="S39" s="268">
        <f t="shared" si="23"/>
        <v>0.15</v>
      </c>
      <c r="T39" s="269">
        <f t="shared" si="18"/>
        <v>30</v>
      </c>
      <c r="U39" s="270">
        <f t="shared" si="24"/>
        <v>0.17</v>
      </c>
      <c r="V39" s="9"/>
      <c r="W39" s="271">
        <f t="shared" si="5"/>
        <v>13812.57</v>
      </c>
      <c r="X39" s="272">
        <f t="shared" si="19"/>
        <v>33560.07</v>
      </c>
      <c r="Y39" s="185"/>
      <c r="Z39" s="273">
        <f t="shared" si="6"/>
        <v>-26560.07</v>
      </c>
      <c r="AA39" s="274">
        <f t="shared" si="7"/>
        <v>4.79</v>
      </c>
      <c r="AB39" s="275">
        <f t="shared" si="8"/>
        <v>0</v>
      </c>
      <c r="AC39" s="276">
        <f t="shared" si="9"/>
        <v>0</v>
      </c>
      <c r="AD39" s="277">
        <v>20</v>
      </c>
      <c r="AE39" s="191"/>
      <c r="AF39" s="278">
        <f t="shared" si="10"/>
        <v>0.7</v>
      </c>
      <c r="AG39" s="279">
        <f t="shared" si="11"/>
        <v>1.97</v>
      </c>
      <c r="AH39" s="10"/>
      <c r="AI39" s="280">
        <v>20</v>
      </c>
      <c r="AJ39" s="204">
        <f>COUNTIFS('[1]Данные из терминала'!C:C,AI39,'[1]Данные из терминала'!B:B,"sell")</f>
        <v>0</v>
      </c>
      <c r="AK39" s="205">
        <f>COUNTIFS('[1]Данные из терминала'!C:C,AI39,'[1]Данные из терминала'!B:B,"buy")</f>
        <v>0</v>
      </c>
      <c r="AL39" s="206">
        <f>COUNTIFS('[1]Данные из терминала'!C:C,AI39)</f>
        <v>0</v>
      </c>
      <c r="AM39" s="204">
        <f>SUMIFS('[1]Данные из терминала'!E:E,'[1]Данные из терминала'!C:C,AI39,'[1]Данные из терминала'!B:B,"sell")</f>
        <v>0</v>
      </c>
      <c r="AN39" s="205">
        <f>SUMIFS('[1]Данные из терминала'!E:E,'[1]Данные из терминала'!C:C,AI39,'[1]Данные из терминала'!B:B,"buy")</f>
        <v>0</v>
      </c>
      <c r="AO39" s="206">
        <f>SUMIFS('[1]Данные из терминала'!E:E,'[1]Данные из терминала'!C:C,AI39)</f>
        <v>0</v>
      </c>
      <c r="AP39" s="204">
        <f>SUMIFS('[1]Данные из терминала'!N:N,'[1]Данные из терминала'!C:C,AI39,'[1]Данные из терминала'!B:B,"sell")</f>
        <v>0</v>
      </c>
      <c r="AQ39" s="205">
        <f>SUMIFS('[1]Данные из терминала'!N:N,'[1]Данные из терминала'!C:C,AI39,'[1]Данные из терминала'!B:B,"buy")</f>
        <v>0</v>
      </c>
      <c r="AR39" s="206">
        <f>SUMIFS('[1]Данные из терминала'!N:N,'[1]Данные из терминала'!C:C,AI39)</f>
        <v>0</v>
      </c>
      <c r="AS39" s="204">
        <f>ROUND(IF(AJ39&gt;0,AVERAGEIFS('[1]Данные из терминала'!N:N,'[1]Данные из терминала'!C:C,AI39,'[1]Данные из терминала'!B:B,"sell"),0),2)</f>
        <v>0</v>
      </c>
      <c r="AT39" s="205">
        <f>ROUND(IF(AK39&gt;0,AVERAGEIFS('[1]Данные из терминала'!N:N,'[1]Данные из терминала'!C:C,AI39,'[1]Данные из терминала'!B:B,"buy"),0),2)</f>
        <v>0</v>
      </c>
      <c r="AU39" s="206">
        <f>ROUND(IF(AL39&gt;0,AVERAGEIFS('[1]Данные из терминала'!N:N,'[1]Данные из терминала'!C:C,AI39),0),2)</f>
        <v>0</v>
      </c>
      <c r="AV39" s="207">
        <f t="shared" si="20"/>
        <v>0</v>
      </c>
      <c r="AW39" s="208">
        <f t="shared" si="20"/>
        <v>0</v>
      </c>
      <c r="AX39" s="209">
        <f t="shared" si="20"/>
        <v>0</v>
      </c>
      <c r="AY39" s="204">
        <f>IF(AJ39&gt;0,VLOOKUP(AI39,[1]Сводная!A:E,5,0),0)</f>
        <v>0</v>
      </c>
      <c r="AZ39" s="206">
        <f>IF(AK39&gt;0,VLOOKUP(AI39,[1]Сводная!A:B,2,0),0)</f>
        <v>0</v>
      </c>
      <c r="BA39" s="204">
        <f>ROUND(IF(AJ39&gt;0,AVERAGEIFS('[1]Данные из терминала'!L:L,'[1]Данные из терминала'!C:C,AI39,'[1]Данные из терминала'!B:B,"sell"),0),1)</f>
        <v>0</v>
      </c>
      <c r="BB39" s="205">
        <f>ROUND(IF(AK39&gt;0,AVERAGEIFS('[1]Данные из терминала'!L:L,'[1]Данные из терминала'!C:C,AI39,'[1]Данные из терминала'!B:B,"buy"),0),1)</f>
        <v>0</v>
      </c>
      <c r="BC39" s="205">
        <f>ROUND(IF(AL39&gt;0,AVERAGEIFS('[1]Данные из терминала'!L:L,'[1]Данные из терминала'!C:C,AI39),0),1)</f>
        <v>0</v>
      </c>
      <c r="BD39" s="204">
        <f>IF(AJ39&gt;0,VLOOKUP(AI39,[1]Сводная!A:F,6,0),0)</f>
        <v>0</v>
      </c>
      <c r="BE39" s="206">
        <f>IF(AK39&gt;0,VLOOKUP(AI39,[1]Сводная!A:C,3,0),0)</f>
        <v>0</v>
      </c>
      <c r="BF39" s="204">
        <f>ROUND(IF(AJ39&gt;0,AVERAGEIFS('[1]Данные из терминала'!M:M,'[1]Данные из терминала'!C:C,AI39,'[1]Данные из терминала'!B:B,"sell"),0),1)</f>
        <v>0</v>
      </c>
      <c r="BG39" s="205">
        <f>ROUND(IF(AK39&gt;0,AVERAGEIFS('[1]Данные из терминала'!M:M,'[1]Данные из терминала'!C:C,AI39,'[1]Данные из терминала'!B:B,"buy"),0),1)</f>
        <v>0</v>
      </c>
      <c r="BH39" s="206">
        <f>ROUND(IF(AL39&gt;0,AVERAGEIFS('[1]Данные из терминала'!M:M,'[1]Данные из терминала'!C:C,AI39),0),1)</f>
        <v>0</v>
      </c>
      <c r="BI39" s="210">
        <f>IF(AJ39&gt;0,VLOOKUP(AI39,[1]Сводная!A:G,7,0),0)</f>
        <v>0</v>
      </c>
      <c r="BJ39" s="211">
        <f>IF(AK39&gt;0,VLOOKUP(AI39,[1]Сводная!A:D,4,0),0)</f>
        <v>0</v>
      </c>
      <c r="BK39" s="210">
        <f>IF(AJ39&gt;0,AVERAGEIFS('[1]Данные из терминала'!O:O,'[1]Данные из терминала'!C:C,AI39,'[1]Данные из терминала'!B:B,"sell"),0)</f>
        <v>0</v>
      </c>
      <c r="BL39" s="212">
        <f>IF(AK39&gt;0,AVERAGEIFS('[1]Данные из терминала'!O:O,'[1]Данные из терминала'!C:C,AI39,'[1]Данные из терминала'!B:B,"buy"),0)</f>
        <v>0</v>
      </c>
      <c r="BM39" s="211">
        <f>IF(AL39&gt;0,AVERAGEIFS('[1]Данные из терминала'!O:O,'[1]Данные из терминала'!C:C,AI39),0)</f>
        <v>0</v>
      </c>
    </row>
    <row r="40" spans="1:65" ht="4.5" customHeight="1" x14ac:dyDescent="0.2">
      <c r="D40" s="281"/>
      <c r="H40" s="281"/>
      <c r="L40" s="7"/>
      <c r="M40" s="7"/>
      <c r="N40" s="7"/>
      <c r="O40" s="7"/>
      <c r="P40" s="7"/>
      <c r="Q40" s="7"/>
      <c r="R40" s="7"/>
      <c r="S40" s="7"/>
      <c r="T40" s="7"/>
      <c r="U40" s="7"/>
      <c r="V40" s="9"/>
      <c r="W40" s="9"/>
      <c r="X40" s="9"/>
      <c r="Y40" s="7"/>
      <c r="Z40" s="7"/>
      <c r="AA40" s="7"/>
      <c r="AB40" s="7"/>
      <c r="AC40" s="7"/>
      <c r="AD40" s="7"/>
      <c r="AE40" s="9"/>
      <c r="AF40" s="9"/>
      <c r="AG40" s="9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</row>
    <row r="41" spans="1:65" ht="13.5" thickBot="1" x14ac:dyDescent="0.25">
      <c r="D41" s="281"/>
      <c r="H41" s="281"/>
    </row>
    <row r="42" spans="1:65" ht="13.5" thickBot="1" x14ac:dyDescent="0.25">
      <c r="D42" s="281"/>
      <c r="H42" s="281"/>
      <c r="AI42" s="282" t="s">
        <v>88</v>
      </c>
      <c r="AJ42" s="283">
        <f t="shared" ref="AJ42:AR42" si="26">SUM(AJ20:AJ39)</f>
        <v>373</v>
      </c>
      <c r="AK42" s="284">
        <f t="shared" si="26"/>
        <v>312</v>
      </c>
      <c r="AL42" s="285">
        <f t="shared" si="26"/>
        <v>685</v>
      </c>
      <c r="AM42" s="286">
        <f t="shared" si="26"/>
        <v>669.18999999999994</v>
      </c>
      <c r="AN42" s="287">
        <f t="shared" si="26"/>
        <v>815.99</v>
      </c>
      <c r="AO42" s="288">
        <f t="shared" si="26"/>
        <v>1485.1799999999998</v>
      </c>
      <c r="AP42" s="289">
        <f t="shared" si="26"/>
        <v>54888.360000000008</v>
      </c>
      <c r="AQ42" s="290">
        <f t="shared" si="26"/>
        <v>53420.73</v>
      </c>
      <c r="AR42" s="291">
        <f t="shared" si="26"/>
        <v>108309.09000000001</v>
      </c>
    </row>
    <row r="43" spans="1:65" ht="26.25" x14ac:dyDescent="0.4">
      <c r="A43" s="292"/>
      <c r="B43" s="293">
        <v>1</v>
      </c>
      <c r="C43" s="293"/>
      <c r="D43" s="281"/>
      <c r="E43" s="293"/>
      <c r="F43" s="293">
        <v>2</v>
      </c>
      <c r="G43" s="293"/>
      <c r="H43" s="281"/>
      <c r="I43" s="293"/>
      <c r="J43" s="293">
        <v>3</v>
      </c>
      <c r="K43" s="293"/>
      <c r="M43" s="294">
        <v>4</v>
      </c>
      <c r="N43" s="294"/>
      <c r="O43" s="294"/>
      <c r="P43" s="294"/>
      <c r="Q43" s="295"/>
      <c r="R43" s="294"/>
      <c r="S43" s="294"/>
      <c r="T43" s="294"/>
      <c r="U43" s="294"/>
      <c r="V43" s="293"/>
      <c r="W43" s="294">
        <v>5</v>
      </c>
      <c r="X43" s="295"/>
      <c r="Y43" s="293"/>
      <c r="Z43" s="293"/>
      <c r="AA43" s="294">
        <v>6</v>
      </c>
      <c r="AB43" s="294"/>
      <c r="AF43" s="294">
        <v>7</v>
      </c>
      <c r="AG43" s="294"/>
      <c r="AH43" s="293"/>
      <c r="AW43" s="294">
        <v>8</v>
      </c>
      <c r="AX43" s="294"/>
    </row>
    <row r="44" spans="1:65" x14ac:dyDescent="0.2">
      <c r="D44" s="281"/>
      <c r="H44" s="281"/>
    </row>
    <row r="45" spans="1:65" ht="16.5" x14ac:dyDescent="0.3">
      <c r="A45" s="296" t="s">
        <v>89</v>
      </c>
      <c r="C45" s="102">
        <f>VLOOKUP(A45,[1]SET_import!$A:$B,2,0)</f>
        <v>0</v>
      </c>
      <c r="D45" s="14"/>
      <c r="H45" s="15"/>
      <c r="L45" s="7"/>
    </row>
    <row r="46" spans="1:65" x14ac:dyDescent="0.2">
      <c r="D46" s="14"/>
      <c r="H46" s="15"/>
      <c r="I46" s="4" t="s">
        <v>90</v>
      </c>
      <c r="K46" s="6">
        <f>VLOOKUP(I46,[1]SET_import!$A:$B,2,0)</f>
        <v>0</v>
      </c>
      <c r="L46" s="7"/>
    </row>
    <row r="47" spans="1:65" ht="15" x14ac:dyDescent="0.25">
      <c r="A47" s="11" t="s">
        <v>91</v>
      </c>
      <c r="B47" s="12"/>
      <c r="C47" s="13">
        <f>VLOOKUP(A47,[1]SET_import!$A:$B,2,0)</f>
        <v>15</v>
      </c>
      <c r="D47" s="14"/>
      <c r="E47" s="11" t="s">
        <v>92</v>
      </c>
      <c r="F47" s="12"/>
      <c r="G47" s="13">
        <f>VLOOKUP(E47,[1]SET_import!$A:$B,2,0)</f>
        <v>4</v>
      </c>
      <c r="H47" s="15"/>
      <c r="I47" s="11" t="s">
        <v>93</v>
      </c>
      <c r="J47" s="16"/>
      <c r="K47" s="17">
        <f>VLOOKUP(I47,[1]SET_import!$A:$B,2,0)</f>
        <v>0.01</v>
      </c>
      <c r="L47" s="7"/>
    </row>
    <row r="48" spans="1:65" ht="15" x14ac:dyDescent="0.25">
      <c r="A48" s="11"/>
      <c r="B48" s="12"/>
      <c r="C48" s="20"/>
      <c r="D48" s="21"/>
      <c r="E48" s="297"/>
      <c r="F48" s="12"/>
      <c r="G48" s="22"/>
      <c r="H48" s="23"/>
      <c r="I48" s="11" t="s">
        <v>94</v>
      </c>
      <c r="J48" s="16"/>
      <c r="K48" s="24">
        <f>VLOOKUP(I48,[1]SET_import!$A:$B,2,0)</f>
        <v>1.7</v>
      </c>
      <c r="L48" s="7"/>
    </row>
    <row r="49" spans="1:12" ht="15" x14ac:dyDescent="0.25">
      <c r="A49" s="11"/>
      <c r="B49" s="12"/>
      <c r="C49" s="20"/>
      <c r="D49" s="21"/>
      <c r="E49" s="297"/>
      <c r="F49" s="12"/>
      <c r="G49" s="20"/>
      <c r="H49" s="23"/>
      <c r="I49" s="11" t="s">
        <v>95</v>
      </c>
      <c r="J49" s="16"/>
      <c r="K49" s="13">
        <f>VLOOKUP(I49,[1]SET_import!$A:$B,2,0)</f>
        <v>2</v>
      </c>
      <c r="L49" s="7"/>
    </row>
    <row r="50" spans="1:12" ht="15" x14ac:dyDescent="0.25">
      <c r="A50" s="30"/>
      <c r="B50" s="12"/>
      <c r="C50" s="31"/>
      <c r="D50" s="21"/>
      <c r="E50" s="297"/>
      <c r="F50" s="12"/>
      <c r="G50" s="32"/>
      <c r="H50" s="23"/>
      <c r="I50" s="30"/>
      <c r="J50" s="16"/>
      <c r="K50" s="33"/>
      <c r="L50" s="7"/>
    </row>
    <row r="51" spans="1:12" ht="15" x14ac:dyDescent="0.25">
      <c r="A51" s="36" t="s">
        <v>96</v>
      </c>
      <c r="B51" s="12"/>
      <c r="C51" s="37">
        <f>VLOOKUP(A51,[1]SET_import!$A:$B,2,0)</f>
        <v>5</v>
      </c>
      <c r="D51" s="38"/>
      <c r="E51" s="36" t="s">
        <v>97</v>
      </c>
      <c r="F51" s="12"/>
      <c r="G51" s="37">
        <f>VLOOKUP(E51,[1]SET_import!$A:$B,2,0)</f>
        <v>3</v>
      </c>
      <c r="H51" s="39"/>
      <c r="I51" s="36" t="s">
        <v>98</v>
      </c>
      <c r="J51" s="16"/>
      <c r="K51" s="40">
        <f>VLOOKUP(I51,[1]SET_import!$A:$B,2,0)</f>
        <v>6</v>
      </c>
      <c r="L51" s="7"/>
    </row>
    <row r="52" spans="1:12" ht="15" x14ac:dyDescent="0.25">
      <c r="A52" s="36" t="s">
        <v>99</v>
      </c>
      <c r="B52" s="12"/>
      <c r="C52" s="46">
        <f>VLOOKUP(A52,[1]SET_import!$A:$B,2,0)</f>
        <v>-1</v>
      </c>
      <c r="D52" s="47"/>
      <c r="E52" s="36" t="s">
        <v>100</v>
      </c>
      <c r="F52" s="1"/>
      <c r="G52" s="46">
        <f>VLOOKUP(E52,[1]SET_import!$A:$B,2,0)</f>
        <v>1</v>
      </c>
      <c r="H52" s="48"/>
      <c r="I52" s="36" t="s">
        <v>101</v>
      </c>
      <c r="J52" s="16"/>
      <c r="K52" s="49">
        <f>VLOOKUP(I52,[1]SET_import!$A:$B,2,0)</f>
        <v>-0.1</v>
      </c>
      <c r="L52" s="7"/>
    </row>
    <row r="53" spans="1:12" ht="15" x14ac:dyDescent="0.25">
      <c r="A53" s="36"/>
      <c r="B53" s="52"/>
      <c r="C53" s="53"/>
      <c r="D53" s="38"/>
      <c r="E53" s="297"/>
      <c r="F53" s="52"/>
      <c r="G53" s="54"/>
      <c r="H53" s="39"/>
      <c r="I53" s="36"/>
      <c r="J53" s="55"/>
      <c r="K53" s="54"/>
      <c r="L53" s="7"/>
    </row>
    <row r="54" spans="1:12" ht="15" x14ac:dyDescent="0.25">
      <c r="A54" s="58" t="s">
        <v>102</v>
      </c>
      <c r="B54" s="12"/>
      <c r="C54" s="59">
        <f>VLOOKUP(A54,[1]SET_import!$A:$B,2,0)</f>
        <v>10</v>
      </c>
      <c r="D54" s="60"/>
      <c r="E54" s="58" t="s">
        <v>103</v>
      </c>
      <c r="F54" s="1"/>
      <c r="G54" s="59">
        <f>VLOOKUP(E54,[1]SET_import!$A:$B,2,0)</f>
        <v>10</v>
      </c>
      <c r="H54" s="61"/>
      <c r="I54" s="58" t="s">
        <v>104</v>
      </c>
      <c r="J54" s="16"/>
      <c r="K54" s="62">
        <f>VLOOKUP(I54,[1]SET_import!$A:$B,2,0)</f>
        <v>8</v>
      </c>
      <c r="L54" s="7"/>
    </row>
    <row r="55" spans="1:12" ht="15" x14ac:dyDescent="0.25">
      <c r="A55" s="58" t="s">
        <v>105</v>
      </c>
      <c r="B55" s="12"/>
      <c r="C55" s="68">
        <f>VLOOKUP(A55,[1]SET_import!$A:$B,2,0)</f>
        <v>-2</v>
      </c>
      <c r="D55" s="69"/>
      <c r="E55" s="58" t="s">
        <v>106</v>
      </c>
      <c r="F55" s="1"/>
      <c r="G55" s="68">
        <f>VLOOKUP(E55,[1]SET_import!$A:$B,2,0)</f>
        <v>0</v>
      </c>
      <c r="H55" s="70"/>
      <c r="I55" s="58" t="s">
        <v>107</v>
      </c>
      <c r="J55" s="16"/>
      <c r="K55" s="71">
        <f>VLOOKUP(I55,[1]SET_import!$A:$B,2,0)</f>
        <v>0.01</v>
      </c>
      <c r="L55" s="7"/>
    </row>
    <row r="56" spans="1:12" ht="15" x14ac:dyDescent="0.25">
      <c r="A56" s="58"/>
      <c r="B56" s="12"/>
      <c r="C56" s="75"/>
      <c r="D56" s="69"/>
      <c r="E56" s="58"/>
      <c r="F56" s="1"/>
      <c r="G56" s="75"/>
      <c r="H56" s="70"/>
      <c r="I56" s="58"/>
      <c r="J56" s="16"/>
      <c r="K56" s="76"/>
      <c r="L56" s="7"/>
    </row>
    <row r="57" spans="1:12" ht="15" x14ac:dyDescent="0.25">
      <c r="A57" s="78" t="s">
        <v>108</v>
      </c>
      <c r="B57" s="12"/>
      <c r="C57" s="79">
        <f>VLOOKUP(A57,[1]SET_import!$A:$B,2,0)</f>
        <v>12</v>
      </c>
      <c r="D57" s="69"/>
      <c r="E57" s="78" t="s">
        <v>109</v>
      </c>
      <c r="F57" s="16"/>
      <c r="G57" s="80">
        <f>VLOOKUP(E57,[1]SET_import!$A:$B,2,0)</f>
        <v>0</v>
      </c>
      <c r="H57" s="81"/>
      <c r="I57" s="78" t="s">
        <v>110</v>
      </c>
      <c r="J57" s="16"/>
      <c r="K57" s="82">
        <f>VLOOKUP(I57,[1]SET_import!$A:$B,2,0)</f>
        <v>12</v>
      </c>
      <c r="L57" s="7"/>
    </row>
    <row r="58" spans="1:12" ht="15" x14ac:dyDescent="0.25">
      <c r="A58" s="78" t="s">
        <v>111</v>
      </c>
      <c r="B58" s="12"/>
      <c r="C58" s="83">
        <f>VLOOKUP(A58,[1]SET_import!$A:$B,2,0)</f>
        <v>3</v>
      </c>
      <c r="D58" s="69"/>
      <c r="E58" s="78" t="s">
        <v>112</v>
      </c>
      <c r="F58" s="16"/>
      <c r="G58" s="83">
        <f>VLOOKUP(E58,[1]SET_import!$A:$B,2,0)</f>
        <v>0</v>
      </c>
      <c r="H58" s="81"/>
      <c r="I58" s="78" t="s">
        <v>113</v>
      </c>
      <c r="J58" s="16"/>
      <c r="K58" s="84">
        <f>VLOOKUP(I58,[1]SET_import!$A:$B,2,0)</f>
        <v>-0.15</v>
      </c>
      <c r="L58" s="7"/>
    </row>
    <row r="59" spans="1:12" ht="15" x14ac:dyDescent="0.25">
      <c r="A59" s="85"/>
      <c r="B59" s="12"/>
      <c r="C59" s="86"/>
      <c r="D59" s="87"/>
      <c r="E59" s="85"/>
      <c r="F59" s="12"/>
      <c r="G59" s="86"/>
      <c r="H59" s="88"/>
      <c r="I59" s="85"/>
      <c r="J59" s="16"/>
      <c r="K59" s="89"/>
      <c r="L59" s="7"/>
    </row>
    <row r="60" spans="1:12" ht="15" x14ac:dyDescent="0.25">
      <c r="D60" s="95"/>
      <c r="E60" s="11" t="s">
        <v>114</v>
      </c>
      <c r="F60" s="12"/>
      <c r="G60" s="83">
        <f>VLOOKUP(E60,[1]SET_import!$A:$B,2,0)</f>
        <v>0</v>
      </c>
      <c r="H60" s="81"/>
      <c r="I60" s="11" t="s">
        <v>115</v>
      </c>
      <c r="J60" s="16"/>
      <c r="K60" s="96">
        <f>VLOOKUP(I60,[1]SET_import!$A:$B,2,0)</f>
        <v>12</v>
      </c>
      <c r="L60" s="7"/>
    </row>
    <row r="61" spans="1:12" ht="15" x14ac:dyDescent="0.25">
      <c r="A61" s="101" t="s">
        <v>116</v>
      </c>
      <c r="C61" s="102">
        <f>VLOOKUP(A61,[1]SET_import!$A:$B,2,0)</f>
        <v>15</v>
      </c>
      <c r="D61" s="95"/>
      <c r="E61" s="11"/>
      <c r="F61" s="98"/>
      <c r="G61" s="103"/>
      <c r="H61" s="81"/>
      <c r="I61" s="104" t="s">
        <v>117</v>
      </c>
      <c r="J61" s="16"/>
      <c r="K61" s="105">
        <f>VLOOKUP(I61,[1]SET_import!$A:$B,2,0)</f>
        <v>0</v>
      </c>
      <c r="L61" s="7"/>
    </row>
    <row r="62" spans="1:12" x14ac:dyDescent="0.2">
      <c r="L62" s="7"/>
    </row>
    <row r="63" spans="1:12" ht="16.5" x14ac:dyDescent="0.3">
      <c r="A63" s="298" t="s">
        <v>118</v>
      </c>
      <c r="B63" s="299"/>
      <c r="C63" s="102">
        <f>VLOOKUP(A63,[1]SET_import!$A:$B,2,0)</f>
        <v>1</v>
      </c>
      <c r="D63" s="299"/>
      <c r="E63" s="299"/>
      <c r="F63" s="299"/>
      <c r="G63" s="299"/>
      <c r="H63" s="299"/>
      <c r="I63" s="299"/>
      <c r="J63" s="299"/>
      <c r="K63" s="299"/>
      <c r="L63" s="7"/>
    </row>
    <row r="64" spans="1:12" ht="16.5" x14ac:dyDescent="0.3">
      <c r="A64" s="300"/>
      <c r="K64" s="301"/>
      <c r="L64" s="7"/>
    </row>
    <row r="65" spans="1:12" x14ac:dyDescent="0.2">
      <c r="I65" s="4" t="s">
        <v>119</v>
      </c>
      <c r="K65" s="6">
        <f>VLOOKUP(I65,[1]SET_import!$A:$B,2,0)</f>
        <v>0</v>
      </c>
      <c r="L65" s="7"/>
    </row>
    <row r="66" spans="1:12" ht="15" x14ac:dyDescent="0.25">
      <c r="A66" s="11" t="s">
        <v>120</v>
      </c>
      <c r="B66" s="12"/>
      <c r="C66" s="13">
        <f>VLOOKUP(A66,[1]SET_import!$A:$B,2,0)</f>
        <v>14</v>
      </c>
      <c r="D66" s="14"/>
      <c r="E66" s="11" t="s">
        <v>121</v>
      </c>
      <c r="F66" s="12"/>
      <c r="G66" s="13">
        <f>VLOOKUP(E66,[1]SET_import!$A:$B,2,0)</f>
        <v>16</v>
      </c>
      <c r="H66" s="15"/>
      <c r="I66" s="11" t="s">
        <v>122</v>
      </c>
      <c r="J66" s="16"/>
      <c r="K66" s="17">
        <f>VLOOKUP(I66,[1]SET_import!$A:$B,2,0)</f>
        <v>0.01</v>
      </c>
      <c r="L66" s="7"/>
    </row>
    <row r="67" spans="1:12" ht="15" x14ac:dyDescent="0.25">
      <c r="A67" s="11"/>
      <c r="B67" s="12"/>
      <c r="C67" s="20"/>
      <c r="D67" s="21"/>
      <c r="E67" s="297"/>
      <c r="F67" s="12"/>
      <c r="G67" s="22"/>
      <c r="H67" s="23"/>
      <c r="I67" s="11" t="s">
        <v>123</v>
      </c>
      <c r="J67" s="16"/>
      <c r="K67" s="24">
        <f>VLOOKUP(I67,[1]SET_import!$A:$B,2,0)</f>
        <v>1.4</v>
      </c>
      <c r="L67" s="7"/>
    </row>
    <row r="68" spans="1:12" ht="15" x14ac:dyDescent="0.25">
      <c r="A68" s="11"/>
      <c r="B68" s="12"/>
      <c r="C68" s="20"/>
      <c r="D68" s="21"/>
      <c r="E68" s="297"/>
      <c r="F68" s="12"/>
      <c r="G68" s="20"/>
      <c r="H68" s="23"/>
      <c r="I68" s="11" t="s">
        <v>124</v>
      </c>
      <c r="J68" s="16"/>
      <c r="K68" s="13">
        <f>VLOOKUP(I68,[1]SET_import!$A:$B,2,0)</f>
        <v>3</v>
      </c>
      <c r="L68" s="7"/>
    </row>
    <row r="69" spans="1:12" ht="15" x14ac:dyDescent="0.25">
      <c r="A69" s="30"/>
      <c r="B69" s="12"/>
      <c r="C69" s="31"/>
      <c r="D69" s="21"/>
      <c r="E69" s="297"/>
      <c r="F69" s="12"/>
      <c r="G69" s="32"/>
      <c r="H69" s="23"/>
      <c r="I69" s="30"/>
      <c r="J69" s="16"/>
      <c r="K69" s="33"/>
      <c r="L69" s="7"/>
    </row>
    <row r="70" spans="1:12" ht="15" x14ac:dyDescent="0.25">
      <c r="A70" s="36" t="s">
        <v>125</v>
      </c>
      <c r="B70" s="12"/>
      <c r="C70" s="37">
        <f>VLOOKUP(A70,[1]SET_import!$A:$B,2,0)</f>
        <v>6</v>
      </c>
      <c r="D70" s="38"/>
      <c r="E70" s="36" t="s">
        <v>126</v>
      </c>
      <c r="F70" s="12"/>
      <c r="G70" s="37">
        <f>VLOOKUP(E70,[1]SET_import!$A:$B,2,0)</f>
        <v>6</v>
      </c>
      <c r="H70" s="39"/>
      <c r="I70" s="36" t="s">
        <v>127</v>
      </c>
      <c r="J70" s="16"/>
      <c r="K70" s="40">
        <f>VLOOKUP(I70,[1]SET_import!$A:$B,2,0)</f>
        <v>11</v>
      </c>
      <c r="L70" s="7"/>
    </row>
    <row r="71" spans="1:12" ht="15" x14ac:dyDescent="0.25">
      <c r="A71" s="36" t="s">
        <v>128</v>
      </c>
      <c r="B71" s="12"/>
      <c r="C71" s="46">
        <f>VLOOKUP(A71,[1]SET_import!$A:$B,2,0)</f>
        <v>1</v>
      </c>
      <c r="D71" s="47"/>
      <c r="E71" s="36" t="s">
        <v>129</v>
      </c>
      <c r="F71" s="1"/>
      <c r="G71" s="46">
        <f>VLOOKUP(E71,[1]SET_import!$A:$B,2,0)</f>
        <v>1</v>
      </c>
      <c r="H71" s="48"/>
      <c r="I71" s="36" t="s">
        <v>130</v>
      </c>
      <c r="J71" s="16"/>
      <c r="K71" s="49">
        <f>VLOOKUP(I71,[1]SET_import!$A:$B,2,0)</f>
        <v>0.02</v>
      </c>
      <c r="L71" s="7"/>
    </row>
    <row r="72" spans="1:12" ht="15" x14ac:dyDescent="0.25">
      <c r="A72" s="36"/>
      <c r="B72" s="52"/>
      <c r="C72" s="53"/>
      <c r="D72" s="38"/>
      <c r="E72" s="297"/>
      <c r="F72" s="52"/>
      <c r="G72" s="54"/>
      <c r="H72" s="39"/>
      <c r="I72" s="36"/>
      <c r="J72" s="55"/>
      <c r="K72" s="54"/>
      <c r="L72" s="7"/>
    </row>
    <row r="73" spans="1:12" ht="15" x14ac:dyDescent="0.25">
      <c r="A73" s="58" t="s">
        <v>131</v>
      </c>
      <c r="B73" s="12"/>
      <c r="C73" s="59">
        <f>VLOOKUP(A73,[1]SET_import!$A:$B,2,0)</f>
        <v>0</v>
      </c>
      <c r="D73" s="60"/>
      <c r="E73" s="58" t="s">
        <v>132</v>
      </c>
      <c r="F73" s="1"/>
      <c r="G73" s="59">
        <f>VLOOKUP(E73,[1]SET_import!$A:$B,2,0)</f>
        <v>10</v>
      </c>
      <c r="H73" s="61"/>
      <c r="I73" s="58" t="s">
        <v>133</v>
      </c>
      <c r="J73" s="16"/>
      <c r="K73" s="62">
        <f>VLOOKUP(I73,[1]SET_import!$A:$B,2,0)</f>
        <v>0</v>
      </c>
      <c r="L73" s="7"/>
    </row>
    <row r="74" spans="1:12" ht="15" x14ac:dyDescent="0.25">
      <c r="A74" s="58" t="s">
        <v>134</v>
      </c>
      <c r="B74" s="12"/>
      <c r="C74" s="68">
        <f>VLOOKUP(A74,[1]SET_import!$A:$B,2,0)</f>
        <v>0</v>
      </c>
      <c r="D74" s="69"/>
      <c r="E74" s="58" t="s">
        <v>135</v>
      </c>
      <c r="F74" s="1"/>
      <c r="G74" s="68">
        <f>VLOOKUP(E74,[1]SET_import!$A:$B,2,0)</f>
        <v>6</v>
      </c>
      <c r="H74" s="70"/>
      <c r="I74" s="58" t="s">
        <v>136</v>
      </c>
      <c r="J74" s="16"/>
      <c r="K74" s="71">
        <f>VLOOKUP(I74,[1]SET_import!$A:$B,2,0)</f>
        <v>0</v>
      </c>
      <c r="L74" s="7"/>
    </row>
    <row r="75" spans="1:12" ht="15" x14ac:dyDescent="0.25">
      <c r="A75" s="58"/>
      <c r="B75" s="12"/>
      <c r="C75" s="75"/>
      <c r="D75" s="69"/>
      <c r="E75" s="58"/>
      <c r="F75" s="1"/>
      <c r="G75" s="75"/>
      <c r="H75" s="70"/>
      <c r="I75" s="58"/>
      <c r="J75" s="16"/>
      <c r="K75" s="76"/>
      <c r="L75" s="7"/>
    </row>
    <row r="76" spans="1:12" ht="15" x14ac:dyDescent="0.25">
      <c r="A76" s="78" t="s">
        <v>137</v>
      </c>
      <c r="B76" s="12"/>
      <c r="C76" s="79">
        <f>VLOOKUP(A76,[1]SET_import!$A:$B,2,0)</f>
        <v>0</v>
      </c>
      <c r="D76" s="69"/>
      <c r="E76" s="78" t="s">
        <v>138</v>
      </c>
      <c r="F76" s="16"/>
      <c r="G76" s="80">
        <f>VLOOKUP(E76,[1]SET_import!$A:$B,2,0)</f>
        <v>0</v>
      </c>
      <c r="H76" s="81"/>
      <c r="I76" s="78" t="s">
        <v>139</v>
      </c>
      <c r="J76" s="16"/>
      <c r="K76" s="82">
        <f>VLOOKUP(I76,[1]SET_import!$A:$B,2,0)</f>
        <v>0</v>
      </c>
      <c r="L76" s="7"/>
    </row>
    <row r="77" spans="1:12" ht="15" x14ac:dyDescent="0.25">
      <c r="A77" s="78" t="s">
        <v>140</v>
      </c>
      <c r="B77" s="12"/>
      <c r="C77" s="83">
        <f>VLOOKUP(A77,[1]SET_import!$A:$B,2,0)</f>
        <v>0</v>
      </c>
      <c r="D77" s="69"/>
      <c r="E77" s="78" t="s">
        <v>141</v>
      </c>
      <c r="F77" s="16"/>
      <c r="G77" s="83">
        <f>VLOOKUP(E77,[1]SET_import!$A:$B,2,0)</f>
        <v>0</v>
      </c>
      <c r="H77" s="81"/>
      <c r="I77" s="78" t="s">
        <v>142</v>
      </c>
      <c r="J77" s="16"/>
      <c r="K77" s="84">
        <f>VLOOKUP(I77,[1]SET_import!$A:$B,2,0)</f>
        <v>0</v>
      </c>
      <c r="L77" s="7"/>
    </row>
    <row r="78" spans="1:12" ht="15" x14ac:dyDescent="0.25">
      <c r="A78" s="85"/>
      <c r="B78" s="12"/>
      <c r="C78" s="86"/>
      <c r="D78" s="87"/>
      <c r="E78" s="85"/>
      <c r="F78" s="12"/>
      <c r="G78" s="86"/>
      <c r="H78" s="88"/>
      <c r="I78" s="85"/>
      <c r="J78" s="16"/>
      <c r="K78" s="89"/>
      <c r="L78" s="7"/>
    </row>
    <row r="79" spans="1:12" ht="15" x14ac:dyDescent="0.25">
      <c r="D79" s="95"/>
      <c r="E79" s="11" t="s">
        <v>143</v>
      </c>
      <c r="F79" s="12"/>
      <c r="G79" s="83">
        <f>VLOOKUP(E79,[1]SET_import!$A:$B,2,0)</f>
        <v>0</v>
      </c>
      <c r="H79" s="81"/>
      <c r="I79" s="11" t="s">
        <v>144</v>
      </c>
      <c r="J79" s="16"/>
      <c r="K79" s="96">
        <f>VLOOKUP(I79,[1]SET_import!$A:$B,2,0)</f>
        <v>0</v>
      </c>
      <c r="L79" s="7"/>
    </row>
    <row r="80" spans="1:12" ht="15" x14ac:dyDescent="0.25">
      <c r="A80" s="101" t="s">
        <v>145</v>
      </c>
      <c r="C80" s="102">
        <f>VLOOKUP(A80,[1]SET_import!$A:$B,2,0)</f>
        <v>15</v>
      </c>
      <c r="D80" s="95"/>
      <c r="E80" s="11"/>
      <c r="F80" s="98"/>
      <c r="G80" s="103"/>
      <c r="H80" s="81"/>
      <c r="I80" s="104" t="s">
        <v>146</v>
      </c>
      <c r="J80" s="16"/>
      <c r="K80" s="105">
        <f>VLOOKUP(I80,[1]SET_import!$A:$B,2,0)</f>
        <v>0</v>
      </c>
      <c r="L80" s="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BI18:BJ18"/>
    <mergeCell ref="BK18:BM18"/>
    <mergeCell ref="BO26:BO27"/>
    <mergeCell ref="M43:U43"/>
    <mergeCell ref="W43:X43"/>
    <mergeCell ref="AA43:AB43"/>
    <mergeCell ref="AF43:AG43"/>
    <mergeCell ref="AW43:AX43"/>
    <mergeCell ref="AS18:AU18"/>
    <mergeCell ref="AV18:AX18"/>
    <mergeCell ref="AY18:AZ18"/>
    <mergeCell ref="BA18:BC18"/>
    <mergeCell ref="BD18:BE18"/>
    <mergeCell ref="BF18:BH18"/>
    <mergeCell ref="AN4:AW5"/>
    <mergeCell ref="BO5:BO6"/>
    <mergeCell ref="M18:N18"/>
    <mergeCell ref="P18:Q18"/>
    <mergeCell ref="R18:S18"/>
    <mergeCell ref="T18:U18"/>
    <mergeCell ref="AB18:AC18"/>
    <mergeCell ref="AJ18:AL18"/>
    <mergeCell ref="AM18:AO18"/>
    <mergeCell ref="AP18:AR18"/>
  </mergeCells>
  <pageMargins left="0.2" right="0.12" top="0.4" bottom="0.34" header="0.3" footer="0.23"/>
  <pageSetup paperSize="9" scale="2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SET_export">
                <anchor moveWithCells="1" sizeWithCells="1">
                  <from>
                    <xdr:col>16</xdr:col>
                    <xdr:colOff>0</xdr:colOff>
                    <xdr:row>14</xdr:row>
                    <xdr:rowOff>9525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1]!StrategyTester">
                <anchor moveWithCells="1" sizeWithCells="1">
                  <from>
                    <xdr:col>35</xdr:col>
                    <xdr:colOff>0</xdr:colOff>
                    <xdr:row>1</xdr:row>
                    <xdr:rowOff>161925</xdr:rowOff>
                  </from>
                  <to>
                    <xdr:col>37</xdr:col>
                    <xdr:colOff>333375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1]!DetailedStatement">
                <anchor moveWithCells="1" sizeWithCells="1">
                  <from>
                    <xdr:col>34</xdr:col>
                    <xdr:colOff>276225</xdr:colOff>
                    <xdr:row>3</xdr:row>
                    <xdr:rowOff>180975</xdr:rowOff>
                  </from>
                  <to>
                    <xdr:col>37</xdr:col>
                    <xdr:colOff>314325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1]!MyfxbookReport">
                <anchor moveWithCells="1" sizeWithCells="1">
                  <from>
                    <xdr:col>35</xdr:col>
                    <xdr:colOff>28575</xdr:colOff>
                    <xdr:row>7</xdr:row>
                    <xdr:rowOff>0</xdr:rowOff>
                  </from>
                  <to>
                    <xdr:col>37</xdr:col>
                    <xdr:colOff>361950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1]!PrintPDFReport">
                <anchor moveWithCells="1" sizeWithCells="1">
                  <from>
                    <xdr:col>35</xdr:col>
                    <xdr:colOff>0</xdr:colOff>
                    <xdr:row>10</xdr:row>
                    <xdr:rowOff>0</xdr:rowOff>
                  </from>
                  <to>
                    <xdr:col>37</xdr:col>
                    <xdr:colOff>333375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E5662A2-4816-4EBC-9BB7-3A5CCB3B6E3D}">
          <x14:formula1>
            <xm:f>'[(EA) - Setka v1.43+ - Анализатор статистики сеток - dagaz -Drew_v2.1.xlsm]Сводная'!#REF!</xm:f>
          </x14:formula1>
          <xm:sqref>AJ14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Сводная МОДЕЛЬ 1x1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Анатолий</dc:creator>
  <cp:lastModifiedBy>Анатолий</cp:lastModifiedBy>
  <dcterms:created xsi:type="dcterms:W3CDTF">2019-04-10T02:55:28Z</dcterms:created>
  <dcterms:modified xsi:type="dcterms:W3CDTF">2019-04-10T02:57:11Z</dcterms:modified>
</cp:coreProperties>
</file>