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arutyunyan.a\Desktop\"/>
    </mc:Choice>
  </mc:AlternateContent>
  <xr:revisionPtr revIDLastSave="0" documentId="8_{6EADC7DD-D980-4FAA-9A9D-677FFD57595B}" xr6:coauthVersionLast="37" xr6:coauthVersionMax="37" xr10:uidLastSave="{00000000-0000-0000-0000-000000000000}"/>
  <bookViews>
    <workbookView xWindow="0" yWindow="0" windowWidth="28800" windowHeight="12225" tabRatio="973" firstSheet="2" activeTab="10" xr2:uid="{00000000-000D-0000-FFFF-FFFF00000000}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7" r:id="rId10"/>
    <sheet name="Сводная МОДЕЛЬ 1x1" sheetId="10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 builtInGroupCount="19"/>
  <definedNames>
    <definedName name="_xlnm._FilterDatabase" localSheetId="11" hidden="1">DetailedStatement!$A$1:$R$1</definedName>
    <definedName name="_xlnm._FilterDatabase" localSheetId="15" hidden="1">StatementMyfxbook!$A$1:$R$1</definedName>
    <definedName name="_xlnm._FilterDatabase" localSheetId="13" hidden="1">StrategyTester!$A$1:$S$12205</definedName>
    <definedName name="_xlnm._FilterDatabase" localSheetId="17" hidden="1">Temp!#REF!</definedName>
    <definedName name="_xlnm._FilterDatabase" localSheetId="9" hidden="1">'База данных'!$D$5:$Y$5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Сетки_StrategyTester!$A$1:$O$5723</definedName>
  </definedNames>
  <calcPr calcId="179021"/>
  <pivotCaches>
    <pivotCache cacheId="20" r:id="rId19"/>
    <pivotCache cacheId="23" r:id="rId20"/>
    <pivotCache cacheId="27" r:id="rId21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1" i="17" l="1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W36" i="10" l="1"/>
  <c r="AV34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 s="1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K21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P22" i="1" s="1"/>
  <c r="P23" i="1" s="1"/>
  <c r="P24" i="1" s="1"/>
  <c r="J22" i="10" l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1" i="10"/>
  <c r="Q21" i="10" s="1"/>
  <c r="H22" i="1"/>
  <c r="D22" i="5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K22" i="10" l="1"/>
  <c r="K23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W22" i="10" l="1"/>
  <c r="AG22" i="10" s="1"/>
  <c r="O22" i="10"/>
  <c r="M22" i="10" s="1"/>
  <c r="N22" i="10" s="1"/>
  <c r="P23" i="10"/>
  <c r="Q23" i="10" s="1"/>
  <c r="Z21" i="10"/>
  <c r="AB21" i="10" s="1"/>
  <c r="AC21" i="10" s="1"/>
  <c r="S21" i="10"/>
  <c r="O28" i="1"/>
  <c r="P28" i="1" s="1"/>
  <c r="N29" i="1"/>
  <c r="C26" i="10"/>
  <c r="O23" i="10"/>
  <c r="M23" i="10" s="1"/>
  <c r="N23" i="10" s="1"/>
  <c r="K24" i="10"/>
  <c r="W23" i="10"/>
  <c r="AG23" i="10" s="1"/>
  <c r="X22" i="10" l="1"/>
  <c r="AA22" i="10" s="1"/>
  <c r="AF22" i="10"/>
  <c r="R22" i="10"/>
  <c r="T22" i="10" s="1"/>
  <c r="U22" i="10" s="1"/>
  <c r="P24" i="10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C27" i="10"/>
  <c r="Z22" i="10" l="1"/>
  <c r="AB22" i="10" s="1"/>
  <c r="AC22" i="10" s="1"/>
  <c r="S22" i="10"/>
  <c r="Q24" i="10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  <author>Komp</author>
  </authors>
  <commentList>
    <comment ref="K1" authorId="0" shapeId="0" xr:uid="{00000000-0006-0000-0A00-000001000000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00000000-0006-0000-0A00-000002000000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00000000-0006-0000-0A00-000003000000}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 xr:uid="{00000000-0006-0000-0A00-000004000000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 xr:uid="{00000000-0006-0000-0A00-000005000000}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 xr:uid="{00000000-0006-0000-0A00-000006000000}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 shapeId="0" xr:uid="{00000000-0006-0000-0A00-000007000000}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A00-000008000000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 xr:uid="{00000000-0006-0000-0A00-000009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 xr:uid="{00000000-0006-0000-0A00-00000A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 shapeId="0" xr:uid="{00000000-0006-0000-0A00-00000B000000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A00-00000C000000}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0000000-0006-0000-0A00-00000D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 xr:uid="{00000000-0006-0000-0A00-00000E000000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 xr:uid="{00000000-0006-0000-0A00-00000F000000}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 shapeId="0" xr:uid="{00000000-0006-0000-0A00-00001000000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00000000-0006-0000-0A00-000011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 shapeId="0" xr:uid="{00000000-0006-0000-0A00-000012000000}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 shapeId="0" xr:uid="{00000000-0006-0000-0A00-000013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 shapeId="0" xr:uid="{00000000-0006-0000-0A00-000014000000}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 shapeId="0" xr:uid="{00000000-0006-0000-0A00-000015000000}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 shapeId="0" xr:uid="{00000000-0006-0000-0A00-000016000000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A00-000017000000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00000000-0006-0000-0A00-000018000000}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0000000-0006-0000-0A00-000019000000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A00-00001A000000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A00-00001B000000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A00-00001C000000}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A00-00001D000000}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A00-00001E000000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A00-00001F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00000000-0006-0000-0A00-000020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A00-000021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A00-000022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A00-000023000000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<sst xmlns="http://schemas.openxmlformats.org/spreadsheetml/2006/main" count="4888" uniqueCount="841">
  <si>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</si>
  <si>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</si>
  <si>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</si>
  <si>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</si>
  <si>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</si>
  <si>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</si>
  <si>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</si>
  <si>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</si>
  <si>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</si>
  <si>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</si>
  <si>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</si>
  <si>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</si>
  <si>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</si>
  <si>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</si>
  <si>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</si>
  <si>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</si>
  <si>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</si>
  <si>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</si>
  <si>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</si>
  <si>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</si>
  <si>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</si>
  <si>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</si>
  <si>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</si>
  <si>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</si>
  <si>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</si>
  <si>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</si>
  <si>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</si>
  <si>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</si>
  <si>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</si>
  <si>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</si>
  <si>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</si>
  <si>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</si>
  <si>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</si>
  <si>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</si>
  <si>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</si>
  <si>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</si>
  <si>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</si>
  <si>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</si>
  <si>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</si>
  <si>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</si>
  <si>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</si>
  <si>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</si>
  <si>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</si>
  <si>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</si>
  <si>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</si>
  <si>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</si>
  <si>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</si>
  <si>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</si>
  <si>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</si>
  <si>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</si>
  <si>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</si>
  <si>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</si>
  <si>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</si>
  <si>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</si>
  <si>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</si>
  <si>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</si>
  <si>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</si>
  <si>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</si>
  <si>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</si>
  <si>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</si>
  <si>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</si>
  <si>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</si>
  <si>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</si>
  <si>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</si>
  <si>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</si>
  <si>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</si>
  <si>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</si>
  <si>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</si>
  <si>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</si>
  <si>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</si>
  <si>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</si>
  <si>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</si>
  <si>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</si>
  <si>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</si>
  <si>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</si>
  <si>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</si>
  <si>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</si>
  <si>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</si>
  <si>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</si>
  <si>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</si>
  <si>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</si>
  <si>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</si>
  <si>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</si>
  <si>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</si>
  <si>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</si>
  <si>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</si>
  <si>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</si>
  <si>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</si>
  <si>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</si>
  <si>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</si>
  <si>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</si>
  <si>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</si>
  <si>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</si>
  <si>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</si>
  <si>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</si>
  <si>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</si>
  <si>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</si>
  <si>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</si>
  <si>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</si>
  <si>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</si>
  <si>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</si>
  <si>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</si>
  <si>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</si>
  <si>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</si>
  <si>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</si>
  <si>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</si>
  <si>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</si>
  <si>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</si>
  <si>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</si>
  <si>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</si>
  <si>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</si>
  <si>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</si>
  <si>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</si>
  <si>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</si>
  <si>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</si>
  <si>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</si>
  <si>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</si>
  <si>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</si>
  <si>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</si>
  <si>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</si>
  <si>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</si>
  <si>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</si>
  <si>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</si>
  <si>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</si>
  <si>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</si>
  <si>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</si>
  <si>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</si>
  <si>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</si>
  <si>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</si>
  <si>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</si>
  <si>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</si>
  <si>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</si>
  <si>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</si>
  <si>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</si>
  <si>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</si>
  <si>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</si>
  <si>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</si>
  <si>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</si>
  <si>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</si>
  <si>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</si>
  <si>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</si>
  <si>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</si>
  <si>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</si>
  <si>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</si>
  <si>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</si>
  <si>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</si>
  <si>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</si>
  <si>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</si>
  <si>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</si>
  <si>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</si>
  <si>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</si>
  <si>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</si>
  <si>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</si>
  <si>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</si>
  <si>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</si>
  <si>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</si>
  <si>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</si>
  <si>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</si>
  <si>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</si>
  <si>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</si>
  <si>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</si>
  <si>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</si>
  <si>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</si>
  <si>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</si>
  <si>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</si>
  <si>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</si>
  <si>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</si>
  <si>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</si>
  <si>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</si>
  <si>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</si>
  <si>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</si>
  <si>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</si>
  <si>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</si>
  <si>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</si>
  <si>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</si>
  <si>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</si>
  <si>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</si>
  <si>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</si>
  <si>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</si>
  <si>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</si>
  <si>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</si>
  <si>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</si>
  <si>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</si>
  <si>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</si>
  <si>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</si>
  <si>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</si>
  <si>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</si>
  <si>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</si>
  <si>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</si>
  <si>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</si>
  <si>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</si>
  <si>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</si>
  <si>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</si>
  <si>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</si>
  <si>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</si>
  <si>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</si>
  <si>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</si>
  <si>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</si>
  <si>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</si>
  <si>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</si>
  <si>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</si>
  <si>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</si>
  <si>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</si>
  <si>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</si>
  <si>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</si>
  <si>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</si>
  <si>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</si>
  <si>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</si>
  <si>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</si>
  <si>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</si>
  <si>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</si>
  <si>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</si>
  <si>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</si>
  <si>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</si>
  <si>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</si>
  <si>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</si>
  <si>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</si>
  <si>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</si>
  <si>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</si>
  <si>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VolCandleMaxSize</t>
  </si>
  <si>
    <t>VolStopTradeTimining</t>
  </si>
  <si>
    <t>TradeStartHour</t>
  </si>
  <si>
    <t>TradeEndHour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</si>
  <si>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</si>
  <si>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</si>
  <si>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</si>
  <si>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</si>
  <si>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</si>
  <si>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</si>
  <si>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</si>
  <si>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</si>
  <si>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</si>
  <si>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</si>
  <si>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</si>
  <si>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</si>
  <si>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</si>
  <si>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</si>
  <si>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</si>
  <si>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</si>
  <si>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</si>
  <si>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</si>
  <si>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MaxSpread=5</t>
  </si>
  <si>
    <t>MinLeverage=0</t>
  </si>
  <si>
    <t>MaxTradePairs=0</t>
  </si>
  <si>
    <t>CurrencyBlock=0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</si>
  <si>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</si>
  <si>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</si>
  <si>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</si>
  <si>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</si>
  <si>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</si>
  <si>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</si>
  <si>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CloseAllOrders_ByDrawdownPercent=0</t>
  </si>
  <si>
    <t>S_CalcLotType=0</t>
  </si>
  <si>
    <t>S_MaxLotCoef=0</t>
  </si>
  <si>
    <t>S_TakeProffitType=1</t>
  </si>
  <si>
    <t>S_TakeProffit_Level2=0</t>
  </si>
  <si>
    <t>S_TakeProffit_Level2FixPips=0</t>
  </si>
  <si>
    <t>B_GridLevel=3</t>
  </si>
  <si>
    <t>B_GridStep_AddPips=1</t>
  </si>
  <si>
    <t>B_CalcLotType=0</t>
  </si>
  <si>
    <t>B_CurrencyForMinLot=0</t>
  </si>
  <si>
    <t>B_MultStart=3</t>
  </si>
  <si>
    <t>B_MultLevel3=8</t>
  </si>
  <si>
    <t>B_Mult3=11</t>
  </si>
  <si>
    <t>B_MaxLotCoef=0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</si>
  <si>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</si>
  <si>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</si>
  <si>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</si>
  <si>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</si>
  <si>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</si>
  <si>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S_GapMinPercent=0</t>
  </si>
  <si>
    <t>B_GapMinPercent=0</t>
  </si>
  <si>
    <t>VolCandleTF=1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</si>
  <si>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</si>
  <si>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</si>
  <si>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</si>
  <si>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</si>
  <si>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</si>
  <si>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</si>
  <si>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</si>
  <si>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</si>
  <si>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</si>
  <si>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</si>
  <si>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</si>
  <si>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</si>
  <si>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</si>
  <si>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</si>
  <si>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</si>
  <si>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</si>
  <si>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</si>
  <si>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</si>
  <si>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</si>
  <si>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</si>
  <si>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</si>
  <si>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</si>
  <si>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</si>
  <si>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</si>
  <si>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</si>
  <si>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</si>
  <si>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</si>
  <si>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</si>
  <si>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</si>
  <si>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</si>
  <si>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</si>
  <si>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</si>
  <si>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</si>
  <si>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</si>
  <si>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</si>
  <si>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</si>
  <si>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</si>
  <si>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</si>
  <si>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</si>
  <si>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</si>
  <si>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</si>
  <si>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</si>
  <si>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</si>
  <si>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</si>
  <si>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</si>
  <si>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</si>
  <si>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</si>
  <si>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</si>
  <si>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</si>
  <si>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</si>
  <si>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</si>
  <si>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</si>
  <si>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</si>
  <si>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</si>
  <si>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</si>
  <si>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</si>
  <si>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</si>
  <si>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</si>
  <si>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</si>
  <si>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</si>
  <si>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</si>
  <si>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</si>
  <si>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</si>
  <si>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</si>
  <si>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</si>
  <si>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</si>
  <si>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</si>
  <si>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</si>
  <si>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</si>
  <si>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</si>
  <si>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</si>
  <si>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</si>
  <si>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</si>
  <si>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</si>
  <si>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</si>
  <si>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</si>
  <si>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</si>
  <si>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</si>
  <si>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</si>
  <si>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</si>
  <si>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</si>
  <si>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</si>
  <si>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</si>
  <si>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</si>
  <si>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</si>
  <si>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</si>
  <si>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</si>
  <si>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</si>
  <si>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</si>
  <si>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</si>
  <si>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</si>
  <si>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</si>
  <si>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</si>
  <si>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</si>
  <si>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</si>
  <si>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</si>
  <si>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</si>
  <si>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</si>
  <si>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</si>
  <si>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</si>
  <si>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</si>
  <si>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</si>
  <si>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</si>
  <si>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</si>
  <si>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</si>
  <si>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</si>
  <si>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</si>
  <si>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</si>
  <si>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</si>
  <si>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</si>
  <si>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</si>
  <si>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</si>
  <si>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</si>
  <si>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</si>
  <si>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</si>
  <si>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</si>
  <si>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</si>
  <si>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</si>
  <si>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</si>
  <si>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</si>
  <si>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</si>
  <si>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</si>
  <si>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</si>
  <si>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</si>
  <si>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</si>
  <si>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</si>
  <si>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</si>
  <si>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</si>
  <si>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</si>
  <si>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</si>
  <si>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</si>
  <si>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</si>
  <si>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</si>
  <si>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</si>
  <si>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</si>
  <si>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</si>
  <si>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</si>
  <si>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</si>
  <si>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</si>
  <si>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</si>
  <si>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</si>
  <si>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</si>
  <si>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</si>
  <si>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</si>
  <si>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</si>
  <si>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</si>
  <si>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</si>
  <si>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</si>
  <si>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</si>
  <si>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</si>
  <si>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</si>
  <si>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</si>
  <si>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</si>
  <si>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</si>
  <si>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</si>
  <si>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</si>
  <si>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</si>
  <si>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</si>
  <si>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</si>
  <si>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</si>
  <si>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</si>
  <si>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</si>
  <si>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</si>
  <si>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</si>
  <si>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</si>
  <si>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</si>
  <si>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</si>
  <si>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</si>
  <si>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</si>
  <si>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</si>
  <si>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</si>
  <si>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</si>
  <si>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</si>
  <si>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</si>
  <si>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</si>
  <si>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</si>
  <si>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</si>
  <si>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</si>
  <si>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</si>
  <si>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</si>
  <si>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</si>
  <si>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</si>
  <si>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S_Grid3=0</t>
  </si>
  <si>
    <t>S_Grid3Add=0</t>
  </si>
  <si>
    <t>S_GridStop=0</t>
  </si>
  <si>
    <t>S_MultStop=0</t>
  </si>
  <si>
    <t>B_MaxOpenOrders=15</t>
  </si>
  <si>
    <t>B_GridStep_Level2=10</t>
  </si>
  <si>
    <t>B_GridStep_Level2_AddPips=7</t>
  </si>
  <si>
    <t>B_Grid3=0</t>
  </si>
  <si>
    <t>B_Grid3Add=0</t>
  </si>
  <si>
    <t>B_GridStop=0</t>
  </si>
  <si>
    <t>B_MultLevel2=5</t>
  </si>
  <si>
    <t>B_MultСorrLevel3=0.02</t>
  </si>
  <si>
    <t>B_Mult3Add=0.03</t>
  </si>
  <si>
    <t>B_MultStop=0</t>
  </si>
  <si>
    <t>B_TakeProffit_Level1=4</t>
  </si>
  <si>
    <t>B_TakeProffit_Level1_5=12</t>
  </si>
  <si>
    <t>Наименование сета</t>
  </si>
  <si>
    <t>SELL</t>
  </si>
  <si>
    <t>BUY</t>
  </si>
  <si>
    <t>Результаты тестирования</t>
  </si>
  <si>
    <t>Length</t>
  </si>
  <si>
    <t>Min депо</t>
  </si>
  <si>
    <t>Начальный депозит</t>
  </si>
  <si>
    <t>Период тестирования</t>
  </si>
  <si>
    <t>Чистая прибыль</t>
  </si>
  <si>
    <t>Максимальная просадка</t>
  </si>
  <si>
    <t>Рентабельность месяц</t>
  </si>
  <si>
    <t>Рентабельность год</t>
  </si>
  <si>
    <t>SELL сетки - настройки шагов, количества колен и длины</t>
  </si>
  <si>
    <t>BUY сетки - настройки шагов, количества колен и длины</t>
  </si>
  <si>
    <t>Директория</t>
  </si>
  <si>
    <t>Max Open Orders</t>
  </si>
  <si>
    <t>Grid Step</t>
  </si>
  <si>
    <t>Min Lot</t>
  </si>
  <si>
    <t>Reflect Sell Settings To Buy</t>
  </si>
  <si>
    <t>Take Proffit</t>
  </si>
  <si>
    <t>Название отчета</t>
  </si>
  <si>
    <t>Прочее</t>
  </si>
  <si>
    <t>Примечание</t>
  </si>
  <si>
    <t>Дата обновления базы данных</t>
  </si>
  <si>
    <t>Фильтр - Запрет открывать ордера, если импульс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</si>
  <si>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</si>
  <si>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</si>
  <si>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TradeStartMinute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</si>
  <si>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</si>
  <si>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</si>
  <si>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</si>
  <si>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</si>
  <si>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</si>
  <si>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</si>
  <si>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</si>
  <si>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</si>
  <si>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</si>
  <si>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LogVerbose</t>
  </si>
  <si>
    <t>main_settings_1_43_1065_23_34_12_04_2017=Общие настройки и управление торгами</t>
  </si>
  <si>
    <t>MagicNumber=2147483647</t>
  </si>
  <si>
    <t>AddComment=ADX для опта 3</t>
  </si>
  <si>
    <t>filters_part_1_43_1065_23_34_12_04_2017=Фильтры спрэда и одновременно торгуемых пар и валют</t>
  </si>
  <si>
    <t>MinTimeStep=700</t>
  </si>
  <si>
    <t>trade_control_by_drawdown_1_43_1065_23_34_12_04_2017=Управление торгами в зависимости от просадки</t>
  </si>
  <si>
    <t>No1Order_ByDrawdownPercent=3</t>
  </si>
  <si>
    <t>CloseAllOrders_ByProfitMoney=100</t>
  </si>
  <si>
    <t>sell_step_settings_1_43_1065_23_34_12_04_2017=SELL сетки - настройки шагов, количества колен и длины</t>
  </si>
  <si>
    <t>S_GridStep=18</t>
  </si>
  <si>
    <t>S_GridLevel=3</t>
  </si>
  <si>
    <t>S_GridStep_AddPips=1</t>
  </si>
  <si>
    <t>S_GridStep_Level2=10</t>
  </si>
  <si>
    <t>S_GridStep_Level2_AddPips=7</t>
  </si>
  <si>
    <t>sell_lot_settings_1_43_1065_23_34_12_04_2017=SELL сетки - min ордер и множители лота всех колен</t>
  </si>
  <si>
    <t>S_CurrencyForMinLot=100</t>
  </si>
  <si>
    <t>S_Mult=3.8</t>
  </si>
  <si>
    <t>S_MultStart=2</t>
  </si>
  <si>
    <t>S_MultLevel2=5</t>
  </si>
  <si>
    <t>S_MultCorr=0.01</t>
  </si>
  <si>
    <t>S_MultLevel3=8</t>
  </si>
  <si>
    <t>S_MultСorrLevel3=0.02</t>
  </si>
  <si>
    <t>S_Mult3=11</t>
  </si>
  <si>
    <t>S_Mult3Add=0.03</t>
  </si>
  <si>
    <t>sell_tp_settings_1_43_1065_23_34_12_04_2017=SELL сетки: настройки TP (чистая прибыль) --&gt; [уровень_БУ]+ТР</t>
  </si>
  <si>
    <t>S_TakeProffit=5</t>
  </si>
  <si>
    <t>S_TakeProffit_Level1=4</t>
  </si>
  <si>
    <t>S_TakeProffit_Level1Corr=1</t>
  </si>
  <si>
    <t>S_TakeProffit_Level1_5=12</t>
  </si>
  <si>
    <t>S_TakeProffit_Level1_5Corr=-1</t>
  </si>
  <si>
    <t>buy_step_settings_1_43_1065_23_34_12_04_2017=BUY сетки - настройки шагов, количества колен и длины</t>
  </si>
  <si>
    <t>B_GridStep=20</t>
  </si>
  <si>
    <t>buy_lot_settings_1_43_1065_23_34_12_04_2017=BUY сетки - min ордер и множители лота всех колен</t>
  </si>
  <si>
    <t>B_Mult=1.4</t>
  </si>
  <si>
    <t>buy_tp_settings_1_43_1065_23_34_12_04_2017=BUY сетки: настройки TP (прибыль) --&gt; [уровень_БУ]+ТР</t>
  </si>
  <si>
    <t>B_TakeProffit=14</t>
  </si>
  <si>
    <t>Indicators_settings_1_43_1065_23_34_12_04_2017=Фильтры, ИНДИКАТОРНЫЙ вход Первым и/или Последующими ордерами</t>
  </si>
  <si>
    <t>use_ADX_for1Order=-1</t>
  </si>
  <si>
    <t>AdxTimeFrame1=5</t>
  </si>
  <si>
    <t>AdxPeriod1=50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</si>
  <si>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</si>
  <si>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</si>
  <si>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</si>
  <si>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</si>
  <si>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use_ADX_for_next_Order=7</t>
  </si>
  <si>
    <t>AdxTimeFrame=1</t>
  </si>
  <si>
    <t>AdxPeriod=27</t>
  </si>
  <si>
    <t>AdxLevel=1.8</t>
  </si>
  <si>
    <t>use_ADX_ds=0</t>
  </si>
  <si>
    <t>use_ADX_p3=0</t>
  </si>
  <si>
    <t>use_imp_for1Order=-1</t>
  </si>
  <si>
    <t>imp_indi_1order=2</t>
  </si>
  <si>
    <t>ImpTimeFrame1=30</t>
  </si>
  <si>
    <t>ImpPeriod1=8</t>
  </si>
  <si>
    <t>LGCoeff1=0.75</t>
  </si>
  <si>
    <t>ImpLevel1=1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</si>
  <si>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</si>
  <si>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</si>
  <si>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</si>
  <si>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</si>
  <si>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ImpPeriod=450</t>
  </si>
  <si>
    <t>LGCoeff=0.75</t>
  </si>
  <si>
    <t>ImpLevel=350</t>
  </si>
  <si>
    <t>without_indicator_settings_1_43_1065_23_34_12_04_2017=Настройки параметров и фильтров безиндикаторного входа</t>
  </si>
  <si>
    <t>OpenFirstOrderTF=10080</t>
  </si>
  <si>
    <t>CandlesToOpen1Order=1</t>
  </si>
  <si>
    <t>CandlesToOpen1Order_OpenClose=1</t>
  </si>
  <si>
    <t>CandlesToOpen1Order_MinPips=90</t>
  </si>
  <si>
    <t>CandlesToOpen1Order_MaxPips=500</t>
  </si>
  <si>
    <t>ReversSignalToOpen1Order=0</t>
  </si>
  <si>
    <t>GapControl=0</t>
  </si>
  <si>
    <t>GapMaxStopOrders=3</t>
  </si>
  <si>
    <t>S_GapMinPips=10</t>
  </si>
  <si>
    <t>Use_trend_indicator_settings1_1_43_1065_23_34_12_04_2017=Параметры трендового фильтра.</t>
  </si>
  <si>
    <t>Use_imp_indicator_settings1_1_43_1065_23_34_12_04_2017=Параметры импульсного фильтра.</t>
  </si>
  <si>
    <t>gap_settings_1_43_1065_23_34_12_04_2017=Настройки блока выявления и обработки гэпов</t>
  </si>
  <si>
    <t>GapMinDistanceFromMarket=4</t>
  </si>
  <si>
    <t>S_GapLotKoef=0.5</t>
  </si>
  <si>
    <t>S_GapLastOrderKoef=2</t>
  </si>
  <si>
    <t>B_GapMinPips=10</t>
  </si>
  <si>
    <t>B_GapLotKoef=0.5</t>
  </si>
  <si>
    <t>B_GapLastOrderKoef=2</t>
  </si>
  <si>
    <t>vol_filter_settings_1_43_1065_23_34_12_04_2017=Фильтр - Запрет открывать ордера, если импульс</t>
  </si>
  <si>
    <t>VolCandleMaxSize=15</t>
  </si>
  <si>
    <t>VolStopTradeTimining=60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</si>
  <si>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</si>
  <si>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</si>
  <si>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</si>
  <si>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</si>
  <si>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sheduler_trade_pause_settings_1_43_1065_23_34_12_04_2017=№4 Однократно: от и до - запрещено открывать любые ордера</t>
  </si>
  <si>
    <t>sheduler_trade_stop_settings_1_43_1065_23_34_12_04_2017=№5 Ежедневно - до 10 интервалов запрета открывать любые ордера</t>
  </si>
  <si>
    <t>sheduler_close_all_order_settings_1_43_1065_23_34_12_04_2017=№6 Ежедневно - закрытие обеих сеток в одно время</t>
  </si>
  <si>
    <t>other_settings_1_43_1065_23_34_12_04_2017====Прочие общие настройки</t>
  </si>
  <si>
    <t>ShowComments=1</t>
  </si>
  <si>
    <t/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</si>
  <si>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</si>
  <si>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</si>
  <si>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</si>
  <si>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</si>
  <si>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</si>
  <si>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</si>
  <si>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</si>
  <si>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IntraDay1StartHour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</si>
  <si>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</si>
  <si>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</si>
  <si>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</si>
  <si>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</si>
  <si>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</si>
  <si>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</si>
  <si>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</si>
  <si>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</si>
  <si>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</si>
  <si>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</si>
  <si>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</si>
  <si>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</si>
  <si>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</si>
  <si>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</si>
  <si>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</si>
  <si>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</si>
  <si>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</si>
  <si>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</si>
  <si>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</si>
  <si>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</si>
  <si>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</si>
  <si>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</si>
  <si>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</si>
  <si>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</si>
  <si>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</si>
  <si>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</si>
  <si>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</si>
  <si>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</si>
  <si>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</si>
  <si>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</si>
  <si>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</si>
  <si>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</si>
  <si>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</si>
  <si>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</si>
  <si>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</si>
  <si>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</si>
  <si>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</si>
  <si>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</si>
  <si>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</si>
  <si>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</si>
  <si>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</si>
  <si>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</si>
  <si>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</si>
  <si>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</si>
  <si>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</si>
  <si>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</si>
  <si>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</si>
  <si>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</si>
  <si>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</si>
  <si>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</si>
  <si>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</si>
  <si>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</si>
  <si>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</si>
  <si>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</si>
  <si>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</si>
  <si>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</si>
  <si>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</si>
  <si>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</si>
  <si>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</si>
  <si>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</si>
  <si>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</si>
  <si>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</si>
  <si>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</si>
  <si>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</si>
  <si>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</si>
  <si>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</si>
  <si>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</si>
  <si>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</si>
  <si>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</si>
  <si>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</si>
  <si>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</si>
  <si>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</si>
  <si>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</si>
  <si>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</si>
  <si>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</si>
  <si>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</si>
  <si>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</si>
  <si>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</si>
  <si>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</si>
  <si>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</si>
  <si>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</si>
  <si>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</si>
  <si>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</si>
  <si>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</si>
  <si>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</si>
  <si>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</si>
  <si>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</si>
  <si>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</si>
  <si>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</si>
  <si>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</si>
  <si>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</si>
  <si>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</si>
  <si>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</si>
  <si>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</si>
  <si>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</si>
  <si>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</si>
  <si>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</si>
  <si>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</si>
  <si>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</si>
  <si>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</si>
  <si>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</si>
  <si>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</si>
  <si>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</si>
  <si>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</si>
  <si>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</si>
  <si>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</si>
  <si>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</si>
  <si>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</si>
  <si>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</si>
  <si>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</si>
  <si>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</si>
  <si>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</si>
  <si>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</si>
  <si>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</si>
  <si>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</si>
  <si>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</si>
  <si>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</si>
  <si>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</si>
  <si>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</si>
  <si>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</si>
  <si>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</si>
  <si>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</si>
  <si>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</si>
  <si>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Статистика сеток из отчета тестера стратегий MT4</t>
  </si>
  <si>
    <t>(EA) - Setka v1.43 ADX-IMP-R186-USDCHF-M1-500-500-0.01x3.1-adx.htm</t>
  </si>
  <si>
    <t>USDCHF</t>
  </si>
  <si>
    <t>1 Минута (M1)</t>
  </si>
  <si>
    <t>(2017.01.01 - 2019.07.30)</t>
  </si>
  <si>
    <t>8379.41 (95.63%)</t>
  </si>
  <si>
    <t>Рентабельность (месяц)</t>
  </si>
  <si>
    <t>(год)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</si>
  <si>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</si>
  <si>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</si>
  <si>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</si>
  <si>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</si>
  <si>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</si>
  <si>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</si>
  <si>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</si>
  <si>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</si>
  <si>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</si>
  <si>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</si>
  <si>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</si>
  <si>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Indicators_settings_1_43_1065_23_34_12_04_2017</t>
  </si>
  <si>
    <t>Фильтры, ИНДИКАТОРНЫЙ вход Первым и/или Последующими ордерами</t>
  </si>
  <si>
    <t>Use_trend_indicator_settings1_1_43_1065_23_34_12_04_2017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</si>
  <si>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</si>
  <si>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</si>
  <si>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</si>
  <si>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</si>
  <si>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</si>
  <si>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</si>
  <si>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</si>
  <si>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</si>
  <si>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</si>
  <si>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</si>
  <si>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</si>
  <si>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</si>
  <si>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</si>
  <si>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</si>
  <si>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</si>
  <si>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Use_imp_indicator_settings1_1_43_1065_23_34_12_04_2017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</si>
  <si>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</si>
  <si>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</si>
  <si>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</si>
  <si>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</si>
  <si>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</si>
  <si>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</si>
  <si>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</si>
  <si>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</si>
  <si>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</si>
  <si>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</si>
  <si>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</si>
  <si>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</si>
  <si>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</si>
  <si>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</si>
  <si>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without_indicator_settings_1_43_1065_23_34_12_04_2017</t>
  </si>
  <si>
    <t>gap_settings_1_43_1065_23_34_12_04_2017</t>
  </si>
  <si>
    <t>sell stop</t>
  </si>
  <si>
    <t>buy stop</t>
  </si>
  <si>
    <t>cancelled</t>
  </si>
  <si>
    <t>Итог</t>
  </si>
  <si>
    <t>Данные</t>
  </si>
  <si>
    <t>Sell+Buy %</t>
  </si>
  <si>
    <t>Sell %</t>
  </si>
  <si>
    <t>Итог Sell+Buy %</t>
  </si>
  <si>
    <t>Итог Sell %</t>
  </si>
  <si>
    <t>Buy %</t>
  </si>
  <si>
    <t>Итог Buy %</t>
  </si>
  <si>
    <t>Годы</t>
  </si>
  <si>
    <t>2017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</si>
  <si>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</si>
  <si>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</si>
  <si>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</si>
  <si>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</si>
  <si>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</si>
  <si>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</si>
  <si>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</si>
  <si>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</si>
  <si>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</si>
  <si>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</si>
  <si>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</si>
  <si>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</si>
  <si>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2017 Sell+Buy %</t>
  </si>
  <si>
    <t>2017 Sell %</t>
  </si>
  <si>
    <t>2017 Buy %</t>
  </si>
  <si>
    <t>2018</t>
  </si>
  <si>
    <t>2018 Sell+Buy %</t>
  </si>
  <si>
    <t>2018 Sell %</t>
  </si>
  <si>
    <t>2018 Buy %</t>
  </si>
  <si>
    <t>2019</t>
  </si>
  <si>
    <t>2019 Sell+Buy %</t>
  </si>
  <si>
    <t>2019 Sell %</t>
  </si>
  <si>
    <t>2019 Buy %</t>
  </si>
  <si>
    <t>Количество сеток</t>
  </si>
  <si>
    <t>2017 Итог</t>
  </si>
  <si>
    <t>2018 Итог</t>
  </si>
  <si>
    <t>2019 Итог</t>
  </si>
  <si>
    <t>(EA) - Setka v1.43 ADX-IMP-R186-USDCHF-M1-500-500-0.01x3.1-adx.set</t>
  </si>
  <si>
    <t>(EA) - Setka v1.43 ADX-IMP-R186-USDCHF-M1-500-500-0.01x3.1-adx</t>
  </si>
  <si>
    <t>vol_filter_settings_1_43_1065_23_34_12_04_2017</t>
  </si>
  <si>
    <t>sheduler_settings_1_43_1065_23_34_12_04_2017</t>
  </si>
  <si>
    <t>sheduler_trade_week_settings_1_43_1065_23_34_12_04_2017</t>
  </si>
  <si>
    <t>sheduler_new_positio_pause_settings_1_43_1065_23_34_12_04_2017</t>
  </si>
  <si>
    <t>sheduler_trade_day_settings_1_43_1065_23_34_12_04_2017</t>
  </si>
  <si>
    <t>sheduler_trade_pause_settings_1_43_1065_23_34_12_04_2017</t>
  </si>
  <si>
    <t>sheduler_trade_stop_settings_1_43_1065_23_34_12_04_2017</t>
  </si>
  <si>
    <t>sheduler_close_all_order_settings_1_43_1065_23_34_12_04_2017</t>
  </si>
  <si>
    <t>other_settings_1_43_1065_23_34_12_04_2017</t>
  </si>
  <si>
    <t>ShowComments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</si>
</sst>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9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552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7" fillId="2" borderId="22" xfId="0" applyNumberFormat="1" applyFont="1" applyFill="1" applyBorder="1" applyAlignment="1" applyProtection="1">
      <alignment horizontal="center"/>
    </xf>
    <xf numFmtId="1" fontId="17" fillId="2" borderId="23" xfId="0" applyNumberFormat="1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" fontId="17" fillId="2" borderId="3" xfId="0" applyNumberFormat="1" applyFont="1" applyFill="1" applyBorder="1" applyAlignment="1" applyProtection="1">
      <alignment horizontal="center"/>
    </xf>
    <xf numFmtId="1" fontId="17" fillId="2" borderId="8" xfId="0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9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0" fontId="61" fillId="0" borderId="0" xfId="0" applyFont="1" applyProtection="1"/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7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8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8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9" fillId="0" borderId="0" xfId="0" applyFont="1" applyProtection="1"/>
    <xf numFmtId="171" fontId="56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5" fillId="0" borderId="0" xfId="0" applyNumberFormat="1" applyFont="1" applyAlignment="1" applyProtection="1">
      <alignment horizontal="center"/>
    </xf>
    <xf numFmtId="171" fontId="56" fillId="4" borderId="0" xfId="0" applyNumberFormat="1" applyFont="1" applyFill="1" applyProtection="1"/>
    <xf numFmtId="171" fontId="56" fillId="3" borderId="0" xfId="0" applyNumberFormat="1" applyFont="1" applyFill="1" applyProtection="1"/>
    <xf numFmtId="171" fontId="57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5" fillId="0" borderId="0" xfId="0" applyNumberFormat="1" applyFont="1" applyFill="1" applyAlignment="1" applyProtection="1">
      <alignment horizontal="center"/>
    </xf>
    <xf numFmtId="165" fontId="71" fillId="0" borderId="0" xfId="0" applyNumberFormat="1" applyFont="1" applyFill="1" applyAlignment="1" applyProtection="1">
      <alignment horizontal="center"/>
    </xf>
    <xf numFmtId="0" fontId="47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51" fillId="0" borderId="0" xfId="0" applyFont="1" applyAlignment="1">
      <alignment horizontal="center"/>
    </xf>
    <xf numFmtId="0" fontId="4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6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7" fillId="2" borderId="26" xfId="0" applyNumberFormat="1" applyFont="1" applyFill="1" applyBorder="1" applyAlignment="1" applyProtection="1">
      <alignment horizontal="center"/>
    </xf>
    <xf numFmtId="0" fontId="4" fillId="0" borderId="1" xfId="2" applyFill="1" applyBorder="1" applyAlignment="1">
      <alignment horizontal="center" vertical="center"/>
    </xf>
    <xf numFmtId="0" fontId="4" fillId="0" borderId="5" xfId="2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5" fontId="4" fillId="0" borderId="1" xfId="2" applyNumberFormat="1" applyFill="1" applyBorder="1" applyAlignment="1">
      <alignment horizontal="center" vertical="center"/>
    </xf>
    <xf numFmtId="175" fontId="4" fillId="0" borderId="2" xfId="2" applyNumberFormat="1" applyFill="1" applyBorder="1" applyAlignment="1">
      <alignment horizontal="center" vertical="center"/>
    </xf>
    <xf numFmtId="175" fontId="4" fillId="0" borderId="5" xfId="2" applyNumberFormat="1" applyFill="1" applyBorder="1" applyAlignment="1">
      <alignment horizontal="center" vertical="center"/>
    </xf>
    <xf numFmtId="0" fontId="4" fillId="14" borderId="1" xfId="2" applyFill="1" applyBorder="1" applyAlignment="1">
      <alignment horizontal="center" vertical="center"/>
    </xf>
    <xf numFmtId="0" fontId="4" fillId="14" borderId="5" xfId="2" applyFill="1" applyBorder="1" applyAlignment="1">
      <alignment horizontal="center" vertical="center"/>
    </xf>
    <xf numFmtId="0" fontId="4" fillId="14" borderId="2" xfId="2" applyFill="1" applyBorder="1" applyAlignment="1">
      <alignment horizontal="center" vertical="center"/>
    </xf>
    <xf numFmtId="176" fontId="4" fillId="14" borderId="5" xfId="1" applyNumberFormat="1" applyFont="1" applyFill="1" applyBorder="1" applyAlignment="1">
      <alignment horizontal="center" vertical="center"/>
    </xf>
    <xf numFmtId="175" fontId="4" fillId="14" borderId="1" xfId="2" applyNumberFormat="1" applyFill="1" applyBorder="1" applyAlignment="1">
      <alignment horizontal="center" vertical="center"/>
    </xf>
    <xf numFmtId="175" fontId="4" fillId="14" borderId="2" xfId="2" applyNumberFormat="1" applyFill="1" applyBorder="1" applyAlignment="1">
      <alignment horizontal="center" vertical="center"/>
    </xf>
    <xf numFmtId="175" fontId="4" fillId="14" borderId="5" xfId="2" applyNumberFormat="1" applyFill="1" applyBorder="1" applyAlignment="1">
      <alignment horizontal="center" vertical="center"/>
    </xf>
    <xf numFmtId="1" fontId="17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6" fillId="0" borderId="0" xfId="0" applyFont="1" applyAlignment="1">
      <alignment horizontal="right"/>
    </xf>
    <xf numFmtId="177" fontId="26" fillId="0" borderId="11" xfId="0" applyNumberFormat="1" applyFont="1" applyFill="1" applyBorder="1" applyAlignment="1">
      <alignment horizontal="center" vertical="center"/>
    </xf>
    <xf numFmtId="177" fontId="26" fillId="0" borderId="12" xfId="0" applyNumberFormat="1" applyFont="1" applyFill="1" applyBorder="1" applyAlignment="1">
      <alignment horizontal="center" vertical="center"/>
    </xf>
    <xf numFmtId="177" fontId="26" fillId="0" borderId="13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78" fontId="26" fillId="0" borderId="11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/>
    </xf>
    <xf numFmtId="178" fontId="26" fillId="0" borderId="13" xfId="0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3" fillId="0" borderId="0" xfId="2" applyNumberFormat="1" applyFont="1"/>
    <xf numFmtId="0" fontId="81" fillId="0" borderId="0" xfId="2" applyNumberFormat="1" applyFont="1"/>
    <xf numFmtId="0" fontId="84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5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5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5" fillId="0" borderId="0" xfId="0" applyFont="1" applyFill="1"/>
    <xf numFmtId="179" fontId="0" fillId="0" borderId="0" xfId="0" applyNumberFormat="1"/>
    <xf numFmtId="0" fontId="89" fillId="15" borderId="0" xfId="0" applyFont="1" applyFill="1" applyAlignment="1">
      <alignment horizontal="center" wrapText="1"/>
    </xf>
    <xf numFmtId="179" fontId="89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9" fillId="15" borderId="0" xfId="0" applyNumberFormat="1" applyFont="1" applyFill="1" applyAlignment="1">
      <alignment horizontal="center" wrapText="1"/>
    </xf>
    <xf numFmtId="175" fontId="89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4" fillId="14" borderId="4" xfId="2" applyFill="1" applyBorder="1" applyAlignment="1">
      <alignment horizontal="center" vertical="center"/>
    </xf>
    <xf numFmtId="176" fontId="4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6" fontId="4" fillId="14" borderId="39" xfId="1" applyNumberFormat="1" applyFont="1" applyFill="1" applyBorder="1" applyAlignment="1">
      <alignment horizontal="center" vertical="center"/>
    </xf>
    <xf numFmtId="0" fontId="4" fillId="14" borderId="22" xfId="2" applyFill="1" applyBorder="1" applyAlignment="1">
      <alignment horizontal="center" vertical="center"/>
    </xf>
    <xf numFmtId="0" fontId="4" fillId="14" borderId="39" xfId="2" applyFill="1" applyBorder="1" applyAlignment="1">
      <alignment horizontal="center" vertical="center"/>
    </xf>
    <xf numFmtId="175" fontId="4" fillId="14" borderId="22" xfId="2" applyNumberFormat="1" applyFill="1" applyBorder="1" applyAlignment="1">
      <alignment horizontal="center" vertical="center"/>
    </xf>
    <xf numFmtId="175" fontId="4" fillId="14" borderId="4" xfId="2" applyNumberFormat="1" applyFill="1" applyBorder="1" applyAlignment="1">
      <alignment horizontal="center" vertical="center"/>
    </xf>
    <xf numFmtId="181" fontId="89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4" fillId="0" borderId="17" xfId="2" applyFill="1" applyBorder="1" applyAlignment="1">
      <alignment horizontal="center" vertical="center"/>
    </xf>
    <xf numFmtId="0" fontId="4" fillId="0" borderId="18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5" fontId="4" fillId="0" borderId="17" xfId="2" applyNumberFormat="1" applyFill="1" applyBorder="1" applyAlignment="1">
      <alignment horizontal="center" vertical="center"/>
    </xf>
    <xf numFmtId="175" fontId="4" fillId="0" borderId="19" xfId="2" applyNumberFormat="1" applyFill="1" applyBorder="1" applyAlignment="1">
      <alignment horizontal="center" vertical="center"/>
    </xf>
    <xf numFmtId="175" fontId="4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4" fillId="0" borderId="0" xfId="0" applyFont="1" applyFill="1"/>
    <xf numFmtId="0" fontId="90" fillId="0" borderId="0" xfId="0" applyFont="1" applyFill="1"/>
    <xf numFmtId="0" fontId="41" fillId="0" borderId="0" xfId="0" applyFont="1" applyFill="1"/>
    <xf numFmtId="4" fontId="34" fillId="0" borderId="0" xfId="0" applyNumberFormat="1" applyFont="1" applyFill="1"/>
    <xf numFmtId="176" fontId="34" fillId="0" borderId="0" xfId="1" applyNumberFormat="1" applyFont="1" applyFill="1"/>
    <xf numFmtId="0" fontId="3" fillId="0" borderId="0" xfId="2" applyNumberFormat="1" applyFont="1" applyFill="1"/>
    <xf numFmtId="0" fontId="0" fillId="0" borderId="0" xfId="0" applyFont="1" applyFill="1"/>
    <xf numFmtId="171" fontId="36" fillId="0" borderId="0" xfId="0" applyNumberFormat="1" applyFont="1" applyFill="1" applyAlignment="1" applyProtection="1">
      <alignment horizontal="center"/>
      <protection locked="0"/>
    </xf>
    <xf numFmtId="49" fontId="0" fillId="0" borderId="0" xfId="0" quotePrefix="1" applyNumberFormat="1"/>
    <xf numFmtId="10" fontId="0" fillId="0" borderId="0" xfId="0" applyNumberFormat="1"/>
    <xf numFmtId="0" fontId="92" fillId="0" borderId="0" xfId="0" applyFont="1"/>
    <xf numFmtId="10" fontId="92" fillId="0" borderId="0" xfId="0" applyNumberFormat="1" applyFont="1"/>
    <xf numFmtId="0" fontId="91" fillId="16" borderId="40" xfId="3" applyFont="1" applyFill="1" applyBorder="1" applyAlignment="1">
      <alignment horizontal="center" vertical="center" wrapText="1"/>
    </xf>
    <xf numFmtId="10" fontId="91" fillId="16" borderId="40" xfId="3" applyNumberFormat="1" applyFont="1" applyFill="1" applyBorder="1" applyAlignment="1">
      <alignment horizontal="center" vertical="center" wrapText="1"/>
    </xf>
    <xf numFmtId="0" fontId="93" fillId="16" borderId="40" xfId="0" applyFont="1" applyFill="1" applyBorder="1" applyAlignment="1">
      <alignment horizontal="center" vertical="center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80" fontId="89" fillId="15" borderId="0" xfId="0" applyNumberFormat="1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75" fontId="0" fillId="0" borderId="0" xfId="0" applyNumberFormat="1"/>
    <xf numFmtId="175" fontId="89" fillId="15" borderId="0" xfId="0" applyNumberFormat="1" applyFont="1" applyFill="1" applyAlignment="1">
      <alignment horizontal="center" wrapText="1"/>
    </xf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93" fillId="16" borderId="5" xfId="0" applyFont="1" applyFill="1" applyBorder="1" applyAlignment="1">
      <alignment horizontal="center" vertical="center"/>
    </xf>
    <xf numFmtId="0" fontId="93" fillId="16" borderId="40" xfId="0" applyFont="1" applyFill="1" applyBorder="1" applyAlignment="1">
      <alignment horizontal="center" vertical="center"/>
    </xf>
    <xf numFmtId="0" fontId="91" fillId="16" borderId="5" xfId="3" applyFont="1" applyFill="1" applyBorder="1" applyAlignment="1">
      <alignment horizontal="center" vertical="center" wrapText="1"/>
    </xf>
    <xf numFmtId="0" fontId="91" fillId="16" borderId="5" xfId="3" applyFont="1" applyFill="1" applyBorder="1" applyAlignment="1">
      <alignment horizontal="center" vertical="center"/>
    </xf>
    <xf numFmtId="0" fontId="91" fillId="16" borderId="40" xfId="3" applyFont="1" applyFill="1" applyBorder="1" applyAlignment="1">
      <alignment horizontal="center" vertical="center"/>
    </xf>
    <xf numFmtId="0" fontId="93" fillId="16" borderId="5" xfId="4" applyFont="1" applyFill="1" applyBorder="1" applyAlignment="1">
      <alignment horizontal="center" vertical="center" wrapText="1"/>
    </xf>
    <xf numFmtId="0" fontId="93" fillId="16" borderId="40" xfId="4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5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3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1" fillId="0" borderId="0" xfId="0" applyFont="1" applyFill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1" xfId="0" pivotButton="1" applyBorder="1"/>
    <xf numFmtId="0" fontId="0" fillId="0" borderId="45" xfId="0" applyBorder="1"/>
    <xf numFmtId="0" fontId="0" fillId="0" borderId="46" xfId="0" applyBorder="1"/>
    <xf numFmtId="0" fontId="0" fillId="0" borderId="42" xfId="0" applyNumberFormat="1" applyBorder="1"/>
    <xf numFmtId="0" fontId="0" fillId="0" borderId="47" xfId="0" applyBorder="1"/>
    <xf numFmtId="0" fontId="0" fillId="0" borderId="48" xfId="0" applyBorder="1"/>
    <xf numFmtId="0" fontId="0" fillId="0" borderId="49" xfId="0" applyNumberFormat="1" applyBorder="1"/>
    <xf numFmtId="0" fontId="0" fillId="0" borderId="44" xfId="0" applyNumberFormat="1" applyBorder="1"/>
    <xf numFmtId="0" fontId="0" fillId="0" borderId="50" xfId="0" applyBorder="1"/>
    <xf numFmtId="0" fontId="0" fillId="0" borderId="51" xfId="0" applyBorder="1"/>
    <xf numFmtId="0" fontId="0" fillId="0" borderId="41" xfId="0" applyNumberFormat="1" applyBorder="1"/>
    <xf numFmtId="0" fontId="0" fillId="0" borderId="51" xfId="0" applyNumberFormat="1" applyBorder="1"/>
    <xf numFmtId="0" fontId="0" fillId="0" borderId="48" xfId="0" applyNumberFormat="1" applyBorder="1"/>
    <xf numFmtId="0" fontId="0" fillId="0" borderId="43" xfId="0" applyNumberFormat="1" applyBorder="1"/>
    <xf numFmtId="0" fontId="0" fillId="0" borderId="52" xfId="0" applyNumberFormat="1" applyBorder="1"/>
    <xf numFmtId="180" fontId="0" fillId="0" borderId="41" xfId="0" applyNumberFormat="1" applyBorder="1"/>
    <xf numFmtId="180" fontId="0" fillId="0" borderId="48" xfId="0" applyNumberFormat="1" applyBorder="1"/>
  </cellXfs>
  <cellStyles count="8">
    <cellStyle name="Обычный" xfId="0" builtinId="0"/>
    <cellStyle name="Обычный 2" xfId="2" xr:uid="{00000000-0005-0000-0000-000001000000}"/>
    <cellStyle name="Обычный 2 2" xfId="6" xr:uid="{00000000-0005-0000-0000-000002000000}"/>
    <cellStyle name="Обычный 2 3" xfId="7" xr:uid="{00000000-0005-0000-0000-000003000000}"/>
    <cellStyle name="Обычный 3" xfId="4" xr:uid="{00000000-0005-0000-0000-000004000000}"/>
    <cellStyle name="Обычный 4" xfId="3" xr:uid="{00000000-0005-0000-0000-000005000000}"/>
    <cellStyle name="Процентный" xfId="1" builtinId="5"/>
    <cellStyle name="Процентный 2" xfId="5" xr:uid="{00000000-0005-0000-0000-000007000000}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 ADX-IMP-R186-USDCHF-M1-500-500-0.01x3.1-adx - Анализатор статистики сеток - dagaz -elavr_v2.1.8.xlsm]Сводная МОДЕЛЬ 1x1!PivotTableChartProfitByMonth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'Сводная МОДЕЛЬ 1x1'!$BS$44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1B3B-4A19-98E7-F5D23AD056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1B3B-4A19-98E7-F5D23AD056BF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1B3B-4A19-98E7-F5D23AD056BF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1B3B-4A19-98E7-F5D23AD056BF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1B3B-4A19-98E7-F5D23AD056BF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1B3B-4A19-98E7-F5D23AD056BF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1B3B-4A19-98E7-F5D23AD056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1B3B-4A19-98E7-F5D23AD056BF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1B3B-4A19-98E7-F5D23AD056BF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1B3B-4A19-98E7-F5D23AD056BF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1B3B-4A19-98E7-F5D23AD056BF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1B3B-4A19-98E7-F5D23AD056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1B3B-4A19-98E7-F5D23AD056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1B3B-4A19-98E7-F5D23AD056BF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1B3B-4A19-98E7-F5D23AD056BF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1B3B-4A19-98E7-F5D23AD056BF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1B3B-4A19-98E7-F5D23AD056BF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1B3B-4A19-98E7-F5D23AD056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1B3B-4A19-98E7-F5D23AD056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1B3B-4A19-98E7-F5D23AD056BF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1B3B-4A19-98E7-F5D23AD056BF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1B3B-4A19-98E7-F5D23AD056BF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1B3B-4A19-98E7-F5D23AD056BF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1B3B-4A19-98E7-F5D23AD056BF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1B3B-4A19-98E7-F5D23AD056BF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1B3B-4A19-98E7-F5D23AD056BF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1B3B-4A19-98E7-F5D23AD056BF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1B3B-4A19-98E7-F5D23AD056BF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1B3B-4A19-98E7-F5D23AD056BF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1B3B-4A19-98E7-F5D23AD056BF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1B3B-4A19-98E7-F5D23AD056BF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1B3B-4A19-98E7-F5D23AD056BF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1B3B-4A19-98E7-F5D23AD056BF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1B3B-4A19-98E7-F5D23AD056BF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1B3B-4A19-98E7-F5D23AD056BF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1B3B-4A19-98E7-F5D23AD056BF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1B3B-4A19-98E7-F5D23AD056BF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1B3B-4A19-98E7-F5D23AD056BF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1B3B-4A19-98E7-F5D23AD056BF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1B3B-4A19-98E7-F5D23AD056BF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1B3B-4A19-98E7-F5D23AD056BF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1B3B-4A19-98E7-F5D23AD056BF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1B3B-4A19-98E7-F5D23AD056BF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1B3B-4A19-98E7-F5D23AD056BF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1B3B-4A19-98E7-F5D23AD056BF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1B3B-4A19-98E7-F5D23AD056BF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1B3B-4A19-98E7-F5D23AD056BF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1B3B-4A19-98E7-F5D23AD056BF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1B3B-4A19-98E7-F5D23AD056BF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1B3B-4A19-98E7-F5D23AD056BF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1B3B-4A19-98E7-F5D23AD056BF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1B3B-4A19-98E7-F5D23AD056BF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1B3B-4A19-98E7-F5D23AD056BF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1B3B-4A19-98E7-F5D23AD056BF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1B3B-4A19-98E7-F5D23AD056BF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1B3B-4A19-98E7-F5D23AD056BF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1B3B-4A19-98E7-F5D23AD056BF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1B3B-4A19-98E7-F5D23AD056BF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1B3B-4A19-98E7-F5D23AD056BF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1B3B-4A19-98E7-F5D23AD056BF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1B3B-4A19-98E7-F5D23AD056BF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1B3B-4A19-98E7-F5D23AD056BF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1B3B-4A19-98E7-F5D23AD056BF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1B3B-4A19-98E7-F5D23AD056BF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1B3B-4A19-98E7-F5D23AD056BF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1B3B-4A19-98E7-F5D23AD056BF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1B3B-4A19-98E7-F5D23AD056BF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1B3B-4A19-98E7-F5D23AD056BF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1B3B-4A19-98E7-F5D23AD056BF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1B3B-4A19-98E7-F5D23AD056BF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1B3B-4A19-98E7-F5D23AD056BF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1B3B-4A19-98E7-F5D23AD056BF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1B3B-4A19-98E7-F5D23AD056BF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1B3B-4A19-98E7-F5D23AD056BF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1B3B-4A19-98E7-F5D23AD056BF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1B3B-4A19-98E7-F5D23AD056BF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1B3B-4A19-98E7-F5D23AD056BF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1B3B-4A19-98E7-F5D23AD056BF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1B3B-4A19-98E7-F5D23AD056BF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1B3B-4A19-98E7-F5D23AD056BF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1B3B-4A19-98E7-F5D23AD056BF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1B3B-4A19-98E7-F5D23AD056BF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1B3B-4A19-98E7-F5D23AD056BF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1B3B-4A19-98E7-F5D23AD056BF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1B3B-4A19-98E7-F5D23AD056BF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1B3B-4A19-98E7-F5D23AD056BF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1B3B-4A19-98E7-F5D23AD056BF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1B3B-4A19-98E7-F5D23AD056BF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1B3B-4A19-98E7-F5D23AD056BF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1B3B-4A19-98E7-F5D23AD056BF}"/>
              </c:ext>
            </c:extLst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'Сводная МОДЕЛЬ 1x1'!$BP$45:$BR$146</c:f>
              <c:multiLvlStrCache>
                <c:ptCount val="90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окт</c:v>
                  </c:pt>
                  <c:pt idx="63">
                    <c:v>ноя</c:v>
                  </c:pt>
                  <c:pt idx="66">
                    <c:v>дек</c:v>
                  </c:pt>
                  <c:pt idx="69">
                    <c:v>янв</c:v>
                  </c:pt>
                  <c:pt idx="72">
                    <c:v>фев</c:v>
                  </c:pt>
                  <c:pt idx="75">
                    <c:v>мар</c:v>
                  </c:pt>
                  <c:pt idx="78">
                    <c:v>апр</c:v>
                  </c:pt>
                  <c:pt idx="81">
                    <c:v>май</c:v>
                  </c:pt>
                  <c:pt idx="84">
                    <c:v>июн</c:v>
                  </c:pt>
                  <c:pt idx="87">
                    <c:v>июл</c:v>
                  </c:pt>
                </c:lvl>
                <c:lvl>
                  <c:pt idx="0">
                    <c:v>2017</c:v>
                  </c:pt>
                  <c:pt idx="36">
                    <c:v>2018</c:v>
                  </c:pt>
                  <c:pt idx="69">
                    <c:v>2019</c:v>
                  </c:pt>
                </c:lvl>
              </c:multiLvlStrCache>
            </c:multiLvlStrRef>
          </c:cat>
          <c:val>
            <c:numRef>
              <c:f>'Сводная МОДЕЛЬ 1x1'!$BS$45:$BS$146</c:f>
              <c:numCache>
                <c:formatCode>General</c:formatCode>
                <c:ptCount val="90"/>
                <c:pt idx="0">
                  <c:v>9.9539999999999962E-2</c:v>
                </c:pt>
                <c:pt idx="1">
                  <c:v>8.4839999999999999E-2</c:v>
                </c:pt>
                <c:pt idx="2">
                  <c:v>1.4699999999999998E-2</c:v>
                </c:pt>
                <c:pt idx="3">
                  <c:v>0.10986000000000001</c:v>
                </c:pt>
                <c:pt idx="4">
                  <c:v>4.6060000000000004E-2</c:v>
                </c:pt>
                <c:pt idx="5">
                  <c:v>6.3799999999999996E-2</c:v>
                </c:pt>
                <c:pt idx="6">
                  <c:v>6.0920000000000023E-2</c:v>
                </c:pt>
                <c:pt idx="7">
                  <c:v>6.1800000000000006E-3</c:v>
                </c:pt>
                <c:pt idx="8">
                  <c:v>5.4740000000000018E-2</c:v>
                </c:pt>
                <c:pt idx="9">
                  <c:v>0.28770000000000012</c:v>
                </c:pt>
                <c:pt idx="10">
                  <c:v>0.27458000000000005</c:v>
                </c:pt>
                <c:pt idx="11">
                  <c:v>1.312E-2</c:v>
                </c:pt>
                <c:pt idx="12">
                  <c:v>0.16879999999999998</c:v>
                </c:pt>
                <c:pt idx="13">
                  <c:v>0.11137999999999999</c:v>
                </c:pt>
                <c:pt idx="14">
                  <c:v>5.7419999999999999E-2</c:v>
                </c:pt>
                <c:pt idx="15">
                  <c:v>0.14960000000000026</c:v>
                </c:pt>
                <c:pt idx="16">
                  <c:v>0.14960000000000026</c:v>
                </c:pt>
                <c:pt idx="17">
                  <c:v>0</c:v>
                </c:pt>
                <c:pt idx="18">
                  <c:v>0.28917999999999999</c:v>
                </c:pt>
                <c:pt idx="19">
                  <c:v>0.28917999999999999</c:v>
                </c:pt>
                <c:pt idx="20">
                  <c:v>0</c:v>
                </c:pt>
                <c:pt idx="21">
                  <c:v>0.28663999999999995</c:v>
                </c:pt>
                <c:pt idx="22">
                  <c:v>0.28663999999999995</c:v>
                </c:pt>
                <c:pt idx="23">
                  <c:v>0</c:v>
                </c:pt>
                <c:pt idx="24">
                  <c:v>7.685999999999997E-2</c:v>
                </c:pt>
                <c:pt idx="25">
                  <c:v>7.685999999999997E-2</c:v>
                </c:pt>
                <c:pt idx="26">
                  <c:v>0</c:v>
                </c:pt>
                <c:pt idx="27">
                  <c:v>0.35571999999999993</c:v>
                </c:pt>
                <c:pt idx="28">
                  <c:v>0.22879999999999995</c:v>
                </c:pt>
                <c:pt idx="29">
                  <c:v>0.12692000000000001</c:v>
                </c:pt>
                <c:pt idx="30">
                  <c:v>0.42844000000000015</c:v>
                </c:pt>
                <c:pt idx="31">
                  <c:v>0.1246</c:v>
                </c:pt>
                <c:pt idx="32">
                  <c:v>0.30384000000000011</c:v>
                </c:pt>
                <c:pt idx="33">
                  <c:v>0.66025999999999962</c:v>
                </c:pt>
                <c:pt idx="34">
                  <c:v>0.39080000000000004</c:v>
                </c:pt>
                <c:pt idx="35">
                  <c:v>0.26946000000000009</c:v>
                </c:pt>
                <c:pt idx="36">
                  <c:v>0.80092000000000052</c:v>
                </c:pt>
                <c:pt idx="37">
                  <c:v>0.43622000000000011</c:v>
                </c:pt>
                <c:pt idx="38">
                  <c:v>0.36469999999999991</c:v>
                </c:pt>
                <c:pt idx="39">
                  <c:v>0.4492600000000001</c:v>
                </c:pt>
                <c:pt idx="40">
                  <c:v>2.8299999999999999E-2</c:v>
                </c:pt>
                <c:pt idx="41">
                  <c:v>0.42096000000000011</c:v>
                </c:pt>
                <c:pt idx="42">
                  <c:v>0.31434000000000006</c:v>
                </c:pt>
                <c:pt idx="43">
                  <c:v>0</c:v>
                </c:pt>
                <c:pt idx="44">
                  <c:v>0.31434000000000006</c:v>
                </c:pt>
                <c:pt idx="45">
                  <c:v>0.61755999999999989</c:v>
                </c:pt>
                <c:pt idx="46">
                  <c:v>0</c:v>
                </c:pt>
                <c:pt idx="47">
                  <c:v>0.61755999999999989</c:v>
                </c:pt>
                <c:pt idx="48">
                  <c:v>0.55384000000000033</c:v>
                </c:pt>
                <c:pt idx="49">
                  <c:v>0</c:v>
                </c:pt>
                <c:pt idx="50">
                  <c:v>0.55384000000000033</c:v>
                </c:pt>
                <c:pt idx="51">
                  <c:v>1.28928</c:v>
                </c:pt>
                <c:pt idx="52">
                  <c:v>0</c:v>
                </c:pt>
                <c:pt idx="53">
                  <c:v>1.28928</c:v>
                </c:pt>
                <c:pt idx="54">
                  <c:v>1.5564600000000002</c:v>
                </c:pt>
                <c:pt idx="55">
                  <c:v>0</c:v>
                </c:pt>
                <c:pt idx="56">
                  <c:v>1.5564600000000002</c:v>
                </c:pt>
                <c:pt idx="57">
                  <c:v>0.65046000000000015</c:v>
                </c:pt>
                <c:pt idx="58">
                  <c:v>0</c:v>
                </c:pt>
                <c:pt idx="59">
                  <c:v>0.65046000000000015</c:v>
                </c:pt>
                <c:pt idx="60">
                  <c:v>1.3580399999999999</c:v>
                </c:pt>
                <c:pt idx="61">
                  <c:v>0</c:v>
                </c:pt>
                <c:pt idx="62">
                  <c:v>1.3580399999999999</c:v>
                </c:pt>
                <c:pt idx="63">
                  <c:v>1.7848400000000002</c:v>
                </c:pt>
                <c:pt idx="64">
                  <c:v>0</c:v>
                </c:pt>
                <c:pt idx="65">
                  <c:v>1.7848400000000002</c:v>
                </c:pt>
                <c:pt idx="66">
                  <c:v>1.8067799999999996</c:v>
                </c:pt>
                <c:pt idx="67">
                  <c:v>0</c:v>
                </c:pt>
                <c:pt idx="68">
                  <c:v>1.8067799999999996</c:v>
                </c:pt>
                <c:pt idx="69">
                  <c:v>2.2984399999999998</c:v>
                </c:pt>
                <c:pt idx="70">
                  <c:v>0</c:v>
                </c:pt>
                <c:pt idx="71">
                  <c:v>2.2984399999999998</c:v>
                </c:pt>
                <c:pt idx="72">
                  <c:v>0.92395999999999989</c:v>
                </c:pt>
                <c:pt idx="73">
                  <c:v>0</c:v>
                </c:pt>
                <c:pt idx="74">
                  <c:v>0.92395999999999989</c:v>
                </c:pt>
                <c:pt idx="75">
                  <c:v>1.2719200000000002</c:v>
                </c:pt>
                <c:pt idx="76">
                  <c:v>0</c:v>
                </c:pt>
                <c:pt idx="77">
                  <c:v>1.2719200000000002</c:v>
                </c:pt>
                <c:pt idx="78">
                  <c:v>1.3735000000000002</c:v>
                </c:pt>
                <c:pt idx="79">
                  <c:v>0</c:v>
                </c:pt>
                <c:pt idx="80">
                  <c:v>1.3735000000000002</c:v>
                </c:pt>
                <c:pt idx="81">
                  <c:v>3.3121799999999997</c:v>
                </c:pt>
                <c:pt idx="82">
                  <c:v>0</c:v>
                </c:pt>
                <c:pt idx="83">
                  <c:v>3.3121799999999997</c:v>
                </c:pt>
                <c:pt idx="84">
                  <c:v>3.2344599999999999</c:v>
                </c:pt>
                <c:pt idx="85">
                  <c:v>0</c:v>
                </c:pt>
                <c:pt idx="86">
                  <c:v>3.2344599999999999</c:v>
                </c:pt>
                <c:pt idx="87">
                  <c:v>1.4025799999999999</c:v>
                </c:pt>
                <c:pt idx="88">
                  <c:v>0</c:v>
                </c:pt>
                <c:pt idx="89">
                  <c:v>1.4025799999999999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B-4A19-98E7-F5D23AD056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9796767"/>
        <c:axId val="949168271"/>
      </c:barChart>
      <c:catAx>
        <c:axId val="10497967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49168271"/>
        <c:crosses val="autoZero"/>
        <c:auto val="1"/>
        <c:lblAlgn val="ctr"/>
        <c:lblOffset val="100"/>
        <c:noMultiLvlLbl val="0"/>
      </c:catAx>
      <c:valAx>
        <c:axId val="949168271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1049796767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[(EA) - Setka v1.43 ADX-IMP-R186-USDCHF-M1-500-500-0.01x3.1-adx - Анализатор статистики сеток - dagaz -elavr_v2.1.8.xlsm]Сводная МОДЕЛЬ 1x1!PivotTableChartLegSizeByMonth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'Сводная МОДЕЛЬ 1x1'!$BX$44:$BX$45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'Сводная МОДЕЛЬ 1x1'!$BV$46:$BW$79</c:f>
              <c:multiLvlStrCache>
                <c:ptCount val="3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окт</c:v>
                  </c:pt>
                  <c:pt idx="21">
                    <c:v>ноя</c:v>
                  </c:pt>
                  <c:pt idx="22">
                    <c:v>дек</c:v>
                  </c:pt>
                  <c:pt idx="23">
                    <c:v>янв</c:v>
                  </c:pt>
                  <c:pt idx="24">
                    <c:v>фев</c:v>
                  </c:pt>
                  <c:pt idx="25">
                    <c:v>мар</c:v>
                  </c:pt>
                  <c:pt idx="26">
                    <c:v>апр</c:v>
                  </c:pt>
                  <c:pt idx="27">
                    <c:v>май</c:v>
                  </c:pt>
                  <c:pt idx="28">
                    <c:v>июн</c:v>
                  </c:pt>
                  <c:pt idx="29">
                    <c:v>июл</c:v>
                  </c:pt>
                </c:lvl>
                <c:lvl>
                  <c:pt idx="0">
                    <c:v>2017</c:v>
                  </c:pt>
                  <c:pt idx="12">
                    <c:v>2018</c:v>
                  </c:pt>
                  <c:pt idx="23">
                    <c:v>2019</c:v>
                  </c:pt>
                </c:lvl>
              </c:multiLvlStrCache>
            </c:multiLvlStrRef>
          </c:cat>
          <c:val>
            <c:numRef>
              <c:f>'Сводная МОДЕЛЬ 1x1'!$BX$46:$BX$79</c:f>
              <c:numCache>
                <c:formatCode>General</c:formatCode>
                <c:ptCount val="30"/>
                <c:pt idx="0">
                  <c:v>49</c:v>
                </c:pt>
                <c:pt idx="1">
                  <c:v>21</c:v>
                </c:pt>
                <c:pt idx="2">
                  <c:v>24</c:v>
                </c:pt>
                <c:pt idx="3">
                  <c:v>27</c:v>
                </c:pt>
                <c:pt idx="4">
                  <c:v>36</c:v>
                </c:pt>
                <c:pt idx="5">
                  <c:v>30</c:v>
                </c:pt>
                <c:pt idx="6">
                  <c:v>25</c:v>
                </c:pt>
                <c:pt idx="7">
                  <c:v>19</c:v>
                </c:pt>
                <c:pt idx="8">
                  <c:v>9</c:v>
                </c:pt>
                <c:pt idx="9">
                  <c:v>5</c:v>
                </c:pt>
                <c:pt idx="10">
                  <c:v>24</c:v>
                </c:pt>
                <c:pt idx="11">
                  <c:v>39</c:v>
                </c:pt>
                <c:pt idx="12">
                  <c:v>62</c:v>
                </c:pt>
                <c:pt idx="13">
                  <c:v>32</c:v>
                </c:pt>
                <c:pt idx="14">
                  <c:v>21</c:v>
                </c:pt>
                <c:pt idx="15">
                  <c:v>32</c:v>
                </c:pt>
                <c:pt idx="16">
                  <c:v>29</c:v>
                </c:pt>
                <c:pt idx="17">
                  <c:v>18</c:v>
                </c:pt>
                <c:pt idx="18">
                  <c:v>10</c:v>
                </c:pt>
                <c:pt idx="19">
                  <c:v>10</c:v>
                </c:pt>
                <c:pt idx="20">
                  <c:v>27</c:v>
                </c:pt>
                <c:pt idx="21">
                  <c:v>11</c:v>
                </c:pt>
                <c:pt idx="22">
                  <c:v>7</c:v>
                </c:pt>
                <c:pt idx="23">
                  <c:v>29</c:v>
                </c:pt>
                <c:pt idx="24">
                  <c:v>13</c:v>
                </c:pt>
                <c:pt idx="25">
                  <c:v>6</c:v>
                </c:pt>
                <c:pt idx="26">
                  <c:v>10</c:v>
                </c:pt>
                <c:pt idx="27">
                  <c:v>10</c:v>
                </c:pt>
                <c:pt idx="28">
                  <c:v>7</c:v>
                </c:pt>
                <c:pt idx="2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13-4681-9B80-B977F8090504}"/>
            </c:ext>
          </c:extLst>
        </c:ser>
        <c:ser>
          <c:idx val="1"/>
          <c:order val="1"/>
          <c:tx>
            <c:strRef>
              <c:f>'Сводная МОДЕЛЬ 1x1'!$BY$44:$BY$45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'Сводная МОДЕЛЬ 1x1'!$BV$46:$BW$79</c:f>
              <c:multiLvlStrCache>
                <c:ptCount val="3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окт</c:v>
                  </c:pt>
                  <c:pt idx="21">
                    <c:v>ноя</c:v>
                  </c:pt>
                  <c:pt idx="22">
                    <c:v>дек</c:v>
                  </c:pt>
                  <c:pt idx="23">
                    <c:v>янв</c:v>
                  </c:pt>
                  <c:pt idx="24">
                    <c:v>фев</c:v>
                  </c:pt>
                  <c:pt idx="25">
                    <c:v>мар</c:v>
                  </c:pt>
                  <c:pt idx="26">
                    <c:v>апр</c:v>
                  </c:pt>
                  <c:pt idx="27">
                    <c:v>май</c:v>
                  </c:pt>
                  <c:pt idx="28">
                    <c:v>июн</c:v>
                  </c:pt>
                  <c:pt idx="29">
                    <c:v>июл</c:v>
                  </c:pt>
                </c:lvl>
                <c:lvl>
                  <c:pt idx="0">
                    <c:v>2017</c:v>
                  </c:pt>
                  <c:pt idx="12">
                    <c:v>2018</c:v>
                  </c:pt>
                  <c:pt idx="23">
                    <c:v>2019</c:v>
                  </c:pt>
                </c:lvl>
              </c:multiLvlStrCache>
            </c:multiLvlStrRef>
          </c:cat>
          <c:val>
            <c:numRef>
              <c:f>'Сводная МОДЕЛЬ 1x1'!$BY$46:$BY$79</c:f>
              <c:numCache>
                <c:formatCode>General</c:formatCode>
                <c:ptCount val="30"/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7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6">
                  <c:v>1</c:v>
                </c:pt>
                <c:pt idx="17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2</c:v>
                </c:pt>
                <c:pt idx="28">
                  <c:v>4</c:v>
                </c:pt>
                <c:pt idx="2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13-4681-9B80-B977F8090504}"/>
            </c:ext>
          </c:extLst>
        </c:ser>
        <c:ser>
          <c:idx val="2"/>
          <c:order val="2"/>
          <c:tx>
            <c:strRef>
              <c:f>'Сводная МОДЕЛЬ 1x1'!$BZ$44:$BZ$45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'Сводная МОДЕЛЬ 1x1'!$BV$46:$BW$79</c:f>
              <c:multiLvlStrCache>
                <c:ptCount val="3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окт</c:v>
                  </c:pt>
                  <c:pt idx="21">
                    <c:v>ноя</c:v>
                  </c:pt>
                  <c:pt idx="22">
                    <c:v>дек</c:v>
                  </c:pt>
                  <c:pt idx="23">
                    <c:v>янв</c:v>
                  </c:pt>
                  <c:pt idx="24">
                    <c:v>фев</c:v>
                  </c:pt>
                  <c:pt idx="25">
                    <c:v>мар</c:v>
                  </c:pt>
                  <c:pt idx="26">
                    <c:v>апр</c:v>
                  </c:pt>
                  <c:pt idx="27">
                    <c:v>май</c:v>
                  </c:pt>
                  <c:pt idx="28">
                    <c:v>июн</c:v>
                  </c:pt>
                  <c:pt idx="29">
                    <c:v>июл</c:v>
                  </c:pt>
                </c:lvl>
                <c:lvl>
                  <c:pt idx="0">
                    <c:v>2017</c:v>
                  </c:pt>
                  <c:pt idx="12">
                    <c:v>2018</c:v>
                  </c:pt>
                  <c:pt idx="23">
                    <c:v>2019</c:v>
                  </c:pt>
                </c:lvl>
              </c:multiLvlStrCache>
            </c:multiLvlStrRef>
          </c:cat>
          <c:val>
            <c:numRef>
              <c:f>'Сводная МОДЕЛЬ 1x1'!$BZ$46:$BZ$79</c:f>
              <c:numCache>
                <c:formatCode>General</c:formatCode>
                <c:ptCount val="30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9">
                  <c:v>1</c:v>
                </c:pt>
                <c:pt idx="12">
                  <c:v>1</c:v>
                </c:pt>
                <c:pt idx="15">
                  <c:v>1</c:v>
                </c:pt>
                <c:pt idx="17">
                  <c:v>2</c:v>
                </c:pt>
                <c:pt idx="18">
                  <c:v>2</c:v>
                </c:pt>
                <c:pt idx="20">
                  <c:v>1</c:v>
                </c:pt>
                <c:pt idx="21">
                  <c:v>1</c:v>
                </c:pt>
                <c:pt idx="23">
                  <c:v>1</c:v>
                </c:pt>
                <c:pt idx="2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13-4681-9B80-B977F8090504}"/>
            </c:ext>
          </c:extLst>
        </c:ser>
        <c:ser>
          <c:idx val="3"/>
          <c:order val="3"/>
          <c:tx>
            <c:strRef>
              <c:f>'Сводная МОДЕЛЬ 1x1'!$CA$44:$CA$45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'Сводная МОДЕЛЬ 1x1'!$BV$46:$BW$79</c:f>
              <c:multiLvlStrCache>
                <c:ptCount val="3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окт</c:v>
                  </c:pt>
                  <c:pt idx="21">
                    <c:v>ноя</c:v>
                  </c:pt>
                  <c:pt idx="22">
                    <c:v>дек</c:v>
                  </c:pt>
                  <c:pt idx="23">
                    <c:v>янв</c:v>
                  </c:pt>
                  <c:pt idx="24">
                    <c:v>фев</c:v>
                  </c:pt>
                  <c:pt idx="25">
                    <c:v>мар</c:v>
                  </c:pt>
                  <c:pt idx="26">
                    <c:v>апр</c:v>
                  </c:pt>
                  <c:pt idx="27">
                    <c:v>май</c:v>
                  </c:pt>
                  <c:pt idx="28">
                    <c:v>июн</c:v>
                  </c:pt>
                  <c:pt idx="29">
                    <c:v>июл</c:v>
                  </c:pt>
                </c:lvl>
                <c:lvl>
                  <c:pt idx="0">
                    <c:v>2017</c:v>
                  </c:pt>
                  <c:pt idx="12">
                    <c:v>2018</c:v>
                  </c:pt>
                  <c:pt idx="23">
                    <c:v>2019</c:v>
                  </c:pt>
                </c:lvl>
              </c:multiLvlStrCache>
            </c:multiLvlStrRef>
          </c:cat>
          <c:val>
            <c:numRef>
              <c:f>'Сводная МОДЕЛЬ 1x1'!$CA$46:$CA$79</c:f>
              <c:numCache>
                <c:formatCode>General</c:formatCode>
                <c:ptCount val="30"/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13-4681-9B80-B977F8090504}"/>
            </c:ext>
          </c:extLst>
        </c:ser>
        <c:ser>
          <c:idx val="4"/>
          <c:order val="4"/>
          <c:tx>
            <c:strRef>
              <c:f>'Сводная МОДЕЛЬ 1x1'!$CB$44:$CB$45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'Сводная МОДЕЛЬ 1x1'!$BV$46:$BW$79</c:f>
              <c:multiLvlStrCache>
                <c:ptCount val="3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окт</c:v>
                  </c:pt>
                  <c:pt idx="21">
                    <c:v>ноя</c:v>
                  </c:pt>
                  <c:pt idx="22">
                    <c:v>дек</c:v>
                  </c:pt>
                  <c:pt idx="23">
                    <c:v>янв</c:v>
                  </c:pt>
                  <c:pt idx="24">
                    <c:v>фев</c:v>
                  </c:pt>
                  <c:pt idx="25">
                    <c:v>мар</c:v>
                  </c:pt>
                  <c:pt idx="26">
                    <c:v>апр</c:v>
                  </c:pt>
                  <c:pt idx="27">
                    <c:v>май</c:v>
                  </c:pt>
                  <c:pt idx="28">
                    <c:v>июн</c:v>
                  </c:pt>
                  <c:pt idx="29">
                    <c:v>июл</c:v>
                  </c:pt>
                </c:lvl>
                <c:lvl>
                  <c:pt idx="0">
                    <c:v>2017</c:v>
                  </c:pt>
                  <c:pt idx="12">
                    <c:v>2018</c:v>
                  </c:pt>
                  <c:pt idx="23">
                    <c:v>2019</c:v>
                  </c:pt>
                </c:lvl>
              </c:multiLvlStrCache>
            </c:multiLvlStrRef>
          </c:cat>
          <c:val>
            <c:numRef>
              <c:f>'Сводная МОДЕЛЬ 1x1'!$CB$46:$CB$79</c:f>
              <c:numCache>
                <c:formatCode>General</c:formatCode>
                <c:ptCount val="30"/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13-4681-9B80-B977F8090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8677983"/>
        <c:axId val="1041784703"/>
      </c:barChart>
      <c:catAx>
        <c:axId val="108867798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41784703"/>
        <c:crosses val="autoZero"/>
        <c:auto val="1"/>
        <c:lblAlgn val="ctr"/>
        <c:lblOffset val="100"/>
        <c:noMultiLvlLbl val="0"/>
      </c:catAx>
      <c:valAx>
        <c:axId val="1041784703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8677983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file:///D:\Users\arutyunyan.a\Desktop\(EA)%20-%20Setka%20v1.43%20ADX-IMP-R186-USDCHF-M1-500-500-0.01x3.1-adx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9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9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A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A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A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A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A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13</xdr:row>
          <xdr:rowOff>9525</xdr:rowOff>
        </xdr:from>
        <xdr:to>
          <xdr:col>18</xdr:col>
          <xdr:colOff>152400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A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A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171450</xdr:rowOff>
        </xdr:from>
        <xdr:to>
          <xdr:col>37</xdr:col>
          <xdr:colOff>304800</xdr:colOff>
          <xdr:row>7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A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85725</xdr:rowOff>
        </xdr:from>
        <xdr:to>
          <xdr:col>37</xdr:col>
          <xdr:colOff>304800</xdr:colOff>
          <xdr:row>10</xdr:row>
          <xdr:rowOff>95250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A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11</xdr:row>
          <xdr:rowOff>0</xdr:rowOff>
        </xdr:from>
        <xdr:to>
          <xdr:col>37</xdr:col>
          <xdr:colOff>304800</xdr:colOff>
          <xdr:row>13</xdr:row>
          <xdr:rowOff>19050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A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66675</xdr:rowOff>
        </xdr:from>
        <xdr:to>
          <xdr:col>37</xdr:col>
          <xdr:colOff>304800</xdr:colOff>
          <xdr:row>5</xdr:row>
          <xdr:rowOff>76200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A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</a:t>
              </a:r>
            </a:p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StrategyTester MT5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68036</xdr:colOff>
      <xdr:row>10</xdr:row>
      <xdr:rowOff>149679</xdr:rowOff>
    </xdr:to>
    <xdr:pic>
      <xdr:nvPicPr>
        <xdr:cNvPr id="13" name="Picture 1" descr="Graph">
          <a:extLst>
            <a:ext uri="{FF2B5EF4-FFF2-40B4-BE49-F238E27FC236}">
              <a16:creationId xmlns:a16="http://schemas.microsoft.com/office/drawing/2014/main" id="{30724821-D1B4-4326-964E-ED00A7B8C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68464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34</xdr:col>
      <xdr:colOff>0</xdr:colOff>
      <xdr:row>43</xdr:row>
      <xdr:rowOff>0</xdr:rowOff>
    </xdr:from>
    <xdr:to>
      <xdr:col>65</xdr:col>
      <xdr:colOff>0</xdr:colOff>
      <xdr:row>80</xdr:row>
      <xdr:rowOff>0</xdr:rowOff>
    </xdr:to>
    <xdr:graphicFrame macro="">
      <xdr:nvGraphicFramePr>
        <xdr:cNvPr id="2" name="ChartProfitByMonth">
          <a:extLst>
            <a:ext uri="{FF2B5EF4-FFF2-40B4-BE49-F238E27FC236}">
              <a16:creationId xmlns:a16="http://schemas.microsoft.com/office/drawing/2014/main" id="{44140895-6331-4D85-B814-7898F35DF8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0</xdr:colOff>
      <xdr:row>81</xdr:row>
      <xdr:rowOff>0</xdr:rowOff>
    </xdr:from>
    <xdr:to>
      <xdr:col>65</xdr:col>
      <xdr:colOff>0</xdr:colOff>
      <xdr:row>130</xdr:row>
      <xdr:rowOff>0</xdr:rowOff>
    </xdr:to>
    <xdr:graphicFrame macro="">
      <xdr:nvGraphicFramePr>
        <xdr:cNvPr id="3" name="ChartLegSizeByMonth">
          <a:extLst>
            <a:ext uri="{FF2B5EF4-FFF2-40B4-BE49-F238E27FC236}">
              <a16:creationId xmlns:a16="http://schemas.microsoft.com/office/drawing/2014/main" id="{68962B93-F08D-4C63-910A-4BC594AA8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Арутюнян Арамаис Михайлович" refreshedDate="43679.636565624998" createdVersion="3" refreshedVersion="6" minRefreshableVersion="3" recordCount="760" xr:uid="{C05A9CC6-D6DE-47BA-9575-275926754E9E}">
  <cacheSource type="worksheet">
    <worksheetSource ref="A1:O761" sheet="Данные из терминала"/>
  </cacheSource>
  <cacheFields count="15">
    <cacheField name="№№ сетки" numFmtId="0">
      <sharedItems containsSemiMixedTypes="0" containsString="0" containsNumber="1" containsInteger="1" minValue="1" maxValue="760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5" count="5">
        <n v="3"/>
        <n v="1"/>
        <n v="4"/>
        <n v="2"/>
        <n v="5"/>
      </sharedItems>
    </cacheField>
    <cacheField name="Максимальный лот" numFmtId="0">
      <sharedItems containsSemiMixedTypes="0" containsString="0" containsNumber="1" minValue="0.01" maxValue="8.1199999999999992"/>
    </cacheField>
    <cacheField name="Общая лотность" numFmtId="0">
      <sharedItems containsSemiMixedTypes="0" containsString="0" containsNumber="1" minValue="0.01" maxValue="11.46"/>
    </cacheField>
    <cacheField name="Дата открытия" numFmtId="180">
      <sharedItems containsSemiMixedTypes="0" containsNonDate="0" containsDate="1" containsString="0" minDate="2017-01-01T23:31:00" maxDate="2019-07-28T21:10:00"/>
    </cacheField>
    <cacheField name="Цена открытия" numFmtId="0">
      <sharedItems containsSemiMixedTypes="0" containsString="0" containsNumber="1" minValue="0.91949999999999998" maxValue="1.0337000000000001"/>
    </cacheField>
    <cacheField name="Дальний ордер дата" numFmtId="180">
      <sharedItems containsSemiMixedTypes="0" containsNonDate="0" containsDate="1" containsString="0" minDate="2017-01-01T23:34:00" maxDate="2019-07-28T21:10:00"/>
    </cacheField>
    <cacheField name="Дальний ордер цена" numFmtId="0">
      <sharedItems containsSemiMixedTypes="0" containsString="0" containsNumber="1" minValue="0.91949999999999998" maxValue="1.0324"/>
    </cacheField>
    <cacheField name="Дата закрытия" numFmtId="180">
      <sharedItems containsSemiMixedTypes="0" containsNonDate="0" containsDate="1" containsString="0" minDate="2017-01-01T23:50:00" maxDate="2019-07-28T21:28:00"/>
    </cacheField>
    <cacheField name="Цена закрытия" numFmtId="0">
      <sharedItems containsSemiMixedTypes="0" containsString="0" containsNumber="1" minValue="0.91900000000000004" maxValue="1.0328999999999999"/>
    </cacheField>
    <cacheField name="Размер сетки пипс " numFmtId="0">
      <sharedItems containsSemiMixedTypes="0" containsString="0" containsNumber="1" minValue="0" maxValue="380"/>
    </cacheField>
    <cacheField name="Пипсов до TP" numFmtId="0">
      <sharedItems containsSemiMixedTypes="0" containsString="0" containsNumber="1" minValue="-4" maxValue="85.999999999998181"/>
    </cacheField>
    <cacheField name="Прибыль" numFmtId="0">
      <sharedItems containsSemiMixedTypes="0" containsString="0" containsNumber="1" minValue="-89.47" maxValue="574.04"/>
    </cacheField>
    <cacheField name="Время сетки" numFmtId="175">
      <sharedItems containsSemiMixedTypes="0" containsDate="1" containsString="0" containsMixedTypes="1" minDate="1899-12-31T04:03:11" maxDate="1900-04-29T22:33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Арутюнян Арамаис Михайлович" refreshedDate="43679.636600115744" createdVersion="2" refreshedVersion="6" recordCount="760" xr:uid="{1C34B97F-3175-44C5-8A3D-0E295207BAAA}">
  <cacheSource type="worksheet">
    <worksheetSource ref="J1:R761" sheet="Данные из терминала"/>
  </cacheSource>
  <cacheFields count="10">
    <cacheField name="Дата закрытия" numFmtId="180">
      <sharedItems containsSemiMixedTypes="0" containsNonDate="0" containsDate="1" containsString="0" minDate="2017-01-01T23:50:00" maxDate="2019-07-28T21:28:00" count="751">
        <d v="2017-01-05T05:29:00"/>
        <d v="2017-01-01T23:50:00"/>
        <d v="2017-01-02T00:44:00"/>
        <d v="2017-01-02T01:48:00"/>
        <d v="2017-01-02T08:57:00"/>
        <d v="2017-01-02T08:58:00"/>
        <d v="2017-01-02T09:01:00"/>
        <d v="2017-01-02T10:44:00"/>
        <d v="2017-01-02T23:07:00"/>
        <d v="2017-01-03T09:02:00"/>
        <d v="2017-01-03T09:36:00"/>
        <d v="2017-01-03T10:57:00"/>
        <d v="2017-01-03T15:00:00"/>
        <d v="2017-01-03T15:01:00"/>
        <d v="2017-01-03T15:04:00"/>
        <d v="2017-01-03T15:13:00"/>
        <d v="2017-02-07T08:08:00"/>
        <d v="2017-01-05T06:39:00"/>
        <d v="2017-01-05T14:12:00"/>
        <d v="2017-01-05T14:20:00"/>
        <d v="2017-01-05T15:28:00"/>
        <d v="2017-01-05T15:29:00"/>
        <d v="2017-01-05T15:46:00"/>
        <d v="2017-01-05T16:09:00"/>
        <d v="2017-01-12T08:43:00"/>
        <d v="2017-01-12T08:46:00"/>
        <d v="2017-01-12T09:17:00"/>
        <d v="2017-01-12T09:33:00"/>
        <d v="2017-01-12T10:54:00"/>
        <d v="2017-01-12T12:53:00"/>
        <d v="2017-01-13T13:30:00"/>
        <d v="2017-01-13T13:37:00"/>
        <d v="2017-01-13T13:43:00"/>
        <d v="2017-01-17T08:04:00"/>
        <d v="2017-01-17T09:18:00"/>
        <d v="2017-01-17T11:30:00"/>
        <d v="2017-01-17T14:50:00"/>
        <d v="2017-01-23T03:07:00"/>
        <d v="2017-01-23T21:54:00"/>
        <d v="2017-01-30T17:38:00"/>
        <d v="2017-01-30T17:40:00"/>
        <d v="2017-01-31T11:49:00"/>
        <d v="2017-01-31T11:59:00"/>
        <d v="2017-01-31T12:07:00"/>
        <d v="2017-01-31T12:28:00"/>
        <d v="2017-01-31T14:28:00"/>
        <d v="2017-01-31T14:36:00"/>
        <d v="2017-01-31T14:45:00"/>
        <d v="2017-01-31T14:51:00"/>
        <d v="2017-01-31T14:54:00"/>
        <d v="2017-01-31T15:59:00"/>
        <d v="2017-02-06T15:58:00"/>
        <d v="2017-02-06T18:49:00"/>
        <d v="2017-02-07T08:21:00"/>
        <d v="2017-02-07T09:31:00"/>
        <d v="2017-02-07T12:21:00"/>
        <d v="2017-02-07T16:03:00"/>
        <d v="2017-02-08T08:03:00"/>
        <d v="2017-02-07T17:14:00"/>
        <d v="2017-02-08T14:21:00"/>
        <d v="2017-02-09T15:00:00"/>
        <d v="2017-02-08T14:49:00"/>
        <d v="2017-03-27T06:48:00"/>
        <d v="2017-02-09T18:07:00"/>
        <d v="2017-02-10T12:13:00"/>
        <d v="2017-02-13T15:10:00"/>
        <d v="2017-02-14T15:05:00"/>
        <d v="2017-02-14T15:31:00"/>
        <d v="2017-02-14T15:49:00"/>
        <d v="2017-02-15T08:09:00"/>
        <d v="2017-02-15T08:38:00"/>
        <d v="2017-02-22T07:30:00"/>
        <d v="2017-02-22T11:33:00"/>
        <d v="2017-02-22T15:42:00"/>
        <d v="2017-03-02T13:06:00"/>
        <d v="2017-03-02T19:09:00"/>
        <d v="2017-03-03T16:25:00"/>
        <d v="2017-03-03T18:01:00"/>
        <d v="2017-03-07T09:23:00"/>
        <d v="2017-03-07T09:34:00"/>
        <d v="2017-03-07T13:48:00"/>
        <d v="2017-03-08T13:20:00"/>
        <d v="2017-03-09T03:44:00"/>
        <d v="2017-03-29T11:29:00"/>
        <d v="2017-03-27T12:21:00"/>
        <d v="2017-03-27T13:10:00"/>
        <d v="2017-03-28T14:37:00"/>
        <d v="2017-03-29T08:46:00"/>
        <d v="2017-03-29T11:50:00"/>
        <d v="2017-03-29T11:51:00"/>
        <d v="2017-03-30T00:57:00"/>
        <d v="2017-03-29T12:34:00"/>
        <d v="2017-04-18T17:41:00"/>
        <d v="2017-03-30T12:59:00"/>
        <d v="2017-03-30T16:55:00"/>
        <d v="2017-03-30T17:02:00"/>
        <d v="2017-03-30T17:45:00"/>
        <d v="2017-03-31T14:42:00"/>
        <d v="2017-03-31T20:42:00"/>
        <d v="2017-04-03T07:52:00"/>
        <d v="2017-04-05T11:17:00"/>
        <d v="2017-04-05T12:18:00"/>
        <d v="2017-04-05T16:05:00"/>
        <d v="2017-04-05T18:07:00"/>
        <d v="2017-04-06T07:01:00"/>
        <d v="2017-04-06T07:10:00"/>
        <d v="2017-04-06T07:17:00"/>
        <d v="2017-04-07T16:52:00"/>
        <d v="2017-04-07T17:14:00"/>
        <d v="2017-04-10T01:02:00"/>
        <d v="2017-04-11T02:30:00"/>
        <d v="2017-04-12T17:37:00"/>
        <d v="2017-05-09T09:22:00"/>
        <d v="2017-04-18T19:07:00"/>
        <d v="2017-04-19T09:41:00"/>
        <d v="2017-04-20T08:16:00"/>
        <d v="2017-04-23T21:00:00"/>
        <d v="2017-04-23T21:13:00"/>
        <d v="2017-04-23T21:58:00"/>
        <d v="2017-04-24T06:19:00"/>
        <d v="2017-04-24T06:52:00"/>
        <d v="2017-04-24T07:48:00"/>
        <d v="2017-04-24T08:07:00"/>
        <d v="2017-04-24T13:17:00"/>
        <d v="2017-04-25T12:21:00"/>
        <d v="2017-04-28T09:04:00"/>
        <d v="2017-04-28T09:06:00"/>
        <d v="2017-04-28T09:16:00"/>
        <d v="2017-04-28T16:33:00"/>
        <d v="2017-05-02T09:23:00"/>
        <d v="2017-05-02T13:31:00"/>
        <d v="2017-05-02T15:45:00"/>
        <d v="2017-05-04T16:14:00"/>
        <d v="2017-05-04T18:25:00"/>
        <d v="2017-05-12T15:40:00"/>
        <d v="2017-05-09T11:57:00"/>
        <d v="2017-05-09T12:45:00"/>
        <d v="2017-05-11T05:01:00"/>
        <d v="2017-05-11T12:32:00"/>
        <d v="2017-10-27T11:56:00"/>
        <d v="2017-05-15T08:56:00"/>
        <d v="2017-05-15T23:44:00"/>
        <d v="2017-05-16T08:46:00"/>
        <d v="2017-05-16T10:38:00"/>
        <d v="2017-05-16T12:37:00"/>
        <d v="2017-05-16T23:35:00"/>
        <d v="2017-05-17T10:31:00"/>
        <d v="2017-05-17T14:13:00"/>
        <d v="2017-05-18T12:29:00"/>
        <d v="2017-05-18T14:14:00"/>
        <d v="2017-05-18T14:57:00"/>
        <d v="2017-05-18T15:50:00"/>
        <d v="2017-05-18T18:46:00"/>
        <d v="2017-05-19T08:45:00"/>
        <d v="2017-05-19T13:18:00"/>
        <d v="2017-05-19T17:03:00"/>
        <d v="2017-05-19T17:32:00"/>
        <d v="2017-05-22T10:00:00"/>
        <d v="2017-05-22T10:04:00"/>
        <d v="2017-05-22T11:22:00"/>
        <d v="2017-05-30T13:55:00"/>
        <d v="2017-05-31T09:57:00"/>
        <d v="2017-05-31T11:39:00"/>
        <d v="2017-05-31T13:44:00"/>
        <d v="2017-05-31T13:50:00"/>
        <d v="2017-05-31T14:55:00"/>
        <d v="2017-05-31T14:57:00"/>
        <d v="2017-05-31T15:00:00"/>
        <d v="2017-06-02T12:47:00"/>
        <d v="2017-06-02T13:37:00"/>
        <d v="2017-06-02T15:16:00"/>
        <d v="2017-06-06T14:26:00"/>
        <d v="2017-06-06T17:13:00"/>
        <d v="2017-06-07T11:47:00"/>
        <d v="2017-06-07T14:00:00"/>
        <d v="2017-06-07T14:40:00"/>
        <d v="2017-06-14T14:09:00"/>
        <d v="2017-06-14T14:12:00"/>
        <d v="2017-06-23T14:37:00"/>
        <d v="2017-06-25T21:00:00"/>
        <d v="2017-06-27T08:14:00"/>
        <d v="2017-06-27T08:20:00"/>
        <d v="2017-06-27T08:30:00"/>
        <d v="2017-06-27T09:09:00"/>
        <d v="2017-06-27T10:53:00"/>
        <d v="2017-06-27T12:10:00"/>
        <d v="2017-06-27T13:33:00"/>
        <d v="2017-06-27T15:56:00"/>
        <d v="2017-06-27T15:59:00"/>
        <d v="2017-06-27T17:31:00"/>
        <d v="2017-06-27T18:26:00"/>
        <d v="2017-06-28T06:13:00"/>
        <d v="2017-06-28T07:35:00"/>
        <d v="2017-06-28T11:25:00"/>
        <d v="2017-06-28T12:21:00"/>
        <d v="2017-06-28T12:29:00"/>
        <d v="2017-06-28T13:21:00"/>
        <d v="2017-06-28T14:04:00"/>
        <d v="2017-06-29T01:50:00"/>
        <d v="2017-06-29T02:13:00"/>
        <d v="2017-06-29T17:13:00"/>
        <d v="2017-07-06T13:56:00"/>
        <d v="2017-07-06T20:18:00"/>
        <d v="2017-07-06T21:12:00"/>
        <d v="2017-07-11T17:46:00"/>
        <d v="2017-07-12T05:09:00"/>
        <d v="2017-07-12T12:37:00"/>
        <d v="2017-07-18T01:24:00"/>
        <d v="2017-07-18T07:45:00"/>
        <d v="2017-07-18T07:50:00"/>
        <d v="2017-07-18T09:19:00"/>
        <d v="2017-07-18T09:22:00"/>
        <d v="2017-07-18T10:51:00"/>
        <d v="2017-07-18T12:45:00"/>
        <d v="2017-07-18T13:21:00"/>
        <d v="2017-07-19T09:06:00"/>
        <d v="2017-07-20T14:36:00"/>
        <d v="2017-07-20T14:38:00"/>
        <d v="2017-07-20T14:43:00"/>
        <d v="2017-07-20T14:45:00"/>
        <d v="2017-07-21T12:52:00"/>
        <d v="2017-07-21T16:31:00"/>
        <d v="2017-07-24T08:05:00"/>
        <d v="2017-07-24T12:36:00"/>
        <d v="2017-07-27T03:38:00"/>
        <d v="2017-07-28T07:09:00"/>
        <d v="2017-07-28T12:17:00"/>
        <d v="2017-07-28T12:30:00"/>
        <d v="2017-07-28T12:31:00"/>
        <d v="2017-07-31T15:01:00"/>
        <d v="2017-08-09T07:57:00"/>
        <d v="2017-08-09T08:19:00"/>
        <d v="2017-08-09T08:20:00"/>
        <d v="2017-08-11T03:24:00"/>
        <d v="2017-08-11T08:19:00"/>
        <d v="2017-08-11T09:06:00"/>
        <d v="2017-08-25T14:34:00"/>
        <d v="2017-08-25T15:04:00"/>
        <d v="2017-08-25T16:04:00"/>
        <d v="2017-08-27T21:00:00"/>
        <d v="2017-08-28T07:10:00"/>
        <d v="2017-08-28T07:52:00"/>
        <d v="2017-08-28T08:45:00"/>
        <d v="2017-08-28T21:08:00"/>
        <d v="2017-08-28T21:30:00"/>
        <d v="2017-08-28T22:08:00"/>
        <d v="2017-08-29T07:00:00"/>
        <d v="2017-08-29T07:30:00"/>
        <d v="2017-08-29T07:53:00"/>
        <d v="2017-08-29T08:08:00"/>
        <d v="2017-08-29T09:28:00"/>
        <d v="2017-09-14T07:30:00"/>
        <d v="2017-09-14T07:33:00"/>
        <d v="2017-09-14T21:04:00"/>
        <d v="2017-09-14T22:20:00"/>
        <d v="2017-09-15T07:59:00"/>
        <d v="2017-09-15T08:22:00"/>
        <d v="2017-09-15T08:52:00"/>
        <d v="2017-09-15T09:20:00"/>
        <d v="2017-09-15T12:18:00"/>
        <d v="2017-09-15T13:11:00"/>
        <d v="2017-10-13T13:30:00"/>
        <d v="2017-10-16T15:28:00"/>
        <d v="2017-10-19T12:23:00"/>
        <d v="2017-11-27T08:27:00"/>
        <d v="2017-10-27T12:41:00"/>
        <d v="2017-10-31T09:22:00"/>
        <d v="2017-10-31T10:39:00"/>
        <d v="2017-10-31T14:05:00"/>
        <d v="2017-10-31T18:59:00"/>
        <d v="2017-11-01T00:12:00"/>
        <d v="2017-11-01T01:32:00"/>
        <d v="2017-11-01T12:32:00"/>
        <d v="2017-11-01T18:12:00"/>
        <d v="2017-11-01T18:26:00"/>
        <d v="2017-11-02T12:33:00"/>
        <d v="2017-11-02T14:39:00"/>
        <d v="2017-11-02T15:02:00"/>
        <d v="2017-11-02T16:40:00"/>
        <d v="2017-11-03T07:46:00"/>
        <d v="2017-11-03T12:41:00"/>
        <d v="2017-11-03T12:56:00"/>
        <d v="2017-11-03T14:01:00"/>
        <d v="2017-11-03T14:48:00"/>
        <d v="2017-11-03T14:57:00"/>
        <d v="2017-11-06T08:27:00"/>
        <d v="2017-11-07T19:01:00"/>
        <d v="2017-11-09T08:23:00"/>
        <d v="2017-11-09T08:27:00"/>
        <d v="2017-11-09T13:36:00"/>
        <d v="2017-11-09T14:00:00"/>
        <d v="2017-11-20T14:46:00"/>
        <d v="2017-11-20T16:58:00"/>
        <d v="2017-11-21T11:31:00"/>
        <d v="2017-11-21T15:37:00"/>
        <d v="2017-12-07T09:18:00"/>
        <d v="2017-12-01T16:28:00"/>
        <d v="2017-12-01T16:30:00"/>
        <d v="2017-12-01T17:42:00"/>
        <d v="2017-12-08T15:34:00"/>
        <d v="2017-12-08T00:00:00"/>
        <d v="2017-12-14T08:44:00"/>
        <d v="2017-12-10T22:30:00"/>
        <d v="2017-12-11T09:53:00"/>
        <d v="2017-12-12T08:46:00"/>
        <d v="2017-12-12T16:21:00"/>
        <d v="2017-12-12T17:28:00"/>
        <d v="2017-12-13T03:24:00"/>
        <d v="2017-12-13T13:45:00"/>
        <d v="2017-12-13T18:34:00"/>
        <d v="2017-12-13T19:07:00"/>
        <d v="2017-12-13T19:58:00"/>
        <d v="2017-12-18T15:25:00"/>
        <d v="2017-12-14T08:58:00"/>
        <d v="2017-12-14T13:52:00"/>
        <d v="2017-12-14T15:14:00"/>
        <d v="2017-12-14T22:55:00"/>
        <d v="2017-12-15T12:38:00"/>
        <d v="2017-12-15T15:18:00"/>
        <d v="2017-12-20T09:45:00"/>
        <d v="2017-12-18T15:40:00"/>
        <d v="2017-12-20T15:44:00"/>
        <d v="2017-12-21T12:24:00"/>
        <d v="2017-12-27T17:00:00"/>
        <d v="2017-12-22T14:24:00"/>
        <d v="2017-12-22T16:24:00"/>
        <d v="2017-12-26T10:13:00"/>
        <d v="2017-12-27T07:57:00"/>
        <d v="2017-12-27T22:01:00"/>
        <d v="2017-12-28T04:56:00"/>
        <d v="2017-12-28T05:19:00"/>
        <d v="2017-12-28T07:52:00"/>
        <d v="2017-12-28T08:31:00"/>
        <d v="2017-12-28T11:30:00"/>
        <d v="2018-01-03T10:23:00"/>
        <d v="2017-12-28T14:10:00"/>
        <d v="2017-12-29T07:50:00"/>
        <d v="2017-12-29T15:56:00"/>
        <d v="2017-12-29T17:00:00"/>
        <d v="2018-01-02T07:20:00"/>
        <d v="2018-01-02T10:45:00"/>
        <d v="2018-01-02T16:14:00"/>
        <d v="2018-01-02T23:34:00"/>
        <d v="2018-01-03T15:16:00"/>
        <d v="2018-01-09T07:41:00"/>
        <d v="2018-01-03T15:59:00"/>
        <d v="2018-01-03T16:55:00"/>
        <d v="2018-01-04T10:45:00"/>
        <d v="2018-01-04T15:10:00"/>
        <d v="2018-01-11T15:04:00"/>
        <d v="2018-01-09T10:37:00"/>
        <d v="2018-01-09T13:40:00"/>
        <d v="2018-01-17T19:56:00"/>
        <d v="2018-01-12T08:39:00"/>
        <d v="2018-01-12T09:02:00"/>
        <d v="2018-01-12T09:26:00"/>
        <d v="2018-01-12T10:42:00"/>
        <d v="2018-01-12T18:35:00"/>
        <d v="2018-01-12T19:15:00"/>
        <d v="2018-01-12T21:04:00"/>
        <d v="2018-01-12T21:05:00"/>
        <d v="2018-01-15T05:18:00"/>
        <d v="2018-01-15T08:51:00"/>
        <d v="2018-01-15T09:19:00"/>
        <d v="2018-01-15T10:19:00"/>
        <d v="2018-01-15T10:27:00"/>
        <d v="2018-01-15T12:56:00"/>
        <d v="2018-01-16T19:03:00"/>
        <d v="2018-01-16T19:21:00"/>
        <d v="2018-01-17T00:48:00"/>
        <d v="2018-01-19T03:57:00"/>
        <d v="2018-01-17T20:00:00"/>
        <d v="2018-01-17T20:17:00"/>
        <d v="2018-01-17T21:45:00"/>
        <d v="2018-01-17T21:53:00"/>
        <d v="2018-01-17T22:58:00"/>
        <d v="2018-02-20T08:14:00"/>
        <d v="2018-01-19T07:44:00"/>
        <d v="2018-01-19T08:52:00"/>
        <d v="2018-01-24T08:09:00"/>
        <d v="2018-01-24T08:44:00"/>
        <d v="2018-01-24T09:19:00"/>
        <d v="2018-01-24T11:56:00"/>
        <d v="2018-01-24T14:08:00"/>
        <d v="2018-01-24T14:31:00"/>
        <d v="2018-01-24T14:51:00"/>
        <d v="2018-01-24T14:52:00"/>
        <d v="2018-01-24T14:57:00"/>
        <d v="2018-01-24T15:00:00"/>
        <d v="2018-01-24T16:29:00"/>
        <d v="2018-01-25T03:31:00"/>
        <d v="2018-01-25T05:46:00"/>
        <d v="2018-01-25T06:27:00"/>
        <d v="2018-01-25T13:42:00"/>
        <d v="2018-01-25T13:54:00"/>
        <d v="2018-01-25T14:00:00"/>
        <d v="2018-01-25T14:01:00"/>
        <d v="2018-01-25T14:02:00"/>
        <d v="2018-01-25T15:06:00"/>
        <d v="2018-01-25T15:08:00"/>
        <d v="2018-01-25T15:09:00"/>
        <d v="2018-01-25T15:13:00"/>
        <d v="2018-01-25T15:17:00"/>
        <d v="2018-02-01T15:39:00"/>
        <d v="2018-02-01T20:42:00"/>
        <d v="2018-02-15T15:55:00"/>
        <d v="2018-02-15T20:15:00"/>
        <d v="2018-02-16T02:32:00"/>
        <d v="2018-02-16T09:35:00"/>
        <d v="2018-02-20T10:00:00"/>
        <d v="2018-02-20T13:54:00"/>
        <d v="2018-02-20T16:19:00"/>
        <d v="2018-02-20T18:47:00"/>
        <d v="2018-02-21T12:48:00"/>
        <d v="2018-02-21T16:21:00"/>
        <d v="2018-02-21T19:29:00"/>
        <d v="2018-02-21T19:30:00"/>
        <d v="2018-02-21T19:50:00"/>
        <d v="2018-02-21T20:06:00"/>
        <d v="2018-02-22T06:54:00"/>
        <d v="2018-02-22T12:33:00"/>
        <d v="2018-02-23T14:49:00"/>
        <d v="2018-02-23T20:59:00"/>
        <d v="2018-02-26T14:29:00"/>
        <d v="2018-02-26T15:32:00"/>
        <d v="2018-02-26T16:58:00"/>
        <d v="2018-02-27T11:37:00"/>
        <d v="2018-02-27T13:59:00"/>
        <d v="2018-02-27T14:51:00"/>
        <d v="2018-02-27T15:06:00"/>
        <d v="2018-02-27T15:45:00"/>
        <d v="2018-02-28T08:25:00"/>
        <d v="2018-02-28T09:33:00"/>
        <d v="2018-02-28T14:54:00"/>
        <d v="2018-02-28T15:57:00"/>
        <d v="2018-02-28T16:00:00"/>
        <d v="2018-03-01T08:37:00"/>
        <d v="2018-03-01T15:06:00"/>
        <d v="2018-03-01T15:24:00"/>
        <d v="2018-03-08T16:00:00"/>
        <d v="2018-03-08T16:50:00"/>
        <d v="2018-03-09T00:54:00"/>
        <d v="2018-03-09T01:34:00"/>
        <d v="2018-03-16T14:58:00"/>
        <d v="2018-03-18T21:06:00"/>
        <d v="2018-03-20T20:13:00"/>
        <d v="2018-03-27T09:55:00"/>
        <d v="2018-03-27T11:56:00"/>
        <d v="2018-03-28T09:10:00"/>
        <d v="2018-03-28T13:10:00"/>
        <d v="2018-03-28T13:46:00"/>
        <d v="2018-03-28T13:49:00"/>
        <d v="2018-03-28T17:29:00"/>
        <d v="2018-03-28T18:19:00"/>
        <d v="2018-03-29T09:43:00"/>
        <d v="2018-03-29T14:19:00"/>
        <d v="2018-03-29T14:46:00"/>
        <d v="2018-03-29T14:59:00"/>
        <d v="2018-04-03T10:53:00"/>
        <d v="2018-04-03T13:15:00"/>
        <d v="2018-04-03T13:40:00"/>
        <d v="2018-04-04T18:00:00"/>
        <d v="2018-04-05T07:11:00"/>
        <d v="2018-04-05T15:25:00"/>
        <d v="2018-04-12T08:59:00"/>
        <d v="2018-04-12T09:14:00"/>
        <d v="2018-04-12T11:59:00"/>
        <d v="2018-04-12T13:57:00"/>
        <d v="2018-04-17T14:01:00"/>
        <d v="2018-04-17T15:55:00"/>
        <d v="2018-04-18T07:00:00"/>
        <d v="2018-04-19T10:27:00"/>
        <d v="2018-04-19T15:36:00"/>
        <d v="2018-04-19T15:48:00"/>
        <d v="2018-04-19T18:01:00"/>
        <d v="2018-04-20T01:28:00"/>
        <d v="2018-04-20T08:33:00"/>
        <d v="2018-04-20T13:49:00"/>
        <d v="2018-04-20T14:50:00"/>
        <d v="2018-04-20T19:52:00"/>
        <d v="2018-04-22T23:48:00"/>
        <d v="2018-04-23T07:59:00"/>
        <d v="2018-04-23T14:06:00"/>
        <d v="2018-04-24T12:45:00"/>
        <d v="2018-04-25T14:28:00"/>
        <d v="2018-04-26T07:21:00"/>
        <d v="2018-04-26T14:06:00"/>
        <d v="2018-04-26T14:11:00"/>
        <d v="2018-04-26T14:16:00"/>
        <d v="2018-04-26T18:58:00"/>
        <d v="2018-04-26T21:30:00"/>
        <d v="2018-04-27T06:14:00"/>
        <d v="2018-05-01T07:42:00"/>
        <d v="2018-05-01T13:55:00"/>
        <d v="2018-05-01T14:22:00"/>
        <d v="2018-05-02T13:36:00"/>
        <d v="2018-05-02T14:01:00"/>
        <d v="2018-05-02T19:00:00"/>
        <d v="2018-05-02T19:32:00"/>
        <d v="2018-05-04T12:38:00"/>
        <d v="2018-05-04T13:06:00"/>
        <d v="2018-05-07T07:04:00"/>
        <d v="2018-05-08T08:27:00"/>
        <d v="2018-05-09T01:29:00"/>
        <d v="2018-05-09T16:01:00"/>
        <d v="2018-05-10T00:35:00"/>
        <d v="2018-05-10T13:44:00"/>
        <d v="2018-05-10T14:04:00"/>
        <d v="2018-05-10T14:59:00"/>
        <d v="2018-05-11T06:37:00"/>
        <d v="2018-05-11T14:34:00"/>
        <d v="2018-05-14T21:05:00"/>
        <d v="2018-05-15T12:38:00"/>
        <d v="2018-05-15T13:20:00"/>
        <d v="2018-05-15T18:18:00"/>
        <d v="2018-05-17T09:43:00"/>
        <d v="2018-05-17T12:48:00"/>
        <d v="2018-05-28T11:02:00"/>
        <d v="2018-05-28T12:42:00"/>
        <d v="2018-05-29T09:09:00"/>
        <d v="2018-05-29T09:43:00"/>
        <d v="2018-05-29T11:37:00"/>
        <d v="2018-05-29T11:47:00"/>
        <d v="2018-06-01T03:00:00"/>
        <d v="2018-06-01T12:49:00"/>
        <d v="2018-06-08T12:40:00"/>
        <d v="2018-06-08T12:41:00"/>
        <d v="2018-06-08T12:46:00"/>
        <d v="2018-06-13T08:05:00"/>
        <d v="2018-06-14T12:53:00"/>
        <d v="2018-06-14T13:55:00"/>
        <d v="2018-06-14T14:25:00"/>
        <d v="2018-06-14T17:32:00"/>
        <d v="2018-06-15T00:07:00"/>
        <d v="2018-06-15T10:08:00"/>
        <d v="2018-06-15T10:26:00"/>
        <d v="2018-06-18T07:12:00"/>
        <d v="2018-06-20T08:08:00"/>
        <d v="2018-06-21T05:14:00"/>
        <d v="2018-06-26T14:11:00"/>
        <d v="2018-06-26T17:20:00"/>
        <d v="2018-06-27T09:42:00"/>
        <d v="2018-06-27T11:45:00"/>
        <d v="2018-06-27T13:19:00"/>
        <d v="2018-06-27T15:24:00"/>
        <d v="2018-06-28T05:02:00"/>
        <d v="2018-07-04T15:23:00"/>
        <d v="2018-07-05T01:44:00"/>
        <d v="2018-07-05T17:59:00"/>
        <d v="2018-07-06T01:39:00"/>
        <d v="2018-07-10T08:55:00"/>
        <d v="2018-07-10T10:38:00"/>
        <d v="2018-07-12T08:15:00"/>
        <d v="2018-07-12T13:22:00"/>
        <d v="2018-07-12T13:37:00"/>
        <d v="2018-07-12T13:58:00"/>
        <d v="2018-07-18T03:44:00"/>
        <d v="2018-07-19T09:31:00"/>
        <d v="2018-07-20T01:18:00"/>
        <d v="2018-07-27T07:01:00"/>
        <d v="2018-08-01T03:39:00"/>
        <d v="2018-08-02T05:01:00"/>
        <d v="2018-08-02T18:37:00"/>
        <d v="2018-08-03T12:33:00"/>
        <d v="2018-08-06T05:34:00"/>
        <d v="2018-08-07T17:59:00"/>
        <d v="2018-08-08T21:38:00"/>
        <d v="2018-08-09T00:52:00"/>
        <d v="2018-08-09T23:06:00"/>
        <d v="2018-08-10T05:14:00"/>
        <d v="2018-08-10T05:17:00"/>
        <d v="2018-08-10T05:26:00"/>
        <d v="2018-08-15T08:01:00"/>
        <d v="2018-10-03T20:50:00"/>
        <d v="2018-10-04T17:07:00"/>
        <d v="2018-10-05T10:21:00"/>
        <d v="2018-10-05T12:36:00"/>
        <d v="2018-10-09T07:15:00"/>
        <d v="2018-10-09T12:27:00"/>
        <d v="2018-10-17T09:08:00"/>
        <d v="2018-10-17T17:04:00"/>
        <d v="2018-10-18T12:51:00"/>
        <d v="2018-10-18T13:05:00"/>
        <d v="2018-10-18T17:31:00"/>
        <d v="2018-10-19T00:08:00"/>
        <d v="2018-10-19T07:13:00"/>
        <d v="2018-10-21T21:15:00"/>
        <d v="2018-10-21T21:35:00"/>
        <d v="2018-10-21T22:00:00"/>
        <d v="2018-10-22T00:43:00"/>
        <d v="2018-10-22T08:12:00"/>
        <d v="2018-10-22T08:28:00"/>
        <d v="2018-10-22T15:05:00"/>
        <d v="2018-10-23T08:28:00"/>
        <d v="2018-10-24T07:40:00"/>
        <d v="2018-10-25T10:44:00"/>
        <d v="2018-10-26T11:40:00"/>
        <d v="2018-10-29T16:41:00"/>
        <d v="2018-10-30T15:24:00"/>
        <d v="2018-10-31T10:00:00"/>
        <d v="2018-10-31T12:50:00"/>
        <d v="2018-10-31T16:18:00"/>
        <d v="2018-10-31T17:50:00"/>
        <d v="2018-11-08T19:57:00"/>
        <d v="2018-11-09T01:59:00"/>
        <d v="2018-11-12T06:43:00"/>
        <d v="2018-11-12T08:07:00"/>
        <d v="2018-11-16T10:07:00"/>
        <d v="2018-11-23T08:35:00"/>
        <d v="2018-11-23T08:41:00"/>
        <d v="2018-11-26T02:31:00"/>
        <d v="2018-11-27T07:56:00"/>
        <d v="2018-11-28T08:00:00"/>
        <d v="2018-11-28T17:32:00"/>
        <d v="2018-11-29T10:15:00"/>
        <d v="2018-11-29T14:30:00"/>
        <d v="2018-11-30T11:53:00"/>
        <d v="2018-11-30T15:34:00"/>
        <d v="2018-12-05T04:49:00"/>
        <d v="2018-12-14T08:37:00"/>
        <d v="2018-12-14T09:05:00"/>
        <d v="2018-12-16T22:14:00"/>
        <d v="2018-12-21T10:16:00"/>
        <d v="2018-12-21T15:24:00"/>
        <d v="2018-12-21T18:12:00"/>
        <d v="2018-12-25T22:11:00"/>
        <d v="2018-12-26T00:23:00"/>
        <d v="2018-12-26T10:31:00"/>
        <d v="2018-12-26T19:53:00"/>
        <d v="2019-01-02T12:27:00"/>
        <d v="2019-01-02T13:30:00"/>
        <d v="2019-01-02T14:17:00"/>
        <d v="2019-01-02T17:50:00"/>
        <d v="2019-01-02T18:50:00"/>
        <d v="2019-01-02T22:28:00"/>
        <d v="2019-01-10T07:53:00"/>
        <d v="2019-01-10T07:54:00"/>
        <d v="2019-01-10T12:00:00"/>
        <d v="2019-01-10T13:57:00"/>
        <d v="2019-01-10T15:06:00"/>
        <d v="2019-01-10T16:29:00"/>
        <d v="2019-01-11T14:23:00"/>
        <d v="2019-01-15T10:33:00"/>
        <d v="2019-01-15T16:00:00"/>
        <d v="2019-01-15T16:26:00"/>
        <d v="2019-01-16T11:33:00"/>
        <d v="2019-01-16T11:58:00"/>
        <d v="2019-01-16T14:57:00"/>
        <d v="2019-01-17T02:59:00"/>
        <d v="2019-01-17T09:20:00"/>
        <d v="2019-01-17T14:47:00"/>
        <d v="2019-01-18T15:41:00"/>
        <d v="2019-01-21T09:20:00"/>
        <d v="2019-01-22T13:23:00"/>
        <d v="2019-01-23T09:34:00"/>
        <d v="2019-01-24T08:11:00"/>
        <d v="2019-01-24T17:17:00"/>
        <d v="2019-01-29T14:40:00"/>
        <d v="2019-01-31T14:48:00"/>
        <d v="2019-01-31T16:01:00"/>
        <d v="2019-01-31T16:07:00"/>
        <d v="2019-02-01T15:00:00"/>
        <d v="2019-02-01T15:03:00"/>
        <d v="2019-02-04T02:24:00"/>
        <d v="2019-02-07T20:52:00"/>
        <d v="2019-02-10T22:06:00"/>
        <d v="2019-02-10T22:11:00"/>
        <d v="2019-02-11T09:30:00"/>
        <d v="2019-02-12T08:28:00"/>
        <d v="2019-02-12T08:48:00"/>
        <d v="2019-02-12T11:17:00"/>
        <d v="2019-02-14T08:41:00"/>
        <d v="2019-02-14T15:43:00"/>
        <d v="2019-03-05T15:25:00"/>
        <d v="2019-03-05T17:17:00"/>
        <d v="2019-03-07T12:45:00"/>
        <d v="2019-03-07T13:04:00"/>
        <d v="2019-03-07T17:04:00"/>
        <d v="2019-03-07T19:39:00"/>
        <d v="2019-03-11T15:59:00"/>
        <d v="2019-03-12T11:52:00"/>
        <d v="2019-04-05T12:42:00"/>
        <d v="2019-04-09T15:20:00"/>
        <d v="2019-04-10T13:15:00"/>
        <d v="2019-04-15T18:00:00"/>
        <d v="2019-04-17T10:42:00"/>
        <d v="2019-04-17T16:01:00"/>
        <d v="2019-04-18T07:37:00"/>
        <d v="2019-04-18T12:17:00"/>
        <d v="2019-04-18T13:03:00"/>
        <d v="2019-04-18T14:54:00"/>
        <d v="2019-04-22T13:06:00"/>
        <d v="2019-04-24T15:10:00"/>
        <d v="2019-04-24T16:34:00"/>
        <d v="2019-05-03T06:56:00"/>
        <d v="2019-05-07T14:28:00"/>
        <d v="2019-05-08T17:00:00"/>
        <d v="2019-05-09T14:46:00"/>
        <d v="2019-05-09T16:30:00"/>
        <d v="2019-05-10T00:06:00"/>
        <d v="2019-05-10T12:34:00"/>
        <d v="2019-05-17T14:01:00"/>
        <d v="2019-05-27T08:29:00"/>
        <d v="2019-05-28T12:23:00"/>
        <d v="2019-05-28T14:57:00"/>
        <d v="2019-05-28T15:01:00"/>
        <d v="2019-06-04T09:06:00"/>
        <d v="2019-06-12T12:53:00"/>
        <d v="2019-06-12T16:36:00"/>
        <d v="2019-06-14T08:50:00"/>
        <d v="2019-06-14T12:35:00"/>
        <d v="2019-06-14T15:16:00"/>
        <d v="2019-06-17T14:59:00"/>
        <d v="2019-06-18T08:21:00"/>
        <d v="2019-06-19T01:47:00"/>
        <d v="2019-06-19T18:08:00"/>
        <d v="2019-06-27T02:09:00"/>
        <d v="2019-06-27T05:16:00"/>
        <d v="2019-06-30T21:00:00"/>
        <d v="2019-07-01T05:58:00"/>
        <d v="2019-07-01T08:57:00"/>
        <d v="2019-07-01T12:33:00"/>
        <d v="2019-07-01T15:17:00"/>
        <d v="2019-07-02T12:40:00"/>
        <d v="2019-07-03T08:21:00"/>
        <d v="2019-07-03T15:19:00"/>
        <d v="2019-07-05T07:01:00"/>
        <d v="2019-07-05T12:30:00"/>
        <d v="2019-07-05T12:31:00"/>
        <d v="2019-07-05T12:37:00"/>
        <d v="2019-07-05T12:40:00"/>
        <d v="2019-07-05T13:08:00"/>
        <d v="2019-07-05T13:43:00"/>
        <d v="2019-07-08T13:23:00"/>
        <d v="2019-07-08T14:29:00"/>
        <d v="2019-07-10T12:19:00"/>
        <d v="2019-07-10T13:46:00"/>
        <d v="2019-07-17T10:13:00"/>
        <d v="2019-07-18T10:32:00"/>
        <d v="2019-07-18T13:36:00"/>
        <d v="2019-07-18T22:21:00"/>
        <d v="2019-07-18T22:26:00"/>
        <d v="2019-07-19T18:13:00"/>
        <d v="2019-07-19T18:15:00"/>
        <d v="2019-07-23T09:03:00"/>
        <d v="2019-07-25T11:47:00"/>
        <d v="2019-07-25T11:51:00"/>
        <d v="2019-07-25T12:03:00"/>
        <d v="2019-07-25T16:56:00"/>
        <d v="2019-07-26T14:20:00"/>
        <d v="2019-07-28T21:28:00"/>
      </sharedItems>
      <fieldGroup par="9" base="0">
        <rangePr groupBy="months" startDate="2017-01-01T23:50:00" endDate="2019-07-28T21:28:00"/>
        <groupItems count="14">
          <s v="&lt;01.01.2017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8.07.2019"/>
        </groupItems>
      </fieldGroup>
    </cacheField>
    <cacheField name="Цена закрытия" numFmtId="0">
      <sharedItems containsSemiMixedTypes="0" containsString="0" containsNumber="1" minValue="0.91900000000000004" maxValue="1.0328999999999999"/>
    </cacheField>
    <cacheField name="Размер сетки пипс " numFmtId="0">
      <sharedItems containsSemiMixedTypes="0" containsString="0" containsNumber="1" minValue="0" maxValue="380"/>
    </cacheField>
    <cacheField name="Пипсов до TP" numFmtId="0">
      <sharedItems containsSemiMixedTypes="0" containsString="0" containsNumber="1" minValue="-4" maxValue="85.999999999998181"/>
    </cacheField>
    <cacheField name="Прибыль" numFmtId="0">
      <sharedItems containsSemiMixedTypes="0" containsString="0" containsNumber="1" minValue="-89.47" maxValue="574.04"/>
    </cacheField>
    <cacheField name="Время сетки" numFmtId="175">
      <sharedItems containsSemiMixedTypes="0" containsDate="1" containsString="0" containsMixedTypes="1" minDate="1899-12-31T04:03:11" maxDate="1900-04-29T22:33:00"/>
    </cacheField>
    <cacheField name="Profit %" numFmtId="10">
      <sharedItems containsSemiMixedTypes="0" containsString="0" containsNumber="1" minValue="-0.17893999999999999" maxValue="1.14808"/>
    </cacheField>
    <cacheField name="Profit Sell %" numFmtId="10">
      <sharedItems containsSemiMixedTypes="0" containsString="0" containsNumber="1" minValue="-7.3000000000000001E-3" maxValue="0.21248000000000003"/>
    </cacheField>
    <cacheField name="Profit Buy %" numFmtId="10">
      <sharedItems containsSemiMixedTypes="0" containsString="0" containsNumber="1" minValue="-0.17893999999999999" maxValue="1.14808"/>
    </cacheField>
    <cacheField name="Годы" numFmtId="0" databaseField="0">
      <fieldGroup base="0">
        <rangePr groupBy="years" startDate="2017-01-01T23:50:00" endDate="2019-07-28T21:28:00"/>
        <groupItems count="5">
          <s v="&lt;01.01.2017"/>
          <s v="2017"/>
          <s v="2018"/>
          <s v="2019"/>
          <s v="&gt;28.07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Арутюнян Арамаис Михайлович" refreshedDate="43679.636614699077" createdVersion="2" refreshedVersion="6" recordCount="760" xr:uid="{EF818F3F-85DC-4207-96FE-354DBDBE5FC3}">
  <cacheSource type="worksheet">
    <worksheetSource ref="B1:J761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5" count="5">
        <n v="3"/>
        <n v="1"/>
        <n v="4"/>
        <n v="2"/>
        <n v="5"/>
      </sharedItems>
    </cacheField>
    <cacheField name="Максимальный лот" numFmtId="0">
      <sharedItems containsSemiMixedTypes="0" containsString="0" containsNumber="1" minValue="0.01" maxValue="8.1199999999999992"/>
    </cacheField>
    <cacheField name="Общая лотность" numFmtId="0">
      <sharedItems containsSemiMixedTypes="0" containsString="0" containsNumber="1" minValue="0.01" maxValue="11.46"/>
    </cacheField>
    <cacheField name="Дата открытия" numFmtId="180">
      <sharedItems containsSemiMixedTypes="0" containsNonDate="0" containsDate="1" containsString="0" minDate="2017-01-01T23:31:00" maxDate="2019-07-28T21:10:00"/>
    </cacheField>
    <cacheField name="Цена открытия" numFmtId="0">
      <sharedItems containsSemiMixedTypes="0" containsString="0" containsNumber="1" minValue="0.91949999999999998" maxValue="1.0337000000000001"/>
    </cacheField>
    <cacheField name="Дальний ордер дата" numFmtId="180">
      <sharedItems containsSemiMixedTypes="0" containsNonDate="0" containsDate="1" containsString="0" minDate="2017-01-01T23:34:00" maxDate="2019-07-28T21:10:00"/>
    </cacheField>
    <cacheField name="Дальний ордер цена" numFmtId="0">
      <sharedItems containsSemiMixedTypes="0" containsString="0" containsNumber="1" minValue="0.91949999999999998" maxValue="1.0324"/>
    </cacheField>
    <cacheField name="Дата закрытия" numFmtId="180">
      <sharedItems containsSemiMixedTypes="0" containsNonDate="0" containsDate="1" containsString="0" minDate="2017-01-01T23:50:00" maxDate="2019-07-28T21:28:00" count="751">
        <d v="2017-01-05T05:29:00"/>
        <d v="2017-01-01T23:50:00"/>
        <d v="2017-01-02T00:44:00"/>
        <d v="2017-01-02T01:48:00"/>
        <d v="2017-01-02T08:57:00"/>
        <d v="2017-01-02T08:58:00"/>
        <d v="2017-01-02T09:01:00"/>
        <d v="2017-01-02T10:44:00"/>
        <d v="2017-01-02T23:07:00"/>
        <d v="2017-01-03T09:02:00"/>
        <d v="2017-01-03T09:36:00"/>
        <d v="2017-01-03T10:57:00"/>
        <d v="2017-01-03T15:00:00"/>
        <d v="2017-01-03T15:01:00"/>
        <d v="2017-01-03T15:04:00"/>
        <d v="2017-01-03T15:13:00"/>
        <d v="2017-02-07T08:08:00"/>
        <d v="2017-01-05T06:39:00"/>
        <d v="2017-01-05T14:12:00"/>
        <d v="2017-01-05T14:20:00"/>
        <d v="2017-01-05T15:28:00"/>
        <d v="2017-01-05T15:29:00"/>
        <d v="2017-01-05T15:46:00"/>
        <d v="2017-01-05T16:09:00"/>
        <d v="2017-01-12T08:43:00"/>
        <d v="2017-01-12T08:46:00"/>
        <d v="2017-01-12T09:17:00"/>
        <d v="2017-01-12T09:33:00"/>
        <d v="2017-01-12T10:54:00"/>
        <d v="2017-01-12T12:53:00"/>
        <d v="2017-01-13T13:30:00"/>
        <d v="2017-01-13T13:37:00"/>
        <d v="2017-01-13T13:43:00"/>
        <d v="2017-01-17T08:04:00"/>
        <d v="2017-01-17T09:18:00"/>
        <d v="2017-01-17T11:30:00"/>
        <d v="2017-01-17T14:50:00"/>
        <d v="2017-01-23T03:07:00"/>
        <d v="2017-01-23T21:54:00"/>
        <d v="2017-01-30T17:38:00"/>
        <d v="2017-01-30T17:40:00"/>
        <d v="2017-01-31T11:49:00"/>
        <d v="2017-01-31T11:59:00"/>
        <d v="2017-01-31T12:07:00"/>
        <d v="2017-01-31T12:28:00"/>
        <d v="2017-01-31T14:28:00"/>
        <d v="2017-01-31T14:36:00"/>
        <d v="2017-01-31T14:45:00"/>
        <d v="2017-01-31T14:51:00"/>
        <d v="2017-01-31T14:54:00"/>
        <d v="2017-01-31T15:59:00"/>
        <d v="2017-02-06T15:58:00"/>
        <d v="2017-02-06T18:49:00"/>
        <d v="2017-02-07T08:21:00"/>
        <d v="2017-02-07T09:31:00"/>
        <d v="2017-02-07T12:21:00"/>
        <d v="2017-02-07T16:03:00"/>
        <d v="2017-02-08T08:03:00"/>
        <d v="2017-02-07T17:14:00"/>
        <d v="2017-02-08T14:21:00"/>
        <d v="2017-02-09T15:00:00"/>
        <d v="2017-02-08T14:49:00"/>
        <d v="2017-03-27T06:48:00"/>
        <d v="2017-02-09T18:07:00"/>
        <d v="2017-02-10T12:13:00"/>
        <d v="2017-02-13T15:10:00"/>
        <d v="2017-02-14T15:05:00"/>
        <d v="2017-02-14T15:31:00"/>
        <d v="2017-02-14T15:49:00"/>
        <d v="2017-02-15T08:09:00"/>
        <d v="2017-02-15T08:38:00"/>
        <d v="2017-02-22T07:30:00"/>
        <d v="2017-02-22T11:33:00"/>
        <d v="2017-02-22T15:42:00"/>
        <d v="2017-03-02T13:06:00"/>
        <d v="2017-03-02T19:09:00"/>
        <d v="2017-03-03T16:25:00"/>
        <d v="2017-03-03T18:01:00"/>
        <d v="2017-03-07T09:23:00"/>
        <d v="2017-03-07T09:34:00"/>
        <d v="2017-03-07T13:48:00"/>
        <d v="2017-03-08T13:20:00"/>
        <d v="2017-03-09T03:44:00"/>
        <d v="2017-03-29T11:29:00"/>
        <d v="2017-03-27T12:21:00"/>
        <d v="2017-03-27T13:10:00"/>
        <d v="2017-03-28T14:37:00"/>
        <d v="2017-03-29T08:46:00"/>
        <d v="2017-03-29T11:50:00"/>
        <d v="2017-03-29T11:51:00"/>
        <d v="2017-03-30T00:57:00"/>
        <d v="2017-03-29T12:34:00"/>
        <d v="2017-04-18T17:41:00"/>
        <d v="2017-03-30T12:59:00"/>
        <d v="2017-03-30T16:55:00"/>
        <d v="2017-03-30T17:02:00"/>
        <d v="2017-03-30T17:45:00"/>
        <d v="2017-03-31T14:42:00"/>
        <d v="2017-03-31T20:42:00"/>
        <d v="2017-04-03T07:52:00"/>
        <d v="2017-04-05T11:17:00"/>
        <d v="2017-04-05T12:18:00"/>
        <d v="2017-04-05T16:05:00"/>
        <d v="2017-04-05T18:07:00"/>
        <d v="2017-04-06T07:01:00"/>
        <d v="2017-04-06T07:10:00"/>
        <d v="2017-04-06T07:17:00"/>
        <d v="2017-04-07T16:52:00"/>
        <d v="2017-04-07T17:14:00"/>
        <d v="2017-04-10T01:02:00"/>
        <d v="2017-04-11T02:30:00"/>
        <d v="2017-04-12T17:37:00"/>
        <d v="2017-05-09T09:22:00"/>
        <d v="2017-04-18T19:07:00"/>
        <d v="2017-04-19T09:41:00"/>
        <d v="2017-04-20T08:16:00"/>
        <d v="2017-04-23T21:00:00"/>
        <d v="2017-04-23T21:13:00"/>
        <d v="2017-04-23T21:58:00"/>
        <d v="2017-04-24T06:19:00"/>
        <d v="2017-04-24T06:52:00"/>
        <d v="2017-04-24T07:48:00"/>
        <d v="2017-04-24T08:07:00"/>
        <d v="2017-04-24T13:17:00"/>
        <d v="2017-04-25T12:21:00"/>
        <d v="2017-04-28T09:04:00"/>
        <d v="2017-04-28T09:06:00"/>
        <d v="2017-04-28T09:16:00"/>
        <d v="2017-04-28T16:33:00"/>
        <d v="2017-05-02T09:23:00"/>
        <d v="2017-05-02T13:31:00"/>
        <d v="2017-05-02T15:45:00"/>
        <d v="2017-05-04T16:14:00"/>
        <d v="2017-05-04T18:25:00"/>
        <d v="2017-05-12T15:40:00"/>
        <d v="2017-05-09T11:57:00"/>
        <d v="2017-05-09T12:45:00"/>
        <d v="2017-05-11T05:01:00"/>
        <d v="2017-05-11T12:32:00"/>
        <d v="2017-10-27T11:56:00"/>
        <d v="2017-05-15T08:56:00"/>
        <d v="2017-05-15T23:44:00"/>
        <d v="2017-05-16T08:46:00"/>
        <d v="2017-05-16T10:38:00"/>
        <d v="2017-05-16T12:37:00"/>
        <d v="2017-05-16T23:35:00"/>
        <d v="2017-05-17T10:31:00"/>
        <d v="2017-05-17T14:13:00"/>
        <d v="2017-05-18T12:29:00"/>
        <d v="2017-05-18T14:14:00"/>
        <d v="2017-05-18T14:57:00"/>
        <d v="2017-05-18T15:50:00"/>
        <d v="2017-05-18T18:46:00"/>
        <d v="2017-05-19T08:45:00"/>
        <d v="2017-05-19T13:18:00"/>
        <d v="2017-05-19T17:03:00"/>
        <d v="2017-05-19T17:32:00"/>
        <d v="2017-05-22T10:00:00"/>
        <d v="2017-05-22T10:04:00"/>
        <d v="2017-05-22T11:22:00"/>
        <d v="2017-05-30T13:55:00"/>
        <d v="2017-05-31T09:57:00"/>
        <d v="2017-05-31T11:39:00"/>
        <d v="2017-05-31T13:44:00"/>
        <d v="2017-05-31T13:50:00"/>
        <d v="2017-05-31T14:55:00"/>
        <d v="2017-05-31T14:57:00"/>
        <d v="2017-05-31T15:00:00"/>
        <d v="2017-06-02T12:47:00"/>
        <d v="2017-06-02T13:37:00"/>
        <d v="2017-06-02T15:16:00"/>
        <d v="2017-06-06T14:26:00"/>
        <d v="2017-06-06T17:13:00"/>
        <d v="2017-06-07T11:47:00"/>
        <d v="2017-06-07T14:00:00"/>
        <d v="2017-06-07T14:40:00"/>
        <d v="2017-06-14T14:09:00"/>
        <d v="2017-06-14T14:12:00"/>
        <d v="2017-06-23T14:37:00"/>
        <d v="2017-06-25T21:00:00"/>
        <d v="2017-06-27T08:14:00"/>
        <d v="2017-06-27T08:20:00"/>
        <d v="2017-06-27T08:30:00"/>
        <d v="2017-06-27T09:09:00"/>
        <d v="2017-06-27T10:53:00"/>
        <d v="2017-06-27T12:10:00"/>
        <d v="2017-06-27T13:33:00"/>
        <d v="2017-06-27T15:56:00"/>
        <d v="2017-06-27T15:59:00"/>
        <d v="2017-06-27T17:31:00"/>
        <d v="2017-06-27T18:26:00"/>
        <d v="2017-06-28T06:13:00"/>
        <d v="2017-06-28T07:35:00"/>
        <d v="2017-06-28T11:25:00"/>
        <d v="2017-06-28T12:21:00"/>
        <d v="2017-06-28T12:29:00"/>
        <d v="2017-06-28T13:21:00"/>
        <d v="2017-06-28T14:04:00"/>
        <d v="2017-06-29T01:50:00"/>
        <d v="2017-06-29T02:13:00"/>
        <d v="2017-06-29T17:13:00"/>
        <d v="2017-07-06T13:56:00"/>
        <d v="2017-07-06T20:18:00"/>
        <d v="2017-07-06T21:12:00"/>
        <d v="2017-07-11T17:46:00"/>
        <d v="2017-07-12T05:09:00"/>
        <d v="2017-07-12T12:37:00"/>
        <d v="2017-07-18T01:24:00"/>
        <d v="2017-07-18T07:45:00"/>
        <d v="2017-07-18T07:50:00"/>
        <d v="2017-07-18T09:19:00"/>
        <d v="2017-07-18T09:22:00"/>
        <d v="2017-07-18T10:51:00"/>
        <d v="2017-07-18T12:45:00"/>
        <d v="2017-07-18T13:21:00"/>
        <d v="2017-07-19T09:06:00"/>
        <d v="2017-07-20T14:36:00"/>
        <d v="2017-07-20T14:38:00"/>
        <d v="2017-07-20T14:43:00"/>
        <d v="2017-07-20T14:45:00"/>
        <d v="2017-07-21T12:52:00"/>
        <d v="2017-07-21T16:31:00"/>
        <d v="2017-07-24T08:05:00"/>
        <d v="2017-07-24T12:36:00"/>
        <d v="2017-07-27T03:38:00"/>
        <d v="2017-07-28T07:09:00"/>
        <d v="2017-07-28T12:17:00"/>
        <d v="2017-07-28T12:30:00"/>
        <d v="2017-07-28T12:31:00"/>
        <d v="2017-07-31T15:01:00"/>
        <d v="2017-08-09T07:57:00"/>
        <d v="2017-08-09T08:19:00"/>
        <d v="2017-08-09T08:20:00"/>
        <d v="2017-08-11T03:24:00"/>
        <d v="2017-08-11T08:19:00"/>
        <d v="2017-08-11T09:06:00"/>
        <d v="2017-08-25T14:34:00"/>
        <d v="2017-08-25T15:04:00"/>
        <d v="2017-08-25T16:04:00"/>
        <d v="2017-08-27T21:00:00"/>
        <d v="2017-08-28T07:10:00"/>
        <d v="2017-08-28T07:52:00"/>
        <d v="2017-08-28T08:45:00"/>
        <d v="2017-08-28T21:08:00"/>
        <d v="2017-08-28T21:30:00"/>
        <d v="2017-08-28T22:08:00"/>
        <d v="2017-08-29T07:00:00"/>
        <d v="2017-08-29T07:30:00"/>
        <d v="2017-08-29T07:53:00"/>
        <d v="2017-08-29T08:08:00"/>
        <d v="2017-08-29T09:28:00"/>
        <d v="2017-09-14T07:30:00"/>
        <d v="2017-09-14T07:33:00"/>
        <d v="2017-09-14T21:04:00"/>
        <d v="2017-09-14T22:20:00"/>
        <d v="2017-09-15T07:59:00"/>
        <d v="2017-09-15T08:22:00"/>
        <d v="2017-09-15T08:52:00"/>
        <d v="2017-09-15T09:20:00"/>
        <d v="2017-09-15T12:18:00"/>
        <d v="2017-09-15T13:11:00"/>
        <d v="2017-10-13T13:30:00"/>
        <d v="2017-10-16T15:28:00"/>
        <d v="2017-10-19T12:23:00"/>
        <d v="2017-11-27T08:27:00"/>
        <d v="2017-10-27T12:41:00"/>
        <d v="2017-10-31T09:22:00"/>
        <d v="2017-10-31T10:39:00"/>
        <d v="2017-10-31T14:05:00"/>
        <d v="2017-10-31T18:59:00"/>
        <d v="2017-11-01T00:12:00"/>
        <d v="2017-11-01T01:32:00"/>
        <d v="2017-11-01T12:32:00"/>
        <d v="2017-11-01T18:12:00"/>
        <d v="2017-11-01T18:26:00"/>
        <d v="2017-11-02T12:33:00"/>
        <d v="2017-11-02T14:39:00"/>
        <d v="2017-11-02T15:02:00"/>
        <d v="2017-11-02T16:40:00"/>
        <d v="2017-11-03T07:46:00"/>
        <d v="2017-11-03T12:41:00"/>
        <d v="2017-11-03T12:56:00"/>
        <d v="2017-11-03T14:01:00"/>
        <d v="2017-11-03T14:48:00"/>
        <d v="2017-11-03T14:57:00"/>
        <d v="2017-11-06T08:27:00"/>
        <d v="2017-11-07T19:01:00"/>
        <d v="2017-11-09T08:23:00"/>
        <d v="2017-11-09T08:27:00"/>
        <d v="2017-11-09T13:36:00"/>
        <d v="2017-11-09T14:00:00"/>
        <d v="2017-11-20T14:46:00"/>
        <d v="2017-11-20T16:58:00"/>
        <d v="2017-11-21T11:31:00"/>
        <d v="2017-11-21T15:37:00"/>
        <d v="2017-12-07T09:18:00"/>
        <d v="2017-12-01T16:28:00"/>
        <d v="2017-12-01T16:30:00"/>
        <d v="2017-12-01T17:42:00"/>
        <d v="2017-12-08T15:34:00"/>
        <d v="2017-12-08T00:00:00"/>
        <d v="2017-12-14T08:44:00"/>
        <d v="2017-12-10T22:30:00"/>
        <d v="2017-12-11T09:53:00"/>
        <d v="2017-12-12T08:46:00"/>
        <d v="2017-12-12T16:21:00"/>
        <d v="2017-12-12T17:28:00"/>
        <d v="2017-12-13T03:24:00"/>
        <d v="2017-12-13T13:45:00"/>
        <d v="2017-12-13T18:34:00"/>
        <d v="2017-12-13T19:07:00"/>
        <d v="2017-12-13T19:58:00"/>
        <d v="2017-12-18T15:25:00"/>
        <d v="2017-12-14T08:58:00"/>
        <d v="2017-12-14T13:52:00"/>
        <d v="2017-12-14T15:14:00"/>
        <d v="2017-12-14T22:55:00"/>
        <d v="2017-12-15T12:38:00"/>
        <d v="2017-12-15T15:18:00"/>
        <d v="2017-12-20T09:45:00"/>
        <d v="2017-12-18T15:40:00"/>
        <d v="2017-12-20T15:44:00"/>
        <d v="2017-12-21T12:24:00"/>
        <d v="2017-12-27T17:00:00"/>
        <d v="2017-12-22T14:24:00"/>
        <d v="2017-12-22T16:24:00"/>
        <d v="2017-12-26T10:13:00"/>
        <d v="2017-12-27T07:57:00"/>
        <d v="2017-12-27T22:01:00"/>
        <d v="2017-12-28T04:56:00"/>
        <d v="2017-12-28T05:19:00"/>
        <d v="2017-12-28T07:52:00"/>
        <d v="2017-12-28T08:31:00"/>
        <d v="2017-12-28T11:30:00"/>
        <d v="2018-01-03T10:23:00"/>
        <d v="2017-12-28T14:10:00"/>
        <d v="2017-12-29T07:50:00"/>
        <d v="2017-12-29T15:56:00"/>
        <d v="2017-12-29T17:00:00"/>
        <d v="2018-01-02T07:20:00"/>
        <d v="2018-01-02T10:45:00"/>
        <d v="2018-01-02T16:14:00"/>
        <d v="2018-01-02T23:34:00"/>
        <d v="2018-01-03T15:16:00"/>
        <d v="2018-01-09T07:41:00"/>
        <d v="2018-01-03T15:59:00"/>
        <d v="2018-01-03T16:55:00"/>
        <d v="2018-01-04T10:45:00"/>
        <d v="2018-01-04T15:10:00"/>
        <d v="2018-01-11T15:04:00"/>
        <d v="2018-01-09T10:37:00"/>
        <d v="2018-01-09T13:40:00"/>
        <d v="2018-01-17T19:56:00"/>
        <d v="2018-01-12T08:39:00"/>
        <d v="2018-01-12T09:02:00"/>
        <d v="2018-01-12T09:26:00"/>
        <d v="2018-01-12T10:42:00"/>
        <d v="2018-01-12T18:35:00"/>
        <d v="2018-01-12T19:15:00"/>
        <d v="2018-01-12T21:04:00"/>
        <d v="2018-01-12T21:05:00"/>
        <d v="2018-01-15T05:18:00"/>
        <d v="2018-01-15T08:51:00"/>
        <d v="2018-01-15T09:19:00"/>
        <d v="2018-01-15T10:19:00"/>
        <d v="2018-01-15T10:27:00"/>
        <d v="2018-01-15T12:56:00"/>
        <d v="2018-01-16T19:03:00"/>
        <d v="2018-01-16T19:21:00"/>
        <d v="2018-01-17T00:48:00"/>
        <d v="2018-01-19T03:57:00"/>
        <d v="2018-01-17T20:00:00"/>
        <d v="2018-01-17T20:17:00"/>
        <d v="2018-01-17T21:45:00"/>
        <d v="2018-01-17T21:53:00"/>
        <d v="2018-01-17T22:58:00"/>
        <d v="2018-02-20T08:14:00"/>
        <d v="2018-01-19T07:44:00"/>
        <d v="2018-01-19T08:52:00"/>
        <d v="2018-01-24T08:09:00"/>
        <d v="2018-01-24T08:44:00"/>
        <d v="2018-01-24T09:19:00"/>
        <d v="2018-01-24T11:56:00"/>
        <d v="2018-01-24T14:08:00"/>
        <d v="2018-01-24T14:31:00"/>
        <d v="2018-01-24T14:51:00"/>
        <d v="2018-01-24T14:52:00"/>
        <d v="2018-01-24T14:57:00"/>
        <d v="2018-01-24T15:00:00"/>
        <d v="2018-01-24T16:29:00"/>
        <d v="2018-01-25T03:31:00"/>
        <d v="2018-01-25T05:46:00"/>
        <d v="2018-01-25T06:27:00"/>
        <d v="2018-01-25T13:42:00"/>
        <d v="2018-01-25T13:54:00"/>
        <d v="2018-01-25T14:00:00"/>
        <d v="2018-01-25T14:01:00"/>
        <d v="2018-01-25T14:02:00"/>
        <d v="2018-01-25T15:06:00"/>
        <d v="2018-01-25T15:08:00"/>
        <d v="2018-01-25T15:09:00"/>
        <d v="2018-01-25T15:13:00"/>
        <d v="2018-01-25T15:17:00"/>
        <d v="2018-02-01T15:39:00"/>
        <d v="2018-02-01T20:42:00"/>
        <d v="2018-02-15T15:55:00"/>
        <d v="2018-02-15T20:15:00"/>
        <d v="2018-02-16T02:32:00"/>
        <d v="2018-02-16T09:35:00"/>
        <d v="2018-02-20T10:00:00"/>
        <d v="2018-02-20T13:54:00"/>
        <d v="2018-02-20T16:19:00"/>
        <d v="2018-02-20T18:47:00"/>
        <d v="2018-02-21T12:48:00"/>
        <d v="2018-02-21T16:21:00"/>
        <d v="2018-02-21T19:29:00"/>
        <d v="2018-02-21T19:30:00"/>
        <d v="2018-02-21T19:50:00"/>
        <d v="2018-02-21T20:06:00"/>
        <d v="2018-02-22T06:54:00"/>
        <d v="2018-02-22T12:33:00"/>
        <d v="2018-02-23T14:49:00"/>
        <d v="2018-02-23T20:59:00"/>
        <d v="2018-02-26T14:29:00"/>
        <d v="2018-02-26T15:32:00"/>
        <d v="2018-02-26T16:58:00"/>
        <d v="2018-02-27T11:37:00"/>
        <d v="2018-02-27T13:59:00"/>
        <d v="2018-02-27T14:51:00"/>
        <d v="2018-02-27T15:06:00"/>
        <d v="2018-02-27T15:45:00"/>
        <d v="2018-02-28T08:25:00"/>
        <d v="2018-02-28T09:33:00"/>
        <d v="2018-02-28T14:54:00"/>
        <d v="2018-02-28T15:57:00"/>
        <d v="2018-02-28T16:00:00"/>
        <d v="2018-03-01T08:37:00"/>
        <d v="2018-03-01T15:06:00"/>
        <d v="2018-03-01T15:24:00"/>
        <d v="2018-03-08T16:00:00"/>
        <d v="2018-03-08T16:50:00"/>
        <d v="2018-03-09T00:54:00"/>
        <d v="2018-03-09T01:34:00"/>
        <d v="2018-03-16T14:58:00"/>
        <d v="2018-03-18T21:06:00"/>
        <d v="2018-03-20T20:13:00"/>
        <d v="2018-03-27T09:55:00"/>
        <d v="2018-03-27T11:56:00"/>
        <d v="2018-03-28T09:10:00"/>
        <d v="2018-03-28T13:10:00"/>
        <d v="2018-03-28T13:46:00"/>
        <d v="2018-03-28T13:49:00"/>
        <d v="2018-03-28T17:29:00"/>
        <d v="2018-03-28T18:19:00"/>
        <d v="2018-03-29T09:43:00"/>
        <d v="2018-03-29T14:19:00"/>
        <d v="2018-03-29T14:46:00"/>
        <d v="2018-03-29T14:59:00"/>
        <d v="2018-04-03T10:53:00"/>
        <d v="2018-04-03T13:15:00"/>
        <d v="2018-04-03T13:40:00"/>
        <d v="2018-04-04T18:00:00"/>
        <d v="2018-04-05T07:11:00"/>
        <d v="2018-04-05T15:25:00"/>
        <d v="2018-04-12T08:59:00"/>
        <d v="2018-04-12T09:14:00"/>
        <d v="2018-04-12T11:59:00"/>
        <d v="2018-04-12T13:57:00"/>
        <d v="2018-04-17T14:01:00"/>
        <d v="2018-04-17T15:55:00"/>
        <d v="2018-04-18T07:00:00"/>
        <d v="2018-04-19T10:27:00"/>
        <d v="2018-04-19T15:36:00"/>
        <d v="2018-04-19T15:48:00"/>
        <d v="2018-04-19T18:01:00"/>
        <d v="2018-04-20T01:28:00"/>
        <d v="2018-04-20T08:33:00"/>
        <d v="2018-04-20T13:49:00"/>
        <d v="2018-04-20T14:50:00"/>
        <d v="2018-04-20T19:52:00"/>
        <d v="2018-04-22T23:48:00"/>
        <d v="2018-04-23T07:59:00"/>
        <d v="2018-04-23T14:06:00"/>
        <d v="2018-04-24T12:45:00"/>
        <d v="2018-04-25T14:28:00"/>
        <d v="2018-04-26T07:21:00"/>
        <d v="2018-04-26T14:06:00"/>
        <d v="2018-04-26T14:11:00"/>
        <d v="2018-04-26T14:16:00"/>
        <d v="2018-04-26T18:58:00"/>
        <d v="2018-04-26T21:30:00"/>
        <d v="2018-04-27T06:14:00"/>
        <d v="2018-05-01T07:42:00"/>
        <d v="2018-05-01T13:55:00"/>
        <d v="2018-05-01T14:22:00"/>
        <d v="2018-05-02T13:36:00"/>
        <d v="2018-05-02T14:01:00"/>
        <d v="2018-05-02T19:00:00"/>
        <d v="2018-05-02T19:32:00"/>
        <d v="2018-05-04T12:38:00"/>
        <d v="2018-05-04T13:06:00"/>
        <d v="2018-05-07T07:04:00"/>
        <d v="2018-05-08T08:27:00"/>
        <d v="2018-05-09T01:29:00"/>
        <d v="2018-05-09T16:01:00"/>
        <d v="2018-05-10T00:35:00"/>
        <d v="2018-05-10T13:44:00"/>
        <d v="2018-05-10T14:04:00"/>
        <d v="2018-05-10T14:59:00"/>
        <d v="2018-05-11T06:37:00"/>
        <d v="2018-05-11T14:34:00"/>
        <d v="2018-05-14T21:05:00"/>
        <d v="2018-05-15T12:38:00"/>
        <d v="2018-05-15T13:20:00"/>
        <d v="2018-05-15T18:18:00"/>
        <d v="2018-05-17T09:43:00"/>
        <d v="2018-05-17T12:48:00"/>
        <d v="2018-05-28T11:02:00"/>
        <d v="2018-05-28T12:42:00"/>
        <d v="2018-05-29T09:09:00"/>
        <d v="2018-05-29T09:43:00"/>
        <d v="2018-05-29T11:37:00"/>
        <d v="2018-05-29T11:47:00"/>
        <d v="2018-06-01T03:00:00"/>
        <d v="2018-06-01T12:49:00"/>
        <d v="2018-06-08T12:40:00"/>
        <d v="2018-06-08T12:41:00"/>
        <d v="2018-06-08T12:46:00"/>
        <d v="2018-06-13T08:05:00"/>
        <d v="2018-06-14T12:53:00"/>
        <d v="2018-06-14T13:55:00"/>
        <d v="2018-06-14T14:25:00"/>
        <d v="2018-06-14T17:32:00"/>
        <d v="2018-06-15T00:07:00"/>
        <d v="2018-06-15T10:08:00"/>
        <d v="2018-06-15T10:26:00"/>
        <d v="2018-06-18T07:12:00"/>
        <d v="2018-06-20T08:08:00"/>
        <d v="2018-06-21T05:14:00"/>
        <d v="2018-06-26T14:11:00"/>
        <d v="2018-06-26T17:20:00"/>
        <d v="2018-06-27T09:42:00"/>
        <d v="2018-06-27T11:45:00"/>
        <d v="2018-06-27T13:19:00"/>
        <d v="2018-06-27T15:24:00"/>
        <d v="2018-06-28T05:02:00"/>
        <d v="2018-07-04T15:23:00"/>
        <d v="2018-07-05T01:44:00"/>
        <d v="2018-07-05T17:59:00"/>
        <d v="2018-07-06T01:39:00"/>
        <d v="2018-07-10T08:55:00"/>
        <d v="2018-07-10T10:38:00"/>
        <d v="2018-07-12T08:15:00"/>
        <d v="2018-07-12T13:22:00"/>
        <d v="2018-07-12T13:37:00"/>
        <d v="2018-07-12T13:58:00"/>
        <d v="2018-07-18T03:44:00"/>
        <d v="2018-07-19T09:31:00"/>
        <d v="2018-07-20T01:18:00"/>
        <d v="2018-07-27T07:01:00"/>
        <d v="2018-08-01T03:39:00"/>
        <d v="2018-08-02T05:01:00"/>
        <d v="2018-08-02T18:37:00"/>
        <d v="2018-08-03T12:33:00"/>
        <d v="2018-08-06T05:34:00"/>
        <d v="2018-08-07T17:59:00"/>
        <d v="2018-08-08T21:38:00"/>
        <d v="2018-08-09T00:52:00"/>
        <d v="2018-08-09T23:06:00"/>
        <d v="2018-08-10T05:14:00"/>
        <d v="2018-08-10T05:17:00"/>
        <d v="2018-08-10T05:26:00"/>
        <d v="2018-08-15T08:01:00"/>
        <d v="2018-10-03T20:50:00"/>
        <d v="2018-10-04T17:07:00"/>
        <d v="2018-10-05T10:21:00"/>
        <d v="2018-10-05T12:36:00"/>
        <d v="2018-10-09T07:15:00"/>
        <d v="2018-10-09T12:27:00"/>
        <d v="2018-10-17T09:08:00"/>
        <d v="2018-10-17T17:04:00"/>
        <d v="2018-10-18T12:51:00"/>
        <d v="2018-10-18T13:05:00"/>
        <d v="2018-10-18T17:31:00"/>
        <d v="2018-10-19T00:08:00"/>
        <d v="2018-10-19T07:13:00"/>
        <d v="2018-10-21T21:15:00"/>
        <d v="2018-10-21T21:35:00"/>
        <d v="2018-10-21T22:00:00"/>
        <d v="2018-10-22T00:43:00"/>
        <d v="2018-10-22T08:12:00"/>
        <d v="2018-10-22T08:28:00"/>
        <d v="2018-10-22T15:05:00"/>
        <d v="2018-10-23T08:28:00"/>
        <d v="2018-10-24T07:40:00"/>
        <d v="2018-10-25T10:44:00"/>
        <d v="2018-10-26T11:40:00"/>
        <d v="2018-10-29T16:41:00"/>
        <d v="2018-10-30T15:24:00"/>
        <d v="2018-10-31T10:00:00"/>
        <d v="2018-10-31T12:50:00"/>
        <d v="2018-10-31T16:18:00"/>
        <d v="2018-10-31T17:50:00"/>
        <d v="2018-11-08T19:57:00"/>
        <d v="2018-11-09T01:59:00"/>
        <d v="2018-11-12T06:43:00"/>
        <d v="2018-11-12T08:07:00"/>
        <d v="2018-11-16T10:07:00"/>
        <d v="2018-11-23T08:35:00"/>
        <d v="2018-11-23T08:41:00"/>
        <d v="2018-11-26T02:31:00"/>
        <d v="2018-11-27T07:56:00"/>
        <d v="2018-11-28T08:00:00"/>
        <d v="2018-11-28T17:32:00"/>
        <d v="2018-11-29T10:15:00"/>
        <d v="2018-11-29T14:30:00"/>
        <d v="2018-11-30T11:53:00"/>
        <d v="2018-11-30T15:34:00"/>
        <d v="2018-12-05T04:49:00"/>
        <d v="2018-12-14T08:37:00"/>
        <d v="2018-12-14T09:05:00"/>
        <d v="2018-12-16T22:14:00"/>
        <d v="2018-12-21T10:16:00"/>
        <d v="2018-12-21T15:24:00"/>
        <d v="2018-12-21T18:12:00"/>
        <d v="2018-12-25T22:11:00"/>
        <d v="2018-12-26T00:23:00"/>
        <d v="2018-12-26T10:31:00"/>
        <d v="2018-12-26T19:53:00"/>
        <d v="2019-01-02T12:27:00"/>
        <d v="2019-01-02T13:30:00"/>
        <d v="2019-01-02T14:17:00"/>
        <d v="2019-01-02T17:50:00"/>
        <d v="2019-01-02T18:50:00"/>
        <d v="2019-01-02T22:28:00"/>
        <d v="2019-01-10T07:53:00"/>
        <d v="2019-01-10T07:54:00"/>
        <d v="2019-01-10T12:00:00"/>
        <d v="2019-01-10T13:57:00"/>
        <d v="2019-01-10T15:06:00"/>
        <d v="2019-01-10T16:29:00"/>
        <d v="2019-01-11T14:23:00"/>
        <d v="2019-01-15T10:33:00"/>
        <d v="2019-01-15T16:00:00"/>
        <d v="2019-01-15T16:26:00"/>
        <d v="2019-01-16T11:33:00"/>
        <d v="2019-01-16T11:58:00"/>
        <d v="2019-01-16T14:57:00"/>
        <d v="2019-01-17T02:59:00"/>
        <d v="2019-01-17T09:20:00"/>
        <d v="2019-01-17T14:47:00"/>
        <d v="2019-01-18T15:41:00"/>
        <d v="2019-01-21T09:20:00"/>
        <d v="2019-01-22T13:23:00"/>
        <d v="2019-01-23T09:34:00"/>
        <d v="2019-01-24T08:11:00"/>
        <d v="2019-01-24T17:17:00"/>
        <d v="2019-01-29T14:40:00"/>
        <d v="2019-01-31T14:48:00"/>
        <d v="2019-01-31T16:01:00"/>
        <d v="2019-01-31T16:07:00"/>
        <d v="2019-02-01T15:00:00"/>
        <d v="2019-02-01T15:03:00"/>
        <d v="2019-02-04T02:24:00"/>
        <d v="2019-02-07T20:52:00"/>
        <d v="2019-02-10T22:06:00"/>
        <d v="2019-02-10T22:11:00"/>
        <d v="2019-02-11T09:30:00"/>
        <d v="2019-02-12T08:28:00"/>
        <d v="2019-02-12T08:48:00"/>
        <d v="2019-02-12T11:17:00"/>
        <d v="2019-02-14T08:41:00"/>
        <d v="2019-02-14T15:43:00"/>
        <d v="2019-03-05T15:25:00"/>
        <d v="2019-03-05T17:17:00"/>
        <d v="2019-03-07T12:45:00"/>
        <d v="2019-03-07T13:04:00"/>
        <d v="2019-03-07T17:04:00"/>
        <d v="2019-03-07T19:39:00"/>
        <d v="2019-03-11T15:59:00"/>
        <d v="2019-03-12T11:52:00"/>
        <d v="2019-04-05T12:42:00"/>
        <d v="2019-04-09T15:20:00"/>
        <d v="2019-04-10T13:15:00"/>
        <d v="2019-04-15T18:00:00"/>
        <d v="2019-04-17T10:42:00"/>
        <d v="2019-04-17T16:01:00"/>
        <d v="2019-04-18T07:37:00"/>
        <d v="2019-04-18T12:17:00"/>
        <d v="2019-04-18T13:03:00"/>
        <d v="2019-04-18T14:54:00"/>
        <d v="2019-04-22T13:06:00"/>
        <d v="2019-04-24T15:10:00"/>
        <d v="2019-04-24T16:34:00"/>
        <d v="2019-05-03T06:56:00"/>
        <d v="2019-05-07T14:28:00"/>
        <d v="2019-05-08T17:00:00"/>
        <d v="2019-05-09T14:46:00"/>
        <d v="2019-05-09T16:30:00"/>
        <d v="2019-05-10T00:06:00"/>
        <d v="2019-05-10T12:34:00"/>
        <d v="2019-05-17T14:01:00"/>
        <d v="2019-05-27T08:29:00"/>
        <d v="2019-05-28T12:23:00"/>
        <d v="2019-05-28T14:57:00"/>
        <d v="2019-05-28T15:01:00"/>
        <d v="2019-06-04T09:06:00"/>
        <d v="2019-06-12T12:53:00"/>
        <d v="2019-06-12T16:36:00"/>
        <d v="2019-06-14T08:50:00"/>
        <d v="2019-06-14T12:35:00"/>
        <d v="2019-06-14T15:16:00"/>
        <d v="2019-06-17T14:59:00"/>
        <d v="2019-06-18T08:21:00"/>
        <d v="2019-06-19T01:47:00"/>
        <d v="2019-06-19T18:08:00"/>
        <d v="2019-06-27T02:09:00"/>
        <d v="2019-06-27T05:16:00"/>
        <d v="2019-06-30T21:00:00"/>
        <d v="2019-07-01T05:58:00"/>
        <d v="2019-07-01T08:57:00"/>
        <d v="2019-07-01T12:33:00"/>
        <d v="2019-07-01T15:17:00"/>
        <d v="2019-07-02T12:40:00"/>
        <d v="2019-07-03T08:21:00"/>
        <d v="2019-07-03T15:19:00"/>
        <d v="2019-07-05T07:01:00"/>
        <d v="2019-07-05T12:30:00"/>
        <d v="2019-07-05T12:31:00"/>
        <d v="2019-07-05T12:37:00"/>
        <d v="2019-07-05T12:40:00"/>
        <d v="2019-07-05T13:08:00"/>
        <d v="2019-07-05T13:43:00"/>
        <d v="2019-07-08T13:23:00"/>
        <d v="2019-07-08T14:29:00"/>
        <d v="2019-07-10T12:19:00"/>
        <d v="2019-07-10T13:46:00"/>
        <d v="2019-07-17T10:13:00"/>
        <d v="2019-07-18T10:32:00"/>
        <d v="2019-07-18T13:36:00"/>
        <d v="2019-07-18T22:21:00"/>
        <d v="2019-07-18T22:26:00"/>
        <d v="2019-07-19T18:13:00"/>
        <d v="2019-07-19T18:15:00"/>
        <d v="2019-07-23T09:03:00"/>
        <d v="2019-07-25T11:47:00"/>
        <d v="2019-07-25T11:51:00"/>
        <d v="2019-07-25T12:03:00"/>
        <d v="2019-07-25T16:56:00"/>
        <d v="2019-07-26T14:20:00"/>
        <d v="2019-07-28T21:28:00"/>
      </sharedItems>
      <fieldGroup par="9" base="8">
        <rangePr groupBy="months" startDate="2017-01-01T23:50:00" endDate="2019-07-28T21:28:00"/>
        <groupItems count="14">
          <s v="&lt;01.01.2017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8.07.2019"/>
        </groupItems>
      </fieldGroup>
    </cacheField>
    <cacheField name="Годы" numFmtId="0" databaseField="0">
      <fieldGroup base="8">
        <rangePr groupBy="years" startDate="2017-01-01T23:50:00" endDate="2019-07-28T21:28:00"/>
        <groupItems count="5">
          <s v="&lt;01.01.2017"/>
          <s v="2017"/>
          <s v="2018"/>
          <s v="2019"/>
          <s v="&gt;28.07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0">
  <r>
    <x v="0"/>
    <n v="1.0162999999999998"/>
    <n v="31"/>
    <n v="31.000000000001819"/>
    <n v="25.49"/>
    <d v="1900-01-01T05:58:00"/>
    <n v="5.0979999999999998E-2"/>
    <n v="5.0979999999999998E-2"/>
    <n v="0"/>
  </r>
  <r>
    <x v="1"/>
    <n v="1.0183"/>
    <n v="0"/>
    <n v="5"/>
    <n v="0.49"/>
    <n v="-0.98888888888905058"/>
    <n v="9.7999999999999997E-4"/>
    <n v="0"/>
    <n v="9.7999999999999997E-4"/>
  </r>
  <r>
    <x v="2"/>
    <n v="1.0192000000000001"/>
    <n v="0"/>
    <n v="5.000000000001819"/>
    <n v="0.52"/>
    <n v="-0.96666666666715173"/>
    <n v="1.0400000000000001E-3"/>
    <n v="0"/>
    <n v="1.0400000000000001E-3"/>
  </r>
  <r>
    <x v="3"/>
    <n v="1.0202"/>
    <n v="0"/>
    <n v="5"/>
    <n v="0.49"/>
    <d v="1899-12-30T00:21:00"/>
    <n v="9.7999999999999997E-4"/>
    <n v="0"/>
    <n v="9.7999999999999997E-4"/>
  </r>
  <r>
    <x v="4"/>
    <n v="1.0207999999999999"/>
    <n v="0"/>
    <n v="5"/>
    <n v="0.49"/>
    <d v="1899-12-30T05:38:00"/>
    <n v="9.7999999999999997E-4"/>
    <n v="0"/>
    <n v="9.7999999999999997E-4"/>
  </r>
  <r>
    <x v="5"/>
    <n v="1.0212000000000001"/>
    <n v="0"/>
    <n v="5.000000000001819"/>
    <n v="0.49"/>
    <d v="1899-12-30T00:00:00"/>
    <n v="9.7999999999999997E-4"/>
    <n v="0"/>
    <n v="9.7999999999999997E-4"/>
  </r>
  <r>
    <x v="6"/>
    <n v="1.022"/>
    <n v="0"/>
    <n v="5"/>
    <n v="0.49"/>
    <d v="1899-12-30T00:03:00"/>
    <n v="9.7999999999999997E-4"/>
    <n v="0"/>
    <n v="9.7999999999999997E-4"/>
  </r>
  <r>
    <x v="7"/>
    <n v="1.0226999999999999"/>
    <n v="0"/>
    <n v="5"/>
    <n v="0.49"/>
    <d v="1899-12-30T01:42:00"/>
    <n v="9.7999999999999997E-4"/>
    <n v="0"/>
    <n v="9.7999999999999997E-4"/>
  </r>
  <r>
    <x v="8"/>
    <n v="1.0241"/>
    <n v="0"/>
    <n v="5"/>
    <n v="0.49"/>
    <d v="1899-12-30T12:10:00"/>
    <n v="9.7999999999999997E-4"/>
    <n v="0"/>
    <n v="9.7999999999999997E-4"/>
  </r>
  <r>
    <x v="9"/>
    <n v="1.0262"/>
    <n v="0"/>
    <n v="5"/>
    <n v="0.49"/>
    <d v="1899-12-30T00:31:00"/>
    <n v="9.7999999999999997E-4"/>
    <n v="0"/>
    <n v="9.7999999999999997E-4"/>
  </r>
  <r>
    <x v="10"/>
    <n v="1.0274000000000001"/>
    <n v="0"/>
    <n v="5"/>
    <n v="0.49"/>
    <d v="1899-12-30T00:32:00"/>
    <n v="9.7999999999999997E-4"/>
    <n v="0"/>
    <n v="9.7999999999999997E-4"/>
  </r>
  <r>
    <x v="11"/>
    <n v="1.0289999999999999"/>
    <n v="0"/>
    <n v="5"/>
    <n v="0.49"/>
    <d v="1899-12-30T00:57:00"/>
    <n v="9.7999999999999997E-4"/>
    <n v="0"/>
    <n v="9.7999999999999997E-4"/>
  </r>
  <r>
    <x v="12"/>
    <n v="1.0304"/>
    <n v="0"/>
    <n v="5"/>
    <n v="0.49"/>
    <d v="1899-12-30T00:00:00"/>
    <n v="9.7999999999999997E-4"/>
    <n v="0"/>
    <n v="9.7999999999999997E-4"/>
  </r>
  <r>
    <x v="13"/>
    <n v="1.0311999999999999"/>
    <n v="0"/>
    <n v="4.999999999998181"/>
    <n v="0.48"/>
    <d v="1899-12-30T00:01:00"/>
    <n v="9.5999999999999992E-4"/>
    <n v="0"/>
    <n v="9.5999999999999992E-4"/>
  </r>
  <r>
    <x v="14"/>
    <n v="1.032"/>
    <n v="0"/>
    <n v="5"/>
    <n v="0.48"/>
    <d v="1899-12-30T00:03:00"/>
    <n v="9.5999999999999992E-4"/>
    <n v="0"/>
    <n v="9.5999999999999992E-4"/>
  </r>
  <r>
    <x v="15"/>
    <n v="1.0328999999999999"/>
    <n v="0"/>
    <n v="5"/>
    <n v="0.48"/>
    <d v="1899-12-30T00:08:00"/>
    <n v="9.5999999999999992E-4"/>
    <n v="0"/>
    <n v="9.5999999999999992E-4"/>
  </r>
  <r>
    <x v="16"/>
    <n v="0.99750000000000005"/>
    <n v="380"/>
    <n v="18"/>
    <n v="24.369999999999997"/>
    <d v="1900-01-23T16:54:00"/>
    <n v="4.8739999999999992E-2"/>
    <n v="0"/>
    <n v="4.8739999999999992E-2"/>
  </r>
  <r>
    <x v="17"/>
    <n v="1.0157"/>
    <n v="0"/>
    <n v="5"/>
    <n v="0.49"/>
    <d v="1899-12-30T00:03:00"/>
    <n v="9.7999999999999997E-4"/>
    <n v="9.7999999999999997E-4"/>
    <n v="0"/>
  </r>
  <r>
    <x v="18"/>
    <n v="1.0154000000000001"/>
    <n v="0"/>
    <n v="5"/>
    <n v="0.49"/>
    <d v="1899-12-30T07:13:00"/>
    <n v="9.7999999999999997E-4"/>
    <n v="9.7999999999999997E-4"/>
    <n v="0"/>
  </r>
  <r>
    <x v="19"/>
    <n v="1.0141"/>
    <n v="0"/>
    <n v="5"/>
    <n v="0.49"/>
    <d v="1899-12-30T00:02:00"/>
    <n v="9.7999999999999997E-4"/>
    <n v="9.7999999999999997E-4"/>
    <n v="0"/>
  </r>
  <r>
    <x v="20"/>
    <n v="1.0133000000000001"/>
    <n v="0"/>
    <n v="5"/>
    <n v="0.49"/>
    <d v="1899-12-30T01:08:00"/>
    <n v="9.7999999999999997E-4"/>
    <n v="9.7999999999999997E-4"/>
    <n v="0"/>
  </r>
  <r>
    <x v="21"/>
    <n v="1.0115000000000001"/>
    <n v="0"/>
    <n v="5"/>
    <n v="0.49"/>
    <d v="1899-12-30T00:00:00"/>
    <n v="9.7999999999999997E-4"/>
    <n v="9.7999999999999997E-4"/>
    <n v="0"/>
  </r>
  <r>
    <x v="22"/>
    <n v="1.0106999999999999"/>
    <n v="0"/>
    <n v="5.000000000001819"/>
    <n v="0.49"/>
    <d v="1899-12-30T00:17:00"/>
    <n v="9.7999999999999997E-4"/>
    <n v="9.7999999999999997E-4"/>
    <n v="0"/>
  </r>
  <r>
    <x v="23"/>
    <n v="1.0091000000000001"/>
    <n v="0"/>
    <n v="4.999999999998181"/>
    <n v="0.5"/>
    <d v="1899-12-30T00:18:00"/>
    <n v="1E-3"/>
    <n v="1E-3"/>
    <n v="0"/>
  </r>
  <r>
    <x v="24"/>
    <n v="1.0071000000000001"/>
    <n v="0"/>
    <n v="16.999999999998181"/>
    <n v="0.47"/>
    <d v="1900-01-03T16:34:00"/>
    <n v="9.3999999999999997E-4"/>
    <n v="9.3999999999999997E-4"/>
    <n v="0"/>
  </r>
  <r>
    <x v="25"/>
    <n v="1.0064"/>
    <n v="0"/>
    <n v="4.999999999998181"/>
    <n v="0.5"/>
    <d v="1899-12-30T00:02:00"/>
    <n v="1E-3"/>
    <n v="1E-3"/>
    <n v="0"/>
  </r>
  <r>
    <x v="26"/>
    <n v="1.0077"/>
    <n v="0"/>
    <n v="5"/>
    <n v="0.5"/>
    <d v="1899-12-30T00:06:00"/>
    <n v="1E-3"/>
    <n v="1E-3"/>
    <n v="0"/>
  </r>
  <r>
    <x v="27"/>
    <n v="1.0075000000000001"/>
    <n v="0"/>
    <n v="5"/>
    <n v="0.5"/>
    <d v="1899-12-30T00:03:00"/>
    <n v="1E-3"/>
    <n v="1E-3"/>
    <n v="0"/>
  </r>
  <r>
    <x v="28"/>
    <n v="1.0088999999999999"/>
    <n v="0"/>
    <n v="5.000000000001819"/>
    <n v="0.5"/>
    <d v="1899-12-30T00:15:00"/>
    <n v="1E-3"/>
    <n v="1E-3"/>
    <n v="0"/>
  </r>
  <r>
    <x v="29"/>
    <n v="1.0061"/>
    <n v="0"/>
    <n v="5"/>
    <n v="0.5"/>
    <d v="1899-12-30T00:35:00"/>
    <n v="1E-3"/>
    <n v="1E-3"/>
    <n v="0"/>
  </r>
  <r>
    <x v="30"/>
    <n v="1.0051000000000001"/>
    <n v="0"/>
    <n v="6.999999999998181"/>
    <n v="0.53"/>
    <d v="1899-12-31T00:23:00"/>
    <n v="1.06E-3"/>
    <n v="1.06E-3"/>
    <n v="0"/>
  </r>
  <r>
    <x v="31"/>
    <n v="1.0083"/>
    <n v="0"/>
    <n v="5"/>
    <n v="0.5"/>
    <d v="1899-12-30T00:01:00"/>
    <n v="1E-3"/>
    <n v="1E-3"/>
    <n v="0"/>
  </r>
  <r>
    <x v="32"/>
    <n v="1.0068999999999999"/>
    <n v="0"/>
    <n v="5.000000000001819"/>
    <n v="0.5"/>
    <d v="1899-12-30T00:02:00"/>
    <n v="1E-3"/>
    <n v="1E-3"/>
    <n v="0"/>
  </r>
  <r>
    <x v="33"/>
    <n v="1.006"/>
    <n v="0"/>
    <n v="8"/>
    <n v="0.45"/>
    <d v="1899-12-31T18:20:00"/>
    <n v="8.9999999999999998E-4"/>
    <n v="8.9999999999999998E-4"/>
    <n v="0"/>
  </r>
  <r>
    <x v="34"/>
    <n v="1.0045999999999999"/>
    <n v="0"/>
    <n v="5.000000000001819"/>
    <n v="0.5"/>
    <d v="1899-12-30T01:12:00"/>
    <n v="1E-3"/>
    <n v="1E-3"/>
    <n v="0"/>
  </r>
  <r>
    <x v="35"/>
    <n v="1.0013000000000001"/>
    <n v="0"/>
    <n v="5"/>
    <n v="0.5"/>
    <d v="1899-12-30T00:11:00"/>
    <n v="1E-3"/>
    <n v="1E-3"/>
    <n v="0"/>
  </r>
  <r>
    <x v="36"/>
    <n v="0.99990000000000012"/>
    <n v="0"/>
    <n v="4.999999999998181"/>
    <n v="0.5"/>
    <d v="1899-12-30T03:19:00"/>
    <n v="1E-3"/>
    <n v="1E-3"/>
    <n v="0"/>
  </r>
  <r>
    <x v="37"/>
    <n v="0.99850000000000005"/>
    <n v="0"/>
    <n v="15"/>
    <n v="0.46"/>
    <d v="1900-01-02T11:38:00"/>
    <n v="9.2000000000000003E-4"/>
    <n v="9.2000000000000003E-4"/>
    <n v="0"/>
  </r>
  <r>
    <x v="38"/>
    <n v="0.997"/>
    <n v="0"/>
    <n v="5"/>
    <n v="0.5"/>
    <d v="1899-12-30T14:43:00"/>
    <n v="1E-3"/>
    <n v="1E-3"/>
    <n v="0"/>
  </r>
  <r>
    <x v="39"/>
    <n v="0.99470000000000003"/>
    <n v="0"/>
    <n v="17"/>
    <n v="0.49"/>
    <d v="1900-01-03T19:43:00"/>
    <n v="9.7999999999999997E-4"/>
    <n v="9.7999999999999997E-4"/>
    <n v="0"/>
  </r>
  <r>
    <x v="40"/>
    <n v="0.99380000000000002"/>
    <n v="0"/>
    <n v="5"/>
    <n v="0.5"/>
    <d v="1899-12-30T00:01:00"/>
    <n v="1E-3"/>
    <n v="1E-3"/>
    <n v="0"/>
  </r>
  <r>
    <x v="41"/>
    <n v="0.99280000000000013"/>
    <n v="0"/>
    <n v="6.999999999998181"/>
    <n v="0.54"/>
    <d v="1899-12-30T18:09:00"/>
    <n v="1.08E-3"/>
    <n v="1.08E-3"/>
    <n v="0"/>
  </r>
  <r>
    <x v="42"/>
    <n v="0.99270000000000003"/>
    <n v="0"/>
    <n v="5"/>
    <n v="0.5"/>
    <d v="1899-12-30T00:05:00"/>
    <n v="1E-3"/>
    <n v="1E-3"/>
    <n v="0"/>
  </r>
  <r>
    <x v="43"/>
    <n v="0.9919"/>
    <n v="0"/>
    <n v="5"/>
    <n v="0.5"/>
    <d v="1899-12-30T00:07:00"/>
    <n v="1E-3"/>
    <n v="1E-3"/>
    <n v="0"/>
  </r>
  <r>
    <x v="44"/>
    <n v="0.99089999999999989"/>
    <n v="0"/>
    <n v="5.000000000001819"/>
    <n v="0.5"/>
    <d v="1899-12-30T00:06:00"/>
    <n v="1E-3"/>
    <n v="1E-3"/>
    <n v="0"/>
  </r>
  <r>
    <x v="45"/>
    <n v="0.99080000000000001"/>
    <n v="0"/>
    <n v="5"/>
    <n v="0.5"/>
    <d v="1899-12-30T01:20:00"/>
    <n v="1E-3"/>
    <n v="1E-3"/>
    <n v="0"/>
  </r>
  <r>
    <x v="46"/>
    <n v="0.9900000000000001"/>
    <n v="0"/>
    <n v="4.999999999998181"/>
    <n v="0.51"/>
    <d v="1899-12-30T00:08:00"/>
    <n v="1.0200000000000001E-3"/>
    <n v="1.0200000000000001E-3"/>
    <n v="0"/>
  </r>
  <r>
    <x v="47"/>
    <n v="0.98919999999999997"/>
    <n v="0"/>
    <n v="5"/>
    <n v="0.51"/>
    <d v="1899-12-30T00:09:00"/>
    <n v="1.0200000000000001E-3"/>
    <n v="1.0200000000000001E-3"/>
    <n v="0"/>
  </r>
  <r>
    <x v="48"/>
    <n v="0.98860000000000003"/>
    <n v="0"/>
    <n v="5"/>
    <n v="0.51"/>
    <d v="1899-12-30T00:05:00"/>
    <n v="1.0200000000000001E-3"/>
    <n v="1.0200000000000001E-3"/>
    <n v="0"/>
  </r>
  <r>
    <x v="49"/>
    <n v="0.9877999999999999"/>
    <n v="0"/>
    <n v="5.000000000001819"/>
    <n v="0.51"/>
    <d v="1899-12-30T00:03:00"/>
    <n v="1.0200000000000001E-3"/>
    <n v="1.0200000000000001E-3"/>
    <n v="0"/>
  </r>
  <r>
    <x v="50"/>
    <n v="0.98690000000000011"/>
    <n v="0"/>
    <n v="4.999999999998181"/>
    <n v="0.51"/>
    <d v="1899-12-30T01:04:00"/>
    <n v="1.0200000000000001E-3"/>
    <n v="1.0200000000000001E-3"/>
    <n v="0"/>
  </r>
  <r>
    <x v="51"/>
    <n v="0.99310000000000009"/>
    <n v="79"/>
    <n v="8.999999999998181"/>
    <n v="20"/>
    <d v="1900-01-02T23:58:00"/>
    <n v="0.04"/>
    <n v="0.04"/>
    <n v="0"/>
  </r>
  <r>
    <x v="52"/>
    <n v="0.99170000000000003"/>
    <n v="0"/>
    <n v="5"/>
    <n v="0.5"/>
    <d v="1899-12-30T00:10:00"/>
    <n v="1E-3"/>
    <n v="1E-3"/>
    <n v="0"/>
  </r>
  <r>
    <x v="53"/>
    <n v="0.99970000000000003"/>
    <n v="0"/>
    <n v="5"/>
    <n v="0.5"/>
    <d v="1899-12-30T00:05:00"/>
    <n v="1E-3"/>
    <n v="0"/>
    <n v="1E-3"/>
  </r>
  <r>
    <x v="54"/>
    <n v="1.0005999999999999"/>
    <n v="0"/>
    <n v="5"/>
    <n v="0.5"/>
    <d v="1899-12-30T01:09:00"/>
    <n v="1E-3"/>
    <n v="0"/>
    <n v="1E-3"/>
  </r>
  <r>
    <x v="55"/>
    <n v="0.9988999999999999"/>
    <n v="0"/>
    <n v="5.000000000001819"/>
    <n v="0.5"/>
    <d v="1899-12-30T00:34:00"/>
    <n v="1E-3"/>
    <n v="1E-3"/>
    <n v="0"/>
  </r>
  <r>
    <x v="56"/>
    <n v="0.99750000000000005"/>
    <n v="0"/>
    <n v="5"/>
    <n v="0.5"/>
    <d v="1899-12-30T03:19:00"/>
    <n v="1E-3"/>
    <n v="1E-3"/>
    <n v="0"/>
  </r>
  <r>
    <x v="57"/>
    <n v="0.99960000000000016"/>
    <n v="0"/>
    <n v="5.000000000001819"/>
    <n v="0.53"/>
    <d v="1899-12-30T18:39:00"/>
    <n v="1.06E-3"/>
    <n v="0"/>
    <n v="1.06E-3"/>
  </r>
  <r>
    <x v="58"/>
    <n v="0.99680000000000013"/>
    <n v="0"/>
    <n v="4.999999999998181"/>
    <n v="0.5"/>
    <d v="1899-12-30T00:56:00"/>
    <n v="1E-3"/>
    <n v="1E-3"/>
    <n v="0"/>
  </r>
  <r>
    <x v="59"/>
    <n v="0.99529999999999996"/>
    <n v="0"/>
    <n v="7"/>
    <n v="0.53"/>
    <d v="1899-12-30T20:53:00"/>
    <n v="1.06E-3"/>
    <n v="1.06E-3"/>
    <n v="0"/>
  </r>
  <r>
    <x v="60"/>
    <n v="1.0003"/>
    <n v="0"/>
    <n v="4"/>
    <n v="0.48"/>
    <d v="1899-12-31T06:56:00"/>
    <n v="9.5999999999999992E-4"/>
    <n v="0"/>
    <n v="9.5999999999999992E-4"/>
  </r>
  <r>
    <x v="61"/>
    <n v="0.99450000000000005"/>
    <n v="0"/>
    <n v="5"/>
    <n v="0.5"/>
    <d v="1899-12-30T00:27:00"/>
    <n v="1E-3"/>
    <n v="1E-3"/>
    <n v="0"/>
  </r>
  <r>
    <x v="62"/>
    <n v="0.98480000000000012"/>
    <n v="0"/>
    <n v="85.999999999998181"/>
    <n v="0.56000000000000005"/>
    <d v="1900-01-31T14:34:00"/>
    <n v="1.1200000000000001E-3"/>
    <n v="1.1200000000000001E-3"/>
    <n v="0"/>
  </r>
  <r>
    <x v="63"/>
    <n v="1.0019"/>
    <n v="0"/>
    <n v="5"/>
    <n v="0.5"/>
    <d v="1899-12-30T03:06:00"/>
    <n v="1E-3"/>
    <n v="0"/>
    <n v="1E-3"/>
  </r>
  <r>
    <x v="64"/>
    <n v="1.0038"/>
    <n v="0"/>
    <n v="5"/>
    <n v="0.5"/>
    <d v="1899-12-30T04:14:00"/>
    <n v="1E-3"/>
    <n v="0"/>
    <n v="1E-3"/>
  </r>
  <r>
    <x v="65"/>
    <n v="1.0064"/>
    <n v="0"/>
    <n v="5"/>
    <n v="0.53"/>
    <d v="1899-12-31T00:13:00"/>
    <n v="1.06E-3"/>
    <n v="0"/>
    <n v="1.06E-3"/>
  </r>
  <r>
    <x v="66"/>
    <n v="1.0066999999999999"/>
    <n v="0"/>
    <n v="5"/>
    <n v="0.53"/>
    <d v="1899-12-30T17:04:00"/>
    <n v="1.06E-3"/>
    <n v="0"/>
    <n v="1.06E-3"/>
  </r>
  <r>
    <x v="67"/>
    <n v="1.0074000000000001"/>
    <n v="0"/>
    <n v="5.000000000001819"/>
    <n v="0.5"/>
    <d v="1899-12-30T00:25:00"/>
    <n v="1E-3"/>
    <n v="0"/>
    <n v="1E-3"/>
  </r>
  <r>
    <x v="68"/>
    <n v="1.0082"/>
    <n v="0"/>
    <n v="5"/>
    <n v="0.5"/>
    <d v="1899-12-30T00:17:00"/>
    <n v="1E-3"/>
    <n v="0"/>
    <n v="1E-3"/>
  </r>
  <r>
    <x v="69"/>
    <n v="1.0079"/>
    <n v="0"/>
    <n v="5"/>
    <n v="0.5"/>
    <d v="1899-12-30T07:34:00"/>
    <n v="1E-3"/>
    <n v="0"/>
    <n v="1E-3"/>
  </r>
  <r>
    <x v="70"/>
    <n v="1.0089999999999999"/>
    <n v="0"/>
    <n v="4.999999999998181"/>
    <n v="0.5"/>
    <d v="1899-12-30T00:28:00"/>
    <n v="1E-3"/>
    <n v="0"/>
    <n v="1E-3"/>
  </r>
  <r>
    <x v="71"/>
    <n v="1.0117"/>
    <n v="0"/>
    <n v="3"/>
    <n v="0.48"/>
    <d v="1900-01-03T17:59:00"/>
    <n v="9.5999999999999992E-4"/>
    <n v="0"/>
    <n v="9.5999999999999992E-4"/>
  </r>
  <r>
    <x v="72"/>
    <n v="1.0136000000000001"/>
    <n v="0"/>
    <n v="5.000000000001819"/>
    <n v="0.49"/>
    <d v="1899-12-30T00:49:00"/>
    <n v="9.7999999999999997E-4"/>
    <n v="0"/>
    <n v="9.7999999999999997E-4"/>
  </r>
  <r>
    <x v="73"/>
    <n v="1.0125"/>
    <n v="0"/>
    <n v="5"/>
    <n v="0.49"/>
    <d v="1899-12-30T00:00:00"/>
    <n v="9.7999999999999997E-4"/>
    <n v="0"/>
    <n v="9.7999999999999997E-4"/>
  </r>
  <r>
    <x v="74"/>
    <n v="1.0129999999999999"/>
    <n v="0"/>
    <n v="1.999999999998181"/>
    <n v="0.46"/>
    <d v="1900-01-04T21:24:00"/>
    <n v="9.2000000000000003E-4"/>
    <n v="0"/>
    <n v="9.2000000000000003E-4"/>
  </r>
  <r>
    <x v="75"/>
    <n v="1.0142"/>
    <n v="0"/>
    <n v="5"/>
    <n v="0.49"/>
    <d v="1899-12-30T05:38:00"/>
    <n v="9.7999999999999997E-4"/>
    <n v="0"/>
    <n v="9.7999999999999997E-4"/>
  </r>
  <r>
    <x v="76"/>
    <n v="1.0121"/>
    <n v="0"/>
    <n v="5"/>
    <n v="0.49"/>
    <d v="1899-12-30T03:45:00"/>
    <n v="9.7999999999999997E-4"/>
    <n v="0"/>
    <n v="9.7999999999999997E-4"/>
  </r>
  <r>
    <x v="77"/>
    <n v="1.0127999999999999"/>
    <n v="0"/>
    <n v="5"/>
    <n v="0.49"/>
    <d v="1899-12-30T00:00:00"/>
    <n v="9.7999999999999997E-4"/>
    <n v="0"/>
    <n v="9.7999999999999997E-4"/>
  </r>
  <r>
    <x v="78"/>
    <n v="1.0135000000000001"/>
    <n v="0"/>
    <n v="4.000000000001819"/>
    <n v="0.44"/>
    <d v="1899-12-31T15:22:00"/>
    <n v="8.8000000000000003E-4"/>
    <n v="0"/>
    <n v="8.8000000000000003E-4"/>
  </r>
  <r>
    <x v="79"/>
    <n v="1.0143"/>
    <n v="0"/>
    <n v="5"/>
    <n v="0.49"/>
    <d v="1899-12-30T00:10:00"/>
    <n v="9.7999999999999997E-4"/>
    <n v="0"/>
    <n v="9.7999999999999997E-4"/>
  </r>
  <r>
    <x v="80"/>
    <n v="1.0163"/>
    <n v="0"/>
    <n v="5"/>
    <n v="0.49"/>
    <d v="1899-12-30T03:45:00"/>
    <n v="9.7999999999999997E-4"/>
    <n v="0"/>
    <n v="9.7999999999999997E-4"/>
  </r>
  <r>
    <x v="81"/>
    <n v="1.0154000000000001"/>
    <n v="0"/>
    <n v="5"/>
    <n v="0.49"/>
    <d v="1899-12-30T00:04:00"/>
    <n v="9.7999999999999997E-4"/>
    <n v="0"/>
    <n v="9.7999999999999997E-4"/>
  </r>
  <r>
    <x v="82"/>
    <n v="1.0157"/>
    <n v="0"/>
    <n v="4.999999999998181"/>
    <n v="0.49"/>
    <d v="1899-12-30T03:41:00"/>
    <n v="9.7999999999999997E-4"/>
    <n v="0"/>
    <n v="9.7999999999999997E-4"/>
  </r>
  <r>
    <x v="83"/>
    <n v="0.99469999999999981"/>
    <n v="224"/>
    <n v="12.999999999998181"/>
    <n v="18.560000000000002"/>
    <d v="1900-01-12T21:52:00"/>
    <n v="3.7120000000000007E-2"/>
    <n v="0"/>
    <n v="3.7120000000000007E-2"/>
  </r>
  <r>
    <x v="84"/>
    <n v="0.9837999999999999"/>
    <n v="0"/>
    <n v="5.000000000001819"/>
    <n v="0.51"/>
    <d v="1899-12-30T05:32:00"/>
    <n v="1.0200000000000001E-3"/>
    <n v="1.0200000000000001E-3"/>
    <n v="0"/>
  </r>
  <r>
    <x v="85"/>
    <n v="0.98160000000000003"/>
    <n v="0"/>
    <n v="5"/>
    <n v="0.51"/>
    <d v="1899-12-30T00:06:00"/>
    <n v="1.0200000000000001E-3"/>
    <n v="1.0200000000000001E-3"/>
    <n v="0"/>
  </r>
  <r>
    <x v="86"/>
    <n v="0.98349999999999993"/>
    <n v="0"/>
    <n v="5"/>
    <n v="0.51"/>
    <d v="1899-12-30T02:16:00"/>
    <n v="1.0200000000000001E-3"/>
    <n v="1.0200000000000001E-3"/>
    <n v="0"/>
  </r>
  <r>
    <x v="87"/>
    <n v="0.99260000000000004"/>
    <n v="0"/>
    <n v="5"/>
    <n v="0.5"/>
    <d v="1899-12-30T01:56:00"/>
    <n v="1E-3"/>
    <n v="1E-3"/>
    <n v="0"/>
  </r>
  <r>
    <x v="88"/>
    <n v="0.99560000000000015"/>
    <n v="0"/>
    <n v="5.000000000001819"/>
    <n v="0.5"/>
    <d v="1899-12-30T00:21:00"/>
    <n v="1E-3"/>
    <n v="0"/>
    <n v="1E-3"/>
  </r>
  <r>
    <x v="89"/>
    <n v="0.997"/>
    <n v="0"/>
    <n v="5"/>
    <n v="0.5"/>
    <d v="1899-12-30T00:00:00"/>
    <n v="1E-3"/>
    <n v="0"/>
    <n v="1E-3"/>
  </r>
  <r>
    <x v="90"/>
    <n v="0.99769999999999992"/>
    <n v="0"/>
    <n v="4"/>
    <n v="0.48"/>
    <d v="1899-12-30T13:06:00"/>
    <n v="9.5999999999999992E-4"/>
    <n v="0"/>
    <n v="9.5999999999999992E-4"/>
  </r>
  <r>
    <x v="91"/>
    <n v="0.99590000000000012"/>
    <n v="0"/>
    <n v="4.999999999998181"/>
    <n v="0.5"/>
    <d v="1899-12-30T00:41:00"/>
    <n v="1E-3"/>
    <n v="1E-3"/>
    <n v="0"/>
  </r>
  <r>
    <x v="92"/>
    <n v="0.99661999999999984"/>
    <n v="58.999999999998181"/>
    <n v="42.799999999999272"/>
    <n v="78.98"/>
    <d v="1900-01-13T05:06:00"/>
    <n v="0.15796000000000002"/>
    <n v="0.15796000000000002"/>
    <n v="0"/>
  </r>
  <r>
    <x v="93"/>
    <n v="0.99760000000000004"/>
    <n v="0"/>
    <n v="5"/>
    <n v="0.5"/>
    <d v="1899-12-30T04:58:00"/>
    <n v="1E-3"/>
    <n v="0"/>
    <n v="1E-3"/>
  </r>
  <r>
    <x v="94"/>
    <n v="0.99830000000000008"/>
    <n v="0"/>
    <n v="5"/>
    <n v="0.5"/>
    <d v="1899-12-30T03:35:00"/>
    <n v="1E-3"/>
    <n v="0"/>
    <n v="1E-3"/>
  </r>
  <r>
    <x v="95"/>
    <n v="0.99909999999999999"/>
    <n v="0"/>
    <n v="5"/>
    <n v="0.5"/>
    <d v="1899-12-30T00:07:00"/>
    <n v="1E-3"/>
    <n v="0"/>
    <n v="1E-3"/>
  </r>
  <r>
    <x v="96"/>
    <n v="1.0002"/>
    <n v="0"/>
    <n v="5"/>
    <n v="0.5"/>
    <d v="1899-12-30T00:40:00"/>
    <n v="1E-3"/>
    <n v="0"/>
    <n v="1E-3"/>
  </r>
  <r>
    <x v="97"/>
    <n v="1.002"/>
    <n v="0"/>
    <n v="5"/>
    <n v="0.5"/>
    <d v="1899-12-30T07:40:00"/>
    <n v="1E-3"/>
    <n v="0"/>
    <n v="1E-3"/>
  </r>
  <r>
    <x v="98"/>
    <n v="1.0028999999999999"/>
    <n v="0"/>
    <n v="4.999999999998181"/>
    <n v="0.5"/>
    <d v="1899-12-30T05:59:00"/>
    <n v="1E-3"/>
    <n v="0"/>
    <n v="1E-3"/>
  </r>
  <r>
    <x v="99"/>
    <n v="1.0028999999999999"/>
    <n v="0"/>
    <n v="4.999999999998181"/>
    <n v="0.5"/>
    <d v="1899-12-30T00:22:00"/>
    <n v="1E-3"/>
    <n v="0"/>
    <n v="1E-3"/>
  </r>
  <r>
    <x v="100"/>
    <n v="1.0038"/>
    <n v="0"/>
    <n v="4"/>
    <n v="0.45"/>
    <d v="1899-12-31T20:18:00"/>
    <n v="8.9999999999999998E-4"/>
    <n v="0"/>
    <n v="8.9999999999999998E-4"/>
  </r>
  <r>
    <x v="101"/>
    <n v="1.0043"/>
    <n v="0"/>
    <n v="5"/>
    <n v="0.5"/>
    <d v="1899-12-30T00:02:00"/>
    <n v="1E-3"/>
    <n v="0"/>
    <n v="1E-3"/>
  </r>
  <r>
    <x v="102"/>
    <n v="1.0057"/>
    <n v="0"/>
    <n v="4.999999999998181"/>
    <n v="0.5"/>
    <d v="1899-12-30T03:45:00"/>
    <n v="1E-3"/>
    <n v="0"/>
    <n v="1E-3"/>
  </r>
  <r>
    <x v="103"/>
    <n v="1.0077"/>
    <n v="0"/>
    <n v="4.999999999998181"/>
    <n v="0.5"/>
    <d v="1899-12-30T00:03:00"/>
    <n v="1E-3"/>
    <n v="0"/>
    <n v="1E-3"/>
  </r>
  <r>
    <x v="104"/>
    <n v="1.0041"/>
    <n v="0"/>
    <n v="5"/>
    <n v="0.5"/>
    <d v="1899-12-30T06:10:00"/>
    <n v="1E-3"/>
    <n v="0"/>
    <n v="1E-3"/>
  </r>
  <r>
    <x v="105"/>
    <n v="1.0057"/>
    <n v="0"/>
    <n v="4.999999999998181"/>
    <n v="0.5"/>
    <d v="1899-12-30T00:04:00"/>
    <n v="1E-3"/>
    <n v="0"/>
    <n v="1E-3"/>
  </r>
  <r>
    <x v="106"/>
    <n v="1.0065"/>
    <n v="0"/>
    <n v="5"/>
    <n v="0.5"/>
    <d v="1899-12-30T00:07:00"/>
    <n v="1E-3"/>
    <n v="0"/>
    <n v="1E-3"/>
  </r>
  <r>
    <x v="107"/>
    <n v="1.0074000000000001"/>
    <n v="0"/>
    <n v="5.000000000001819"/>
    <n v="0.53"/>
    <d v="1899-12-31T09:34:00"/>
    <n v="1.06E-3"/>
    <n v="0"/>
    <n v="1.06E-3"/>
  </r>
  <r>
    <x v="108"/>
    <n v="1.0083"/>
    <n v="0"/>
    <n v="5"/>
    <n v="0.5"/>
    <d v="1899-12-30T00:21:00"/>
    <n v="1E-3"/>
    <n v="0"/>
    <n v="1E-3"/>
  </r>
  <r>
    <x v="109"/>
    <n v="1.0102"/>
    <n v="0"/>
    <n v="5"/>
    <n v="0.52"/>
    <d v="1899-12-30T07:06:00"/>
    <n v="1.0400000000000001E-3"/>
    <n v="0"/>
    <n v="1.0400000000000001E-3"/>
  </r>
  <r>
    <x v="110"/>
    <n v="1.0092000000000001"/>
    <n v="0"/>
    <n v="5.000000000001819"/>
    <n v="0.53"/>
    <d v="1899-12-30T04:46:00"/>
    <n v="1.06E-3"/>
    <n v="0"/>
    <n v="1.06E-3"/>
  </r>
  <r>
    <x v="111"/>
    <n v="1.0082"/>
    <n v="0"/>
    <n v="5"/>
    <n v="0.53"/>
    <d v="1899-12-30T20:07:00"/>
    <n v="1.06E-3"/>
    <n v="0"/>
    <n v="1.06E-3"/>
  </r>
  <r>
    <x v="112"/>
    <n v="1.0013000000000003"/>
    <n v="93.999999999998181"/>
    <n v="18.000000000003638"/>
    <n v="26.729999999999997"/>
    <d v="1900-01-17T15:44:00"/>
    <n v="5.3459999999999994E-2"/>
    <n v="0"/>
    <n v="5.3459999999999994E-2"/>
  </r>
  <r>
    <x v="113"/>
    <n v="0.99590000000000012"/>
    <n v="0"/>
    <n v="4.999999999998181"/>
    <n v="0.5"/>
    <d v="1899-12-30T01:25:00"/>
    <n v="1E-3"/>
    <n v="1E-3"/>
    <n v="0"/>
  </r>
  <r>
    <x v="114"/>
    <n v="0.99670000000000003"/>
    <n v="0"/>
    <n v="5"/>
    <n v="0.5"/>
    <d v="1899-12-30T00:40:00"/>
    <n v="1E-3"/>
    <n v="1E-3"/>
    <n v="0"/>
  </r>
  <r>
    <x v="115"/>
    <n v="0.99529999999999996"/>
    <n v="0"/>
    <n v="5"/>
    <n v="0.5"/>
    <d v="1899-12-30T01:23:00"/>
    <n v="1E-3"/>
    <n v="1E-3"/>
    <n v="0"/>
  </r>
  <r>
    <x v="116"/>
    <n v="0.99530000000000007"/>
    <n v="35"/>
    <n v="25"/>
    <n v="27.1"/>
    <d v="1899-12-31T05:22:00"/>
    <n v="5.4200000000000005E-2"/>
    <n v="5.4200000000000005E-2"/>
    <n v="0"/>
  </r>
  <r>
    <x v="117"/>
    <n v="0.99229999999999996"/>
    <n v="0"/>
    <n v="5"/>
    <n v="0.5"/>
    <n v="-0.99930555555329192"/>
    <n v="1E-3"/>
    <n v="1E-3"/>
    <n v="0"/>
  </r>
  <r>
    <x v="118"/>
    <n v="0.99150000000000005"/>
    <n v="0"/>
    <n v="5"/>
    <n v="0.5"/>
    <n v="-0.96875"/>
    <n v="1E-3"/>
    <n v="1E-3"/>
    <n v="0"/>
  </r>
  <r>
    <x v="119"/>
    <n v="0.99609999999999987"/>
    <n v="60"/>
    <n v="8.000000000001819"/>
    <n v="19.509999999999998"/>
    <n v="-0.65277777778101154"/>
    <n v="3.9019999999999999E-2"/>
    <n v="3.9019999999999999E-2"/>
    <n v="0"/>
  </r>
  <r>
    <x v="120"/>
    <n v="0.99529999999999996"/>
    <n v="0"/>
    <n v="5"/>
    <n v="0.5"/>
    <d v="1899-12-30T00:33:00"/>
    <n v="1E-3"/>
    <n v="1E-3"/>
    <n v="0"/>
  </r>
  <r>
    <x v="121"/>
    <n v="0.99470000000000003"/>
    <n v="0"/>
    <n v="5"/>
    <n v="0.5"/>
    <d v="1899-12-30T00:47:00"/>
    <n v="1E-3"/>
    <n v="1E-3"/>
    <n v="0"/>
  </r>
  <r>
    <x v="122"/>
    <n v="0.99390000000000001"/>
    <n v="0"/>
    <n v="5"/>
    <n v="0.5"/>
    <d v="1899-12-30T00:10:00"/>
    <n v="1E-3"/>
    <n v="1E-3"/>
    <n v="0"/>
  </r>
  <r>
    <x v="123"/>
    <n v="0.99390000000000001"/>
    <n v="0"/>
    <n v="5"/>
    <n v="0.5"/>
    <d v="1899-12-30T02:26:00"/>
    <n v="1E-3"/>
    <n v="1E-3"/>
    <n v="0"/>
  </r>
  <r>
    <x v="124"/>
    <n v="0.99400000000000011"/>
    <n v="0"/>
    <n v="4.999999999998181"/>
    <n v="0.5"/>
    <d v="1899-12-30T05:29:00"/>
    <n v="1E-3"/>
    <n v="1E-3"/>
    <n v="0"/>
  </r>
  <r>
    <x v="125"/>
    <n v="0.99239999999999984"/>
    <n v="25"/>
    <n v="20.000000000001819"/>
    <n v="4.68"/>
    <d v="1900-01-01T18:32:00"/>
    <n v="9.3600000000000003E-3"/>
    <n v="9.3600000000000003E-3"/>
    <n v="0"/>
  </r>
  <r>
    <x v="126"/>
    <n v="0.99059999999999993"/>
    <n v="0"/>
    <n v="5"/>
    <n v="0.5"/>
    <d v="1899-12-30T00:00:00"/>
    <n v="1E-3"/>
    <n v="1E-3"/>
    <n v="0"/>
  </r>
  <r>
    <x v="126"/>
    <n v="0.98980000000000001"/>
    <n v="0"/>
    <n v="5"/>
    <n v="0.51"/>
    <d v="1899-12-30T00:00:00"/>
    <n v="1.0200000000000001E-3"/>
    <n v="1.0200000000000001E-3"/>
    <n v="0"/>
  </r>
  <r>
    <x v="127"/>
    <n v="0.98960000000000004"/>
    <n v="0"/>
    <n v="5"/>
    <n v="0.51"/>
    <d v="1899-12-30T00:09:00"/>
    <n v="1.0200000000000001E-3"/>
    <n v="1.0200000000000001E-3"/>
    <n v="0"/>
  </r>
  <r>
    <x v="128"/>
    <n v="0.99369999999999992"/>
    <n v="0"/>
    <n v="5"/>
    <n v="0.5"/>
    <d v="1899-12-30T01:36:00"/>
    <n v="1E-3"/>
    <n v="1E-3"/>
    <n v="0"/>
  </r>
  <r>
    <x v="129"/>
    <n v="0.99400000000000011"/>
    <n v="0"/>
    <n v="6.999999999998181"/>
    <n v="0.53"/>
    <d v="1899-12-30T17:41:00"/>
    <n v="1.06E-3"/>
    <n v="1.06E-3"/>
    <n v="0"/>
  </r>
  <r>
    <x v="130"/>
    <n v="0.99390000000000001"/>
    <n v="0"/>
    <n v="5"/>
    <n v="0.5"/>
    <d v="1899-12-30T01:19:00"/>
    <n v="1E-3"/>
    <n v="1E-3"/>
    <n v="0"/>
  </r>
  <r>
    <x v="131"/>
    <n v="0.99260000000000004"/>
    <n v="0"/>
    <n v="5"/>
    <n v="0.5"/>
    <d v="1899-12-30T00:15:00"/>
    <n v="1E-3"/>
    <n v="1E-3"/>
    <n v="0"/>
  </r>
  <r>
    <x v="132"/>
    <n v="0.98809999999999987"/>
    <n v="0"/>
    <n v="10.000000000001819"/>
    <n v="0.49"/>
    <d v="1899-12-31T06:21:00"/>
    <n v="9.7999999999999997E-4"/>
    <n v="9.7999999999999997E-4"/>
    <n v="0"/>
  </r>
  <r>
    <x v="133"/>
    <n v="0.98760000000000014"/>
    <n v="0"/>
    <n v="4.999999999998181"/>
    <n v="0.51"/>
    <d v="1899-12-30T00:21:00"/>
    <n v="1.0200000000000001E-3"/>
    <n v="1.0200000000000001E-3"/>
    <n v="0"/>
  </r>
  <r>
    <x v="134"/>
    <n v="0.99980000000000002"/>
    <n v="147.99999999999818"/>
    <n v="10.999999999998181"/>
    <n v="19.02"/>
    <d v="1900-01-04T17:39:00"/>
    <n v="3.8039999999999997E-2"/>
    <n v="3.8039999999999997E-2"/>
    <n v="0"/>
  </r>
  <r>
    <x v="135"/>
    <n v="1.0042"/>
    <n v="0"/>
    <n v="5"/>
    <n v="0.5"/>
    <d v="1899-12-30T00:08:00"/>
    <n v="1E-3"/>
    <n v="0"/>
    <n v="1E-3"/>
  </r>
  <r>
    <x v="136"/>
    <n v="1.0054000000000001"/>
    <n v="0"/>
    <n v="5.000000000001819"/>
    <n v="0.5"/>
    <d v="1899-12-30T00:46:00"/>
    <n v="1E-3"/>
    <n v="0"/>
    <n v="1E-3"/>
  </r>
  <r>
    <x v="137"/>
    <n v="1.0094000000000001"/>
    <n v="0"/>
    <n v="4.000000000001819"/>
    <n v="0.48"/>
    <d v="1899-12-30T07:58:00"/>
    <n v="9.5999999999999992E-4"/>
    <n v="0"/>
    <n v="9.5999999999999992E-4"/>
  </r>
  <r>
    <x v="138"/>
    <n v="1.0099"/>
    <n v="0"/>
    <n v="5"/>
    <n v="0.5"/>
    <d v="1899-12-30T00:14:00"/>
    <n v="1E-3"/>
    <n v="0"/>
    <n v="1E-3"/>
  </r>
  <r>
    <x v="139"/>
    <n v="1.0028999999999999"/>
    <n v="75"/>
    <n v="6.999999999998181"/>
    <n v="19.25"/>
    <d v="1900-04-29T22:33:00"/>
    <n v="3.85E-2"/>
    <n v="0"/>
    <n v="3.85E-2"/>
  </r>
  <r>
    <x v="134"/>
    <n v="0.99970000000000003"/>
    <n v="0"/>
    <n v="-3"/>
    <n v="-3"/>
    <d v="1899-12-30T00:00:00"/>
    <n v="-6.0000000000000001E-3"/>
    <n v="-6.0000000000000001E-3"/>
    <n v="0"/>
  </r>
  <r>
    <x v="140"/>
    <n v="0.99939999999999996"/>
    <n v="21"/>
    <n v="18"/>
    <n v="4.9300000000000006"/>
    <d v="1899-12-30T17:16:00"/>
    <n v="9.8600000000000007E-3"/>
    <n v="9.8600000000000007E-3"/>
    <n v="0"/>
  </r>
  <r>
    <x v="141"/>
    <n v="0.99590000000000012"/>
    <n v="0"/>
    <n v="4.999999999998181"/>
    <n v="0.5"/>
    <d v="1899-12-30T11:08:00"/>
    <n v="1E-3"/>
    <n v="1E-3"/>
    <n v="0"/>
  </r>
  <r>
    <x v="142"/>
    <n v="0.99209999999999987"/>
    <n v="0"/>
    <n v="5.000000000001819"/>
    <n v="0.5"/>
    <d v="1899-12-30T01:24:00"/>
    <n v="1E-3"/>
    <n v="1E-3"/>
    <n v="0"/>
  </r>
  <r>
    <x v="143"/>
    <n v="0.9900000000000001"/>
    <n v="0"/>
    <n v="4.999999999998181"/>
    <n v="0.51"/>
    <d v="1899-12-30T01:38:00"/>
    <n v="1.0200000000000001E-3"/>
    <n v="1.0200000000000001E-3"/>
    <n v="0"/>
  </r>
  <r>
    <x v="144"/>
    <n v="0.98980000000000001"/>
    <n v="0"/>
    <n v="5"/>
    <n v="0.51"/>
    <d v="1899-12-30T00:06:00"/>
    <n v="1.0200000000000001E-3"/>
    <n v="1.0200000000000001E-3"/>
    <n v="0"/>
  </r>
  <r>
    <x v="145"/>
    <n v="0.98470000000000002"/>
    <n v="0"/>
    <n v="5"/>
    <n v="0.51"/>
    <d v="1899-12-30T05:29:00"/>
    <n v="1.0200000000000001E-3"/>
    <n v="1.0200000000000001E-3"/>
    <n v="0"/>
  </r>
  <r>
    <x v="146"/>
    <n v="0.98349999999999993"/>
    <n v="0"/>
    <n v="5"/>
    <n v="0.51"/>
    <d v="1899-12-30T00:52:00"/>
    <n v="1.0200000000000001E-3"/>
    <n v="1.0200000000000001E-3"/>
    <n v="0"/>
  </r>
  <r>
    <x v="147"/>
    <n v="0.97870000000000001"/>
    <n v="0"/>
    <n v="5"/>
    <n v="0.51"/>
    <d v="1899-12-30T00:12:00"/>
    <n v="1.0200000000000001E-3"/>
    <n v="1.0200000000000001E-3"/>
    <n v="0"/>
  </r>
  <r>
    <x v="148"/>
    <n v="0.9766999999999999"/>
    <n v="0"/>
    <n v="10.000000000001819"/>
    <n v="0.5"/>
    <d v="1899-12-30T22:10:00"/>
    <n v="1E-3"/>
    <n v="1E-3"/>
    <n v="0"/>
  </r>
  <r>
    <x v="149"/>
    <n v="0.97819999999999985"/>
    <n v="0"/>
    <n v="5.000000000001819"/>
    <n v="0.51"/>
    <d v="1899-12-30T00:52:00"/>
    <n v="1.0200000000000001E-3"/>
    <n v="1.0200000000000001E-3"/>
    <n v="0"/>
  </r>
  <r>
    <x v="150"/>
    <n v="0.9788"/>
    <n v="0"/>
    <n v="5"/>
    <n v="0.51"/>
    <d v="1899-12-30T00:26:00"/>
    <n v="1.0200000000000001E-3"/>
    <n v="1.0200000000000001E-3"/>
    <n v="0"/>
  </r>
  <r>
    <x v="151"/>
    <n v="0.97719999999999996"/>
    <n v="0"/>
    <n v="5"/>
    <n v="0.51"/>
    <d v="1899-12-30T00:09:00"/>
    <n v="1.0200000000000001E-3"/>
    <n v="1.0200000000000001E-3"/>
    <n v="0"/>
  </r>
  <r>
    <x v="152"/>
    <n v="0.98060000000000003"/>
    <n v="0"/>
    <n v="5"/>
    <n v="0.51"/>
    <d v="1899-12-30T00:49:00"/>
    <n v="1.0200000000000001E-3"/>
    <n v="1.0200000000000001E-3"/>
    <n v="0"/>
  </r>
  <r>
    <x v="153"/>
    <n v="0.97770000000000012"/>
    <n v="0"/>
    <n v="4.999999999998181"/>
    <n v="0.51"/>
    <d v="1899-12-30T01:02:00"/>
    <n v="1.0200000000000001E-3"/>
    <n v="1.0200000000000001E-3"/>
    <n v="0"/>
  </r>
  <r>
    <x v="154"/>
    <n v="0.97560000000000002"/>
    <n v="0"/>
    <n v="5"/>
    <n v="0.51"/>
    <d v="1899-12-30T00:08:00"/>
    <n v="1.0200000000000001E-3"/>
    <n v="1.0200000000000001E-3"/>
    <n v="0"/>
  </r>
  <r>
    <x v="155"/>
    <n v="0.97409999999999997"/>
    <n v="0"/>
    <n v="5"/>
    <n v="0.51"/>
    <d v="1899-12-30T03:28:00"/>
    <n v="1.0200000000000001E-3"/>
    <n v="1.0200000000000001E-3"/>
    <n v="0"/>
  </r>
  <r>
    <x v="156"/>
    <n v="0.97330000000000005"/>
    <n v="0"/>
    <n v="5"/>
    <n v="0.52"/>
    <d v="1899-12-30T00:29:00"/>
    <n v="1.0400000000000001E-3"/>
    <n v="1.0400000000000001E-3"/>
    <n v="0"/>
  </r>
  <r>
    <x v="157"/>
    <n v="0.97219999999999995"/>
    <n v="0"/>
    <n v="7"/>
    <n v="0.55000000000000004"/>
    <d v="1899-12-30T16:27:00"/>
    <n v="1.1000000000000001E-3"/>
    <n v="1.1000000000000001E-3"/>
    <n v="0"/>
  </r>
  <r>
    <x v="158"/>
    <n v="0.97140000000000004"/>
    <n v="0"/>
    <n v="5"/>
    <n v="0.51"/>
    <d v="1899-12-30T00:03:00"/>
    <n v="1.0200000000000001E-3"/>
    <n v="1.0200000000000001E-3"/>
    <n v="0"/>
  </r>
  <r>
    <x v="159"/>
    <n v="0.97030000000000016"/>
    <n v="0"/>
    <n v="4.999999999998181"/>
    <n v="0.52"/>
    <d v="1899-12-30T01:17:00"/>
    <n v="1.0400000000000001E-3"/>
    <n v="1.0400000000000001E-3"/>
    <n v="0"/>
  </r>
  <r>
    <x v="160"/>
    <n v="0.97470000000000001"/>
    <n v="59"/>
    <n v="8"/>
    <n v="18.82"/>
    <d v="1900-01-05T00:03:00"/>
    <n v="3.764E-2"/>
    <n v="3.764E-2"/>
    <n v="0"/>
  </r>
  <r>
    <x v="161"/>
    <n v="0.97309999999999997"/>
    <n v="0"/>
    <n v="7"/>
    <n v="0.55000000000000004"/>
    <d v="1899-12-30T19:46:00"/>
    <n v="1.1000000000000001E-3"/>
    <n v="1.1000000000000001E-3"/>
    <n v="0"/>
  </r>
  <r>
    <x v="162"/>
    <n v="0.97050000000000003"/>
    <n v="0"/>
    <n v="5"/>
    <n v="0.52"/>
    <d v="1899-12-30T01:06:00"/>
    <n v="1.0400000000000001E-3"/>
    <n v="1.0400000000000001E-3"/>
    <n v="0"/>
  </r>
  <r>
    <x v="163"/>
    <n v="0.97060000000000013"/>
    <n v="0"/>
    <n v="4.999999999998181"/>
    <n v="0.52"/>
    <d v="1899-12-30T00:10:00"/>
    <n v="1.0400000000000001E-3"/>
    <n v="1.0400000000000001E-3"/>
    <n v="0"/>
  </r>
  <r>
    <x v="164"/>
    <n v="0.96940000000000015"/>
    <n v="0"/>
    <n v="4.999999999998181"/>
    <n v="0.52"/>
    <d v="1899-12-30T00:02:00"/>
    <n v="1.0400000000000001E-3"/>
    <n v="1.0400000000000001E-3"/>
    <n v="0"/>
  </r>
  <r>
    <x v="165"/>
    <n v="0.96950000000000003"/>
    <n v="0"/>
    <n v="5"/>
    <n v="0.52"/>
    <d v="1899-12-30T00:10:00"/>
    <n v="1.0400000000000001E-3"/>
    <n v="1.0400000000000001E-3"/>
    <n v="0"/>
  </r>
  <r>
    <x v="166"/>
    <n v="0.96830000000000005"/>
    <n v="0"/>
    <n v="5"/>
    <n v="0.52"/>
    <d v="1899-12-30T00:00:00"/>
    <n v="1.0400000000000001E-3"/>
    <n v="1.0400000000000001E-3"/>
    <n v="0"/>
  </r>
  <r>
    <x v="167"/>
    <n v="0.96750000000000014"/>
    <n v="0"/>
    <n v="4.999999999998181"/>
    <n v="0.52"/>
    <d v="1899-12-30T00:03:00"/>
    <n v="1.0400000000000001E-3"/>
    <n v="1.0400000000000001E-3"/>
    <n v="0"/>
  </r>
  <r>
    <x v="168"/>
    <n v="0.96579999999999999"/>
    <n v="0"/>
    <n v="12"/>
    <n v="0.54"/>
    <d v="1899-12-31T15:21:00"/>
    <n v="1.08E-3"/>
    <n v="1.08E-3"/>
    <n v="0"/>
  </r>
  <r>
    <x v="169"/>
    <n v="0.96500000000000008"/>
    <n v="0"/>
    <n v="5"/>
    <n v="0.52"/>
    <d v="1899-12-30T00:49:00"/>
    <n v="1.0400000000000001E-3"/>
    <n v="1.0400000000000001E-3"/>
    <n v="0"/>
  </r>
  <r>
    <x v="170"/>
    <n v="0.9638000000000001"/>
    <n v="0"/>
    <n v="4.999999999998181"/>
    <n v="0.52"/>
    <d v="1899-12-30T01:37:00"/>
    <n v="1.0400000000000001E-3"/>
    <n v="1.0400000000000001E-3"/>
    <n v="0"/>
  </r>
  <r>
    <x v="171"/>
    <n v="0.96299999999999997"/>
    <n v="0"/>
    <n v="7"/>
    <n v="0.56000000000000005"/>
    <d v="1899-12-31T05:12:00"/>
    <n v="1.1200000000000001E-3"/>
    <n v="1.1200000000000001E-3"/>
    <n v="0"/>
  </r>
  <r>
    <x v="172"/>
    <n v="0.96230000000000016"/>
    <n v="0"/>
    <n v="4.999999999998181"/>
    <n v="0.52"/>
    <d v="1899-12-30T01:22:00"/>
    <n v="1.0400000000000001E-3"/>
    <n v="1.0400000000000001E-3"/>
    <n v="0"/>
  </r>
  <r>
    <x v="173"/>
    <n v="0.96640000000000004"/>
    <n v="0"/>
    <n v="5"/>
    <n v="0.52"/>
    <d v="1899-12-30T00:24:00"/>
    <n v="1.0400000000000001E-3"/>
    <n v="1.0400000000000001E-3"/>
    <n v="0"/>
  </r>
  <r>
    <x v="174"/>
    <n v="0.96319999999999995"/>
    <n v="0"/>
    <n v="5"/>
    <n v="0.52"/>
    <d v="1899-12-30T00:09:00"/>
    <n v="1.0400000000000001E-3"/>
    <n v="1.0400000000000001E-3"/>
    <n v="0"/>
  </r>
  <r>
    <x v="175"/>
    <n v="0.96299999999999997"/>
    <n v="0"/>
    <n v="5"/>
    <n v="0.52"/>
    <d v="1899-12-30T00:24:00"/>
    <n v="1.0400000000000001E-3"/>
    <n v="1.0400000000000001E-3"/>
    <n v="0"/>
  </r>
  <r>
    <x v="176"/>
    <n v="0.96539999999999992"/>
    <n v="44"/>
    <n v="29"/>
    <n v="27.619999999999997"/>
    <d v="1900-01-03T21:17:00"/>
    <n v="5.5239999999999997E-2"/>
    <n v="5.5239999999999997E-2"/>
    <n v="0"/>
  </r>
  <r>
    <x v="177"/>
    <n v="0.96450000000000002"/>
    <n v="0"/>
    <n v="5"/>
    <n v="0.52"/>
    <d v="1899-12-30T00:02:00"/>
    <n v="1.0400000000000001E-3"/>
    <n v="1.0400000000000001E-3"/>
    <n v="0"/>
  </r>
  <r>
    <x v="178"/>
    <n v="0.96840000000000015"/>
    <n v="61"/>
    <n v="18.999999999998181"/>
    <n v="26.369999999999997"/>
    <d v="1900-01-06T00:24:00"/>
    <n v="5.2739999999999995E-2"/>
    <n v="5.2739999999999995E-2"/>
    <n v="0"/>
  </r>
  <r>
    <x v="179"/>
    <n v="0.96860000000000002"/>
    <n v="0"/>
    <n v="5"/>
    <n v="0.52"/>
    <d v="1899-12-30T00:18:00"/>
    <n v="1.0400000000000001E-3"/>
    <n v="1.0400000000000001E-3"/>
    <n v="0"/>
  </r>
  <r>
    <x v="180"/>
    <n v="0.97"/>
    <n v="31"/>
    <n v="21"/>
    <n v="5.1100000000000003"/>
    <d v="1899-12-30T10:11:00"/>
    <n v="1.022E-2"/>
    <n v="1.022E-2"/>
    <n v="0"/>
  </r>
  <r>
    <x v="181"/>
    <n v="0.96909999999999996"/>
    <n v="0"/>
    <n v="5"/>
    <n v="0.52"/>
    <d v="1899-12-30T00:05:00"/>
    <n v="1.0400000000000001E-3"/>
    <n v="1.0400000000000001E-3"/>
    <n v="0"/>
  </r>
  <r>
    <x v="182"/>
    <n v="0.96819999999999995"/>
    <n v="0"/>
    <n v="5"/>
    <n v="0.52"/>
    <d v="1899-12-30T00:09:00"/>
    <n v="1.0400000000000001E-3"/>
    <n v="1.0400000000000001E-3"/>
    <n v="0"/>
  </r>
  <r>
    <x v="183"/>
    <n v="0.96699999999999997"/>
    <n v="0"/>
    <n v="5"/>
    <n v="0.52"/>
    <d v="1899-12-30T00:38:00"/>
    <n v="1.0400000000000001E-3"/>
    <n v="1.0400000000000001E-3"/>
    <n v="0"/>
  </r>
  <r>
    <x v="184"/>
    <n v="0.96609999999999996"/>
    <n v="0"/>
    <n v="5"/>
    <n v="0.52"/>
    <d v="1899-12-30T01:43:00"/>
    <n v="1.0400000000000001E-3"/>
    <n v="1.0400000000000001E-3"/>
    <n v="0"/>
  </r>
  <r>
    <x v="185"/>
    <n v="0.96519999999999995"/>
    <n v="0"/>
    <n v="5"/>
    <n v="0.52"/>
    <d v="1899-12-30T01:16:00"/>
    <n v="1.0400000000000001E-3"/>
    <n v="1.0400000000000001E-3"/>
    <n v="0"/>
  </r>
  <r>
    <x v="186"/>
    <n v="0.96450000000000002"/>
    <n v="0"/>
    <n v="5"/>
    <n v="0.52"/>
    <d v="1899-12-30T00:32:00"/>
    <n v="1.0400000000000001E-3"/>
    <n v="1.0400000000000001E-3"/>
    <n v="0"/>
  </r>
  <r>
    <x v="187"/>
    <n v="0.96340000000000003"/>
    <n v="0"/>
    <n v="5"/>
    <n v="0.52"/>
    <d v="1899-12-30T01:54:00"/>
    <n v="1.0400000000000001E-3"/>
    <n v="1.0400000000000001E-3"/>
    <n v="0"/>
  </r>
  <r>
    <x v="188"/>
    <n v="0.96190000000000009"/>
    <n v="0"/>
    <n v="5"/>
    <n v="0.52"/>
    <d v="1899-12-30T00:02:00"/>
    <n v="1.0400000000000001E-3"/>
    <n v="1.0400000000000001E-3"/>
    <n v="0"/>
  </r>
  <r>
    <x v="189"/>
    <n v="0.96109999999999995"/>
    <n v="0"/>
    <n v="5"/>
    <n v="0.52"/>
    <d v="1899-12-30T01:32:00"/>
    <n v="1.0400000000000001E-3"/>
    <n v="1.0400000000000001E-3"/>
    <n v="0"/>
  </r>
  <r>
    <x v="190"/>
    <n v="0.96020000000000005"/>
    <n v="0"/>
    <n v="5"/>
    <n v="0.52"/>
    <d v="1899-12-30T00:28:00"/>
    <n v="1.0400000000000001E-3"/>
    <n v="1.0400000000000001E-3"/>
    <n v="0"/>
  </r>
  <r>
    <x v="191"/>
    <n v="0.95940000000000003"/>
    <n v="0"/>
    <n v="7"/>
    <n v="0.56000000000000005"/>
    <d v="1899-12-30T09:13:00"/>
    <n v="1.1200000000000001E-3"/>
    <n v="1.1200000000000001E-3"/>
    <n v="0"/>
  </r>
  <r>
    <x v="192"/>
    <n v="0.95879999999999987"/>
    <n v="0"/>
    <n v="5.000000000001819"/>
    <n v="0.52"/>
    <d v="1899-12-30T00:08:00"/>
    <n v="1.0400000000000001E-3"/>
    <n v="1.0400000000000001E-3"/>
    <n v="0"/>
  </r>
  <r>
    <x v="193"/>
    <n v="0.95950000000000013"/>
    <n v="0"/>
    <n v="4.999999999998181"/>
    <n v="0.52"/>
    <d v="1899-12-30T00:21:00"/>
    <n v="1.0400000000000001E-3"/>
    <n v="1.0400000000000001E-3"/>
    <n v="0"/>
  </r>
  <r>
    <x v="194"/>
    <n v="0.96289999999999998"/>
    <n v="0"/>
    <n v="5"/>
    <n v="0.52"/>
    <d v="1899-12-30T00:02:00"/>
    <n v="1.0400000000000001E-3"/>
    <n v="1.0400000000000001E-3"/>
    <n v="0"/>
  </r>
  <r>
    <x v="195"/>
    <n v="0.96209999999999996"/>
    <n v="0"/>
    <n v="5"/>
    <n v="0.52"/>
    <d v="1899-12-30T00:08:00"/>
    <n v="1.0400000000000001E-3"/>
    <n v="1.0400000000000001E-3"/>
    <n v="0"/>
  </r>
  <r>
    <x v="196"/>
    <n v="0.96100000000000008"/>
    <n v="0"/>
    <n v="5"/>
    <n v="0.52"/>
    <d v="1899-12-30T00:49:00"/>
    <n v="1.0400000000000001E-3"/>
    <n v="1.0400000000000001E-3"/>
    <n v="0"/>
  </r>
  <r>
    <x v="197"/>
    <n v="0.95840000000000003"/>
    <n v="0"/>
    <n v="5"/>
    <n v="0.52"/>
    <d v="1899-12-30T00:28:00"/>
    <n v="1.0400000000000001E-3"/>
    <n v="1.0400000000000001E-3"/>
    <n v="0"/>
  </r>
  <r>
    <x v="198"/>
    <n v="0.95799999999999996"/>
    <n v="0"/>
    <n v="10"/>
    <n v="0.52"/>
    <d v="1899-12-30T11:04:00"/>
    <n v="1.0400000000000001E-3"/>
    <n v="1.0400000000000001E-3"/>
    <n v="0"/>
  </r>
  <r>
    <x v="199"/>
    <n v="0.95709999999999995"/>
    <n v="0"/>
    <n v="5"/>
    <n v="0.52"/>
    <d v="1899-12-30T00:22:00"/>
    <n v="1.0400000000000001E-3"/>
    <n v="1.0400000000000001E-3"/>
    <n v="0"/>
  </r>
  <r>
    <x v="200"/>
    <n v="0.95630000000000004"/>
    <n v="0"/>
    <n v="5"/>
    <n v="0.52"/>
    <d v="1899-12-30T15:00:00"/>
    <n v="1.0400000000000001E-3"/>
    <n v="1.0400000000000001E-3"/>
    <n v="0"/>
  </r>
  <r>
    <x v="201"/>
    <n v="0.96289999999999987"/>
    <n v="81"/>
    <n v="16.000000000001819"/>
    <n v="28.6"/>
    <d v="1900-01-03T07:25:00"/>
    <n v="5.7200000000000001E-2"/>
    <n v="5.7200000000000001E-2"/>
    <n v="0"/>
  </r>
  <r>
    <x v="202"/>
    <n v="0.96060000000000001"/>
    <n v="0"/>
    <n v="5"/>
    <n v="0.52"/>
    <d v="1899-12-30T01:34:00"/>
    <n v="1.0400000000000001E-3"/>
    <n v="1.0400000000000001E-3"/>
    <n v="0"/>
  </r>
  <r>
    <x v="203"/>
    <n v="0.9597"/>
    <n v="0"/>
    <n v="5"/>
    <n v="0.52"/>
    <d v="1899-12-30T00:12:00"/>
    <n v="1.0400000000000001E-3"/>
    <n v="1.0400000000000001E-3"/>
    <n v="0"/>
  </r>
  <r>
    <x v="204"/>
    <n v="0.96309999999999996"/>
    <n v="44"/>
    <n v="26"/>
    <n v="28.21"/>
    <d v="1900-01-01T05:15:00"/>
    <n v="5.6420000000000005E-2"/>
    <n v="5.6420000000000005E-2"/>
    <n v="0"/>
  </r>
  <r>
    <x v="205"/>
    <n v="0.96230000000000016"/>
    <n v="0"/>
    <n v="6.999999999998181"/>
    <n v="0.56000000000000005"/>
    <d v="1899-12-30T11:22:00"/>
    <n v="1.1200000000000001E-3"/>
    <n v="1.1200000000000001E-3"/>
    <n v="0"/>
  </r>
  <r>
    <x v="206"/>
    <n v="0.96129999999999993"/>
    <n v="0"/>
    <n v="5"/>
    <n v="0.52"/>
    <d v="1899-12-30T00:05:00"/>
    <n v="1.0400000000000001E-3"/>
    <n v="1.0400000000000001E-3"/>
    <n v="0"/>
  </r>
  <r>
    <x v="207"/>
    <n v="0.95940000000000003"/>
    <n v="0"/>
    <n v="15"/>
    <n v="0.52"/>
    <d v="1900-01-02T12:30:00"/>
    <n v="1.0400000000000001E-3"/>
    <n v="1.0400000000000001E-3"/>
    <n v="0"/>
  </r>
  <r>
    <x v="208"/>
    <n v="0.95860000000000001"/>
    <n v="0"/>
    <n v="5"/>
    <n v="0.52"/>
    <d v="1899-12-30T06:21:00"/>
    <n v="1.0400000000000001E-3"/>
    <n v="1.0400000000000001E-3"/>
    <n v="0"/>
  </r>
  <r>
    <x v="209"/>
    <n v="0.95720000000000005"/>
    <n v="0"/>
    <n v="5"/>
    <n v="0.52"/>
    <d v="1899-12-30T00:02:00"/>
    <n v="1.0400000000000001E-3"/>
    <n v="1.0400000000000001E-3"/>
    <n v="0"/>
  </r>
  <r>
    <x v="210"/>
    <n v="0.95640000000000014"/>
    <n v="0"/>
    <n v="4.999999999998181"/>
    <n v="0.52"/>
    <d v="1899-12-30T01:28:00"/>
    <n v="1.0400000000000001E-3"/>
    <n v="1.0400000000000001E-3"/>
    <n v="0"/>
  </r>
  <r>
    <x v="211"/>
    <n v="0.95499999999999996"/>
    <n v="0"/>
    <n v="5"/>
    <n v="0.52"/>
    <d v="1899-12-30T00:02:00"/>
    <n v="1.0400000000000001E-3"/>
    <n v="1.0400000000000001E-3"/>
    <n v="0"/>
  </r>
  <r>
    <x v="212"/>
    <n v="0.95420000000000005"/>
    <n v="0"/>
    <n v="5"/>
    <n v="0.52"/>
    <d v="1899-12-30T01:28:00"/>
    <n v="1.0400000000000001E-3"/>
    <n v="1.0400000000000001E-3"/>
    <n v="0"/>
  </r>
  <r>
    <x v="213"/>
    <n v="0.95350000000000001"/>
    <n v="0"/>
    <n v="5"/>
    <n v="1.05"/>
    <d v="1899-12-30T00:06:00"/>
    <n v="2.1000000000000003E-3"/>
    <n v="2.1000000000000003E-3"/>
    <n v="0"/>
  </r>
  <r>
    <x v="214"/>
    <n v="0.95360000000000011"/>
    <n v="0"/>
    <n v="4.999999999998181"/>
    <n v="1.05"/>
    <d v="1899-12-30T00:19:00"/>
    <n v="2.1000000000000003E-3"/>
    <n v="2.1000000000000003E-3"/>
    <n v="0"/>
  </r>
  <r>
    <x v="215"/>
    <n v="0.95360000000000011"/>
    <n v="0"/>
    <n v="6.999999999998181"/>
    <n v="1.1200000000000001"/>
    <d v="1899-12-30T11:35:00"/>
    <n v="2.2400000000000002E-3"/>
    <n v="2.2400000000000002E-3"/>
    <n v="0"/>
  </r>
  <r>
    <x v="216"/>
    <n v="0.95209999999999995"/>
    <n v="0"/>
    <n v="10"/>
    <n v="1.06"/>
    <d v="1899-12-31T05:25:00"/>
    <n v="2.1199999999999999E-3"/>
    <n v="2.1199999999999999E-3"/>
    <n v="0"/>
  </r>
  <r>
    <x v="217"/>
    <n v="0.95120000000000016"/>
    <n v="0"/>
    <n v="4.999999999998181"/>
    <n v="1.05"/>
    <d v="1899-12-30T00:01:00"/>
    <n v="2.1000000000000003E-3"/>
    <n v="2.1000000000000003E-3"/>
    <n v="0"/>
  </r>
  <r>
    <x v="218"/>
    <n v="0.95040000000000002"/>
    <n v="0"/>
    <n v="5"/>
    <n v="1.05"/>
    <d v="1899-12-30T00:04:00"/>
    <n v="2.1000000000000003E-3"/>
    <n v="2.1000000000000003E-3"/>
    <n v="0"/>
  </r>
  <r>
    <x v="219"/>
    <n v="0.94960000000000011"/>
    <n v="0"/>
    <n v="4.999999999998181"/>
    <n v="1.05"/>
    <d v="1899-12-30T00:02:00"/>
    <n v="2.1000000000000003E-3"/>
    <n v="2.1000000000000003E-3"/>
    <n v="0"/>
  </r>
  <r>
    <x v="220"/>
    <n v="0.9487000000000001"/>
    <n v="0"/>
    <n v="6.999999999998181"/>
    <n v="1.1299999999999999"/>
    <d v="1899-12-30T22:06:00"/>
    <n v="2.2599999999999999E-3"/>
    <n v="2.2599999999999999E-3"/>
    <n v="0"/>
  </r>
  <r>
    <x v="221"/>
    <n v="0.9466"/>
    <n v="0"/>
    <n v="5"/>
    <n v="1.06"/>
    <d v="1899-12-30T03:01:00"/>
    <n v="2.1199999999999999E-3"/>
    <n v="2.1199999999999999E-3"/>
    <n v="0"/>
  </r>
  <r>
    <x v="222"/>
    <n v="0.94630000000000003"/>
    <n v="0"/>
    <n v="5"/>
    <n v="1.06"/>
    <d v="1899-12-30T00:17:00"/>
    <n v="2.1199999999999999E-3"/>
    <n v="2.1199999999999999E-3"/>
    <n v="0"/>
  </r>
  <r>
    <x v="223"/>
    <n v="0.94550000000000001"/>
    <n v="0"/>
    <n v="5"/>
    <n v="1.06"/>
    <d v="1899-12-30T00:21:00"/>
    <n v="2.1199999999999999E-3"/>
    <n v="2.1199999999999999E-3"/>
    <n v="0"/>
  </r>
  <r>
    <x v="224"/>
    <n v="0.94972857142857126"/>
    <n v="45"/>
    <n v="8.714285714288053"/>
    <n v="34.26"/>
    <d v="1900-01-01T13:57:00"/>
    <n v="6.8519999999999998E-2"/>
    <n v="6.8519999999999998E-2"/>
    <n v="0"/>
  </r>
  <r>
    <x v="225"/>
    <n v="0.96652380952380945"/>
    <n v="186"/>
    <n v="11.761904761904589"/>
    <n v="32.340000000000003"/>
    <d v="1899-12-31T03:30:00"/>
    <n v="6.4680000000000001E-2"/>
    <n v="6.4680000000000001E-2"/>
    <n v="0"/>
  </r>
  <r>
    <x v="226"/>
    <n v="0.96709999999999985"/>
    <n v="0"/>
    <n v="5.000000000001819"/>
    <n v="1.03"/>
    <d v="1899-12-30T04:31:00"/>
    <n v="2.0600000000000002E-3"/>
    <n v="2.0600000000000002E-3"/>
    <n v="0"/>
  </r>
  <r>
    <x v="227"/>
    <n v="0.96630000000000016"/>
    <n v="0"/>
    <n v="4.999999999998181"/>
    <n v="1.03"/>
    <d v="1899-12-30T00:13:00"/>
    <n v="2.0600000000000002E-3"/>
    <n v="2.0600000000000002E-3"/>
    <n v="0"/>
  </r>
  <r>
    <x v="228"/>
    <n v="0.96540000000000015"/>
    <n v="0"/>
    <n v="4.999999999998181"/>
    <n v="1.04"/>
    <d v="1899-12-30T00:00:00"/>
    <n v="2.0800000000000003E-3"/>
    <n v="2.0800000000000003E-3"/>
    <n v="0"/>
  </r>
  <r>
    <x v="229"/>
    <n v="0.96439999999999992"/>
    <n v="0"/>
    <n v="7"/>
    <n v="1.1000000000000001"/>
    <d v="1899-12-31T02:30:00"/>
    <n v="2.2000000000000001E-3"/>
    <n v="2.2000000000000001E-3"/>
    <n v="0"/>
  </r>
  <r>
    <x v="230"/>
    <n v="0.96429999999999993"/>
    <n v="42"/>
    <n v="35"/>
    <n v="56.709999999999994"/>
    <d v="1900-01-05T16:55:00"/>
    <n v="0.11341999999999999"/>
    <n v="0.11341999999999999"/>
    <n v="0"/>
  </r>
  <r>
    <x v="231"/>
    <n v="0.96350000000000013"/>
    <n v="0"/>
    <n v="4.999999999998181"/>
    <n v="1.04"/>
    <d v="1899-12-30T00:22:00"/>
    <n v="2.0800000000000003E-3"/>
    <n v="2.0800000000000003E-3"/>
    <n v="0"/>
  </r>
  <r>
    <x v="231"/>
    <n v="0.9627"/>
    <n v="0"/>
    <n v="5"/>
    <n v="1.04"/>
    <d v="1899-12-30T00:00:00"/>
    <n v="2.0800000000000003E-3"/>
    <n v="2.0800000000000003E-3"/>
    <n v="0"/>
  </r>
  <r>
    <x v="232"/>
    <n v="0.96190000000000009"/>
    <n v="0"/>
    <n v="5"/>
    <n v="1.04"/>
    <d v="1899-12-30T00:01:00"/>
    <n v="2.0800000000000003E-3"/>
    <n v="2.0800000000000003E-3"/>
    <n v="0"/>
  </r>
  <r>
    <x v="233"/>
    <n v="0.96039999999999992"/>
    <n v="0"/>
    <n v="12"/>
    <n v="1.1100000000000001"/>
    <d v="1899-12-31T19:04:00"/>
    <n v="2.2200000000000002E-3"/>
    <n v="2.2200000000000002E-3"/>
    <n v="0"/>
  </r>
  <r>
    <x v="234"/>
    <n v="0.96150000000000002"/>
    <n v="0"/>
    <n v="5"/>
    <n v="1.04"/>
    <d v="1899-12-30T02:05:00"/>
    <n v="2.0800000000000003E-3"/>
    <n v="2.0800000000000003E-3"/>
    <n v="0"/>
  </r>
  <r>
    <x v="235"/>
    <n v="0.95930000000000004"/>
    <n v="0"/>
    <n v="5"/>
    <n v="1.04"/>
    <d v="1899-12-30T00:08:00"/>
    <n v="2.0800000000000003E-3"/>
    <n v="2.0800000000000003E-3"/>
    <n v="0"/>
  </r>
  <r>
    <x v="236"/>
    <n v="0.95969999999999978"/>
    <n v="35"/>
    <n v="28.000000000001819"/>
    <n v="56.67"/>
    <d v="1900-01-09T05:28:00"/>
    <n v="0.11334000000000001"/>
    <n v="0.11334000000000001"/>
    <n v="0"/>
  </r>
  <r>
    <x v="237"/>
    <n v="0.95799999999999996"/>
    <n v="0"/>
    <n v="5"/>
    <n v="1.04"/>
    <d v="1899-12-30T00:22:00"/>
    <n v="2.0800000000000003E-3"/>
    <n v="2.0800000000000003E-3"/>
    <n v="0"/>
  </r>
  <r>
    <x v="238"/>
    <n v="0.95689999999999997"/>
    <n v="0"/>
    <n v="5"/>
    <n v="1.05"/>
    <d v="1899-12-30T00:59:00"/>
    <n v="2.1000000000000003E-3"/>
    <n v="2.1000000000000003E-3"/>
    <n v="0"/>
  </r>
  <r>
    <x v="239"/>
    <n v="0.95510000000000006"/>
    <n v="0"/>
    <n v="5"/>
    <n v="1.04"/>
    <d v="1899-12-30T01:30:00"/>
    <n v="2.0800000000000003E-3"/>
    <n v="2.0800000000000003E-3"/>
    <n v="0"/>
  </r>
  <r>
    <x v="240"/>
    <n v="0.95520000000000016"/>
    <n v="23"/>
    <n v="17.999999999998181"/>
    <n v="9.91"/>
    <n v="-0.58194444444961846"/>
    <n v="1.9820000000000001E-2"/>
    <n v="1.9820000000000001E-2"/>
    <n v="0"/>
  </r>
  <r>
    <x v="241"/>
    <n v="0.95430000000000015"/>
    <n v="0"/>
    <n v="4.999999999998181"/>
    <n v="1.05"/>
    <d v="1899-12-30T00:41:00"/>
    <n v="2.1000000000000003E-3"/>
    <n v="2.1000000000000003E-3"/>
    <n v="0"/>
  </r>
  <r>
    <x v="242"/>
    <n v="0.95340000000000003"/>
    <n v="0"/>
    <n v="5"/>
    <n v="1.05"/>
    <d v="1899-12-30T00:52:00"/>
    <n v="2.1000000000000003E-3"/>
    <n v="2.1000000000000003E-3"/>
    <n v="0"/>
  </r>
  <r>
    <x v="243"/>
    <n v="0.95440000000000003"/>
    <n v="0"/>
    <n v="5"/>
    <n v="1.05"/>
    <d v="1899-12-30T07:25:00"/>
    <n v="2.1000000000000003E-3"/>
    <n v="2.1000000000000003E-3"/>
    <n v="0"/>
  </r>
  <r>
    <x v="244"/>
    <n v="0.95299999999999996"/>
    <n v="0"/>
    <n v="5"/>
    <n v="1.05"/>
    <d v="1899-12-30T00:21:00"/>
    <n v="2.1000000000000003E-3"/>
    <n v="2.1000000000000003E-3"/>
    <n v="0"/>
  </r>
  <r>
    <x v="245"/>
    <n v="0.95140000000000002"/>
    <n v="0"/>
    <n v="5"/>
    <n v="1.05"/>
    <d v="1899-12-30T00:12:00"/>
    <n v="2.1000000000000003E-3"/>
    <n v="2.1000000000000003E-3"/>
    <n v="0"/>
  </r>
  <r>
    <x v="246"/>
    <n v="0.94979999999999998"/>
    <n v="0"/>
    <n v="7"/>
    <n v="1.1200000000000001"/>
    <d v="1899-12-30T08:51:00"/>
    <n v="2.2400000000000002E-3"/>
    <n v="2.2400000000000002E-3"/>
    <n v="0"/>
  </r>
  <r>
    <x v="247"/>
    <n v="0.94910000000000005"/>
    <n v="0"/>
    <n v="5"/>
    <n v="1.05"/>
    <d v="1899-12-30T00:29:00"/>
    <n v="2.1000000000000003E-3"/>
    <n v="2.1000000000000003E-3"/>
    <n v="0"/>
  </r>
  <r>
    <x v="248"/>
    <n v="0.94840000000000013"/>
    <n v="0"/>
    <n v="4.999999999998181"/>
    <n v="1.05"/>
    <d v="1899-12-30T00:22:00"/>
    <n v="2.1000000000000003E-3"/>
    <n v="2.1000000000000003E-3"/>
    <n v="0"/>
  </r>
  <r>
    <x v="249"/>
    <n v="0.94739999999999991"/>
    <n v="0"/>
    <n v="5.000000000001819"/>
    <n v="1.06"/>
    <d v="1899-12-30T00:03:00"/>
    <n v="2.1199999999999999E-3"/>
    <n v="2.1199999999999999E-3"/>
    <n v="0"/>
  </r>
  <r>
    <x v="250"/>
    <n v="0.94359999999999999"/>
    <n v="0"/>
    <n v="5"/>
    <n v="1.06"/>
    <d v="1899-12-30T00:06:00"/>
    <n v="2.1199999999999999E-3"/>
    <n v="2.1199999999999999E-3"/>
    <n v="0"/>
  </r>
  <r>
    <x v="251"/>
    <n v="0.96254761904761899"/>
    <n v="206"/>
    <n v="12.523809523810996"/>
    <n v="29.069999999999993"/>
    <d v="1900-01-10T22:01:00"/>
    <n v="5.8139999999999983E-2"/>
    <n v="5.8139999999999983E-2"/>
    <n v="0"/>
  </r>
  <r>
    <x v="252"/>
    <n v="0.96299999999999997"/>
    <n v="0"/>
    <n v="5"/>
    <n v="1.04"/>
    <d v="1899-12-30T00:02:00"/>
    <n v="2.0800000000000003E-3"/>
    <n v="2.0800000000000003E-3"/>
    <n v="0"/>
  </r>
  <r>
    <x v="253"/>
    <n v="0.96220000000000006"/>
    <n v="0"/>
    <n v="5"/>
    <n v="1.04"/>
    <d v="1899-12-30T13:30:00"/>
    <n v="2.0800000000000003E-3"/>
    <n v="2.0800000000000003E-3"/>
    <n v="0"/>
  </r>
  <r>
    <x v="254"/>
    <n v="0.96220000000000006"/>
    <n v="0"/>
    <n v="5"/>
    <n v="1.04"/>
    <d v="1899-12-30T00:17:00"/>
    <n v="2.0800000000000003E-3"/>
    <n v="2.0800000000000003E-3"/>
    <n v="0"/>
  </r>
  <r>
    <x v="255"/>
    <n v="0.96260000000000012"/>
    <n v="0"/>
    <n v="4.999999999998181"/>
    <n v="1.04"/>
    <d v="1899-12-30T07:04:00"/>
    <n v="2.0800000000000003E-3"/>
    <n v="2.0800000000000003E-3"/>
    <n v="0"/>
  </r>
  <r>
    <x v="256"/>
    <n v="0.9615999999999999"/>
    <n v="0"/>
    <n v="5.000000000001819"/>
    <n v="1.04"/>
    <d v="1899-12-30T00:22:00"/>
    <n v="2.0800000000000003E-3"/>
    <n v="2.0800000000000003E-3"/>
    <n v="0"/>
  </r>
  <r>
    <x v="257"/>
    <n v="0.96100000000000008"/>
    <n v="0"/>
    <n v="5"/>
    <n v="1.04"/>
    <d v="1899-12-30T00:00:00"/>
    <n v="2.0800000000000003E-3"/>
    <n v="2.0800000000000003E-3"/>
    <n v="0"/>
  </r>
  <r>
    <x v="258"/>
    <n v="0.96020000000000005"/>
    <n v="0"/>
    <n v="5"/>
    <n v="1.04"/>
    <d v="1899-12-30T00:28:00"/>
    <n v="2.0800000000000003E-3"/>
    <n v="2.0800000000000003E-3"/>
    <n v="0"/>
  </r>
  <r>
    <x v="259"/>
    <n v="0.95940000000000003"/>
    <n v="0"/>
    <n v="5"/>
    <n v="1.04"/>
    <d v="1899-12-30T02:58:00"/>
    <n v="2.0800000000000003E-3"/>
    <n v="2.0800000000000003E-3"/>
    <n v="0"/>
  </r>
  <r>
    <x v="260"/>
    <n v="0.95809999999999995"/>
    <n v="0"/>
    <n v="5"/>
    <n v="1.04"/>
    <d v="1899-12-30T00:40:00"/>
    <n v="2.0800000000000003E-3"/>
    <n v="2.0800000000000003E-3"/>
    <n v="0"/>
  </r>
  <r>
    <x v="261"/>
    <n v="0.9708"/>
    <n v="175"/>
    <n v="38"/>
    <n v="57.119999999999983"/>
    <d v="1900-01-19T00:14:00"/>
    <n v="0.11423999999999997"/>
    <n v="0.11423999999999997"/>
    <n v="0"/>
  </r>
  <r>
    <x v="262"/>
    <n v="0.97340000000000015"/>
    <n v="0"/>
    <n v="6.999999999998181"/>
    <n v="1.0900000000000001"/>
    <d v="1899-12-30T23:21:00"/>
    <n v="2.1800000000000001E-3"/>
    <n v="2.1800000000000001E-3"/>
    <n v="0"/>
  </r>
  <r>
    <x v="263"/>
    <n v="0.97430000000000005"/>
    <n v="42"/>
    <n v="30"/>
    <n v="56.19"/>
    <d v="1900-01-01T20:55:00"/>
    <n v="0.11237999999999999"/>
    <n v="0.11237999999999999"/>
    <n v="0"/>
  </r>
  <r>
    <x v="264"/>
    <n v="0.97819999999999996"/>
    <n v="100"/>
    <n v="58"/>
    <n v="62.300000000000004"/>
    <d v="1900-01-25T20:03:00"/>
    <n v="0.1246"/>
    <n v="0.1246"/>
    <n v="0"/>
  </r>
  <r>
    <x v="265"/>
    <n v="1.0032000000000001"/>
    <n v="0"/>
    <n v="5.000000000001819"/>
    <n v="1"/>
    <d v="1899-12-30T00:10:00"/>
    <n v="2E-3"/>
    <n v="0"/>
    <n v="2E-3"/>
  </r>
  <r>
    <x v="266"/>
    <n v="0.9971000000000001"/>
    <n v="56"/>
    <n v="8.000000000001819"/>
    <n v="40.21"/>
    <d v="1899-12-31T19:49:00"/>
    <n v="8.0420000000000005E-2"/>
    <n v="0"/>
    <n v="8.0420000000000005E-2"/>
  </r>
  <r>
    <x v="267"/>
    <n v="0.99919999999999987"/>
    <n v="0"/>
    <n v="4.999999999998181"/>
    <n v="1"/>
    <d v="1899-12-30T00:35:00"/>
    <n v="2E-3"/>
    <n v="0"/>
    <n v="2E-3"/>
  </r>
  <r>
    <x v="268"/>
    <n v="0.99929999999999997"/>
    <n v="0"/>
    <n v="5"/>
    <n v="1"/>
    <d v="1899-12-30T01:33:00"/>
    <n v="2E-3"/>
    <n v="0"/>
    <n v="2E-3"/>
  </r>
  <r>
    <x v="269"/>
    <n v="0.99809999999999999"/>
    <n v="0"/>
    <n v="5"/>
    <n v="1"/>
    <d v="1899-12-30T03:08:00"/>
    <n v="2E-3"/>
    <n v="0"/>
    <n v="2E-3"/>
  </r>
  <r>
    <x v="270"/>
    <n v="0.99880000000000002"/>
    <n v="0"/>
    <n v="5"/>
    <n v="1.05"/>
    <d v="1899-12-30T05:12:00"/>
    <n v="2.1000000000000003E-3"/>
    <n v="0"/>
    <n v="2.1000000000000003E-3"/>
  </r>
  <r>
    <x v="271"/>
    <n v="0.99960000000000016"/>
    <n v="0"/>
    <n v="5.000000000001819"/>
    <n v="1"/>
    <d v="1899-12-30T01:20:00"/>
    <n v="2E-3"/>
    <n v="0"/>
    <n v="2E-3"/>
  </r>
  <r>
    <x v="272"/>
    <n v="1.002"/>
    <n v="0"/>
    <n v="5"/>
    <n v="1"/>
    <d v="1899-12-30T00:15:00"/>
    <n v="2E-3"/>
    <n v="0"/>
    <n v="2E-3"/>
  </r>
  <r>
    <x v="273"/>
    <n v="1.0025999999999999"/>
    <n v="0"/>
    <n v="5"/>
    <n v="1"/>
    <d v="1899-12-30T04:11:00"/>
    <n v="2E-3"/>
    <n v="0"/>
    <n v="2E-3"/>
  </r>
  <r>
    <x v="274"/>
    <n v="1.0034000000000001"/>
    <n v="0"/>
    <n v="5.000000000001819"/>
    <n v="1"/>
    <d v="1899-12-30T00:14:00"/>
    <n v="2E-3"/>
    <n v="0"/>
    <n v="2E-3"/>
  </r>
  <r>
    <x v="275"/>
    <n v="1.0003"/>
    <n v="0"/>
    <n v="5"/>
    <n v="1"/>
    <d v="1899-12-30T00:28:00"/>
    <n v="2E-3"/>
    <n v="0"/>
    <n v="2E-3"/>
  </r>
  <r>
    <x v="276"/>
    <n v="0.99830000000000008"/>
    <n v="0"/>
    <n v="5"/>
    <n v="1"/>
    <d v="1899-12-30T00:31:00"/>
    <n v="2E-3"/>
    <n v="0"/>
    <n v="2E-3"/>
  </r>
  <r>
    <x v="277"/>
    <n v="0.99909999999999999"/>
    <n v="0"/>
    <n v="5"/>
    <n v="1"/>
    <d v="1899-12-30T00:23:00"/>
    <n v="2E-3"/>
    <n v="0"/>
    <n v="2E-3"/>
  </r>
  <r>
    <x v="278"/>
    <n v="0.99960000000000016"/>
    <n v="0"/>
    <n v="5.000000000001819"/>
    <n v="1"/>
    <d v="1899-12-30T01:37:00"/>
    <n v="2E-3"/>
    <n v="0"/>
    <n v="2E-3"/>
  </r>
  <r>
    <x v="279"/>
    <n v="0.99990000000000012"/>
    <n v="0"/>
    <n v="5.000000000001819"/>
    <n v="1"/>
    <d v="1899-12-30T00:36:00"/>
    <n v="2E-3"/>
    <n v="0"/>
    <n v="2E-3"/>
  </r>
  <r>
    <x v="280"/>
    <n v="0.99839999999999995"/>
    <n v="0"/>
    <n v="5"/>
    <n v="1"/>
    <d v="1899-12-30T00:03:00"/>
    <n v="2E-3"/>
    <n v="0"/>
    <n v="2E-3"/>
  </r>
  <r>
    <x v="281"/>
    <n v="0.99919999999999987"/>
    <n v="0"/>
    <n v="4.999999999998181"/>
    <n v="1"/>
    <d v="1899-12-30T00:10:00"/>
    <n v="2E-3"/>
    <n v="0"/>
    <n v="2E-3"/>
  </r>
  <r>
    <x v="282"/>
    <n v="1.0003"/>
    <n v="0"/>
    <n v="5"/>
    <n v="1"/>
    <d v="1899-12-30T01:00:00"/>
    <n v="2E-3"/>
    <n v="0"/>
    <n v="2E-3"/>
  </r>
  <r>
    <x v="283"/>
    <n v="1.0011000000000001"/>
    <n v="0"/>
    <n v="5.000000000001819"/>
    <n v="1"/>
    <d v="1899-12-30T00:47:00"/>
    <n v="2E-3"/>
    <n v="0"/>
    <n v="2E-3"/>
  </r>
  <r>
    <x v="284"/>
    <n v="1.0021"/>
    <n v="0"/>
    <n v="5"/>
    <n v="1"/>
    <d v="1899-12-30T00:08:00"/>
    <n v="2E-3"/>
    <n v="0"/>
    <n v="2E-3"/>
  </r>
  <r>
    <x v="285"/>
    <n v="1.0028999999999999"/>
    <n v="0"/>
    <n v="4.999999999998181"/>
    <n v="1.05"/>
    <d v="1899-12-30T17:29:00"/>
    <n v="2.1000000000000003E-3"/>
    <n v="0"/>
    <n v="2.1000000000000003E-3"/>
  </r>
  <r>
    <x v="286"/>
    <n v="1.0004"/>
    <n v="0"/>
    <n v="5"/>
    <n v="1"/>
    <d v="1899-12-30T05:49:00"/>
    <n v="2E-3"/>
    <n v="0"/>
    <n v="2E-3"/>
  </r>
  <r>
    <x v="287"/>
    <n v="0.99960000000000016"/>
    <n v="0"/>
    <n v="5.000000000001819"/>
    <n v="1"/>
    <d v="1899-12-30T00:14:00"/>
    <n v="2E-3"/>
    <n v="0"/>
    <n v="2E-3"/>
  </r>
  <r>
    <x v="288"/>
    <n v="1.0004999999999999"/>
    <n v="0"/>
    <n v="5"/>
    <n v="1"/>
    <d v="1899-12-30T00:03:00"/>
    <n v="2E-3"/>
    <n v="0"/>
    <n v="2E-3"/>
  </r>
  <r>
    <x v="289"/>
    <n v="0.99739999999999995"/>
    <n v="0"/>
    <n v="5"/>
    <n v="1"/>
    <d v="1899-12-30T00:51:00"/>
    <n v="2E-3"/>
    <n v="0"/>
    <n v="2E-3"/>
  </r>
  <r>
    <x v="290"/>
    <n v="0.99939999999999996"/>
    <n v="0"/>
    <n v="5"/>
    <n v="1"/>
    <d v="1899-12-30T00:12:00"/>
    <n v="2E-3"/>
    <n v="0"/>
    <n v="2E-3"/>
  </r>
  <r>
    <x v="291"/>
    <n v="0.99202222222222225"/>
    <n v="101"/>
    <n v="24.222222222222626"/>
    <n v="126.29"/>
    <d v="1900-01-06T00:45:00"/>
    <n v="0.25258000000000003"/>
    <n v="0"/>
    <n v="0.25258000000000003"/>
  </r>
  <r>
    <x v="292"/>
    <n v="0.99239999999999995"/>
    <n v="0"/>
    <n v="5"/>
    <n v="1.51"/>
    <d v="1899-12-30T00:27:00"/>
    <n v="3.0200000000000001E-3"/>
    <n v="0"/>
    <n v="3.0200000000000001E-3"/>
  </r>
  <r>
    <x v="293"/>
    <n v="0.99399999999999999"/>
    <n v="0"/>
    <n v="5"/>
    <n v="1.51"/>
    <d v="1899-12-30T01:56:00"/>
    <n v="3.0200000000000001E-3"/>
    <n v="0"/>
    <n v="3.0200000000000001E-3"/>
  </r>
  <r>
    <x v="294"/>
    <n v="0.99160000000000004"/>
    <n v="0"/>
    <n v="5"/>
    <n v="1.51"/>
    <d v="1899-12-30T00:37:00"/>
    <n v="3.0200000000000001E-3"/>
    <n v="0"/>
    <n v="3.0200000000000001E-3"/>
  </r>
  <r>
    <x v="295"/>
    <n v="0.99119999999999997"/>
    <n v="0"/>
    <n v="0"/>
    <n v="1.4"/>
    <d v="1900-01-10T11:10:00"/>
    <n v="2.8E-3"/>
    <n v="0"/>
    <n v="2.8E-3"/>
  </r>
  <r>
    <x v="296"/>
    <n v="0.97639999999999993"/>
    <n v="0"/>
    <n v="15"/>
    <n v="1.48"/>
    <d v="1900-01-03T08:00:00"/>
    <n v="2.96E-3"/>
    <n v="2.96E-3"/>
    <n v="0"/>
  </r>
  <r>
    <x v="297"/>
    <n v="0.97489999999999999"/>
    <n v="0"/>
    <n v="5"/>
    <n v="1.54"/>
    <d v="1899-12-30T00:01:00"/>
    <n v="3.0800000000000003E-3"/>
    <n v="3.0800000000000003E-3"/>
    <n v="0"/>
  </r>
  <r>
    <x v="298"/>
    <n v="0.97409999999999997"/>
    <n v="0"/>
    <n v="5"/>
    <n v="1.54"/>
    <d v="1899-12-30T01:12:00"/>
    <n v="3.0800000000000003E-3"/>
    <n v="3.0800000000000003E-3"/>
    <n v="0"/>
  </r>
  <r>
    <x v="299"/>
    <n v="0.99370000000000003"/>
    <n v="205"/>
    <n v="13"/>
    <n v="55.510000000000005"/>
    <d v="1900-01-03T21:39:00"/>
    <n v="0.11102000000000001"/>
    <n v="0.11102000000000001"/>
    <n v="0"/>
  </r>
  <r>
    <x v="300"/>
    <n v="0.99480000000000002"/>
    <n v="0"/>
    <n v="5"/>
    <n v="1.59"/>
    <d v="1899-12-30T11:00:00"/>
    <n v="3.1800000000000001E-3"/>
    <n v="0"/>
    <n v="3.1800000000000001E-3"/>
  </r>
  <r>
    <x v="301"/>
    <n v="0.98669999999999991"/>
    <n v="111"/>
    <n v="9"/>
    <n v="55.199999999999996"/>
    <d v="1900-01-02T19:16:00"/>
    <n v="0.1104"/>
    <n v="0"/>
    <n v="0.1104"/>
  </r>
  <r>
    <x v="302"/>
    <n v="0.9929"/>
    <n v="0"/>
    <n v="5"/>
    <n v="1.51"/>
    <n v="-0.98333333332993789"/>
    <n v="3.0200000000000001E-3"/>
    <n v="3.0200000000000001E-3"/>
    <n v="0"/>
  </r>
  <r>
    <x v="303"/>
    <n v="0.99080000000000001"/>
    <n v="0"/>
    <n v="5"/>
    <n v="1.51"/>
    <d v="1899-12-30T02:48:00"/>
    <n v="3.0200000000000001E-3"/>
    <n v="3.0200000000000001E-3"/>
    <n v="0"/>
  </r>
  <r>
    <x v="304"/>
    <n v="0.98939999999999995"/>
    <n v="0"/>
    <n v="7"/>
    <n v="1.6"/>
    <d v="1899-12-30T17:39:00"/>
    <n v="3.2000000000000002E-3"/>
    <n v="3.2000000000000002E-3"/>
    <n v="0"/>
  </r>
  <r>
    <x v="305"/>
    <n v="0.99219999999999997"/>
    <n v="0"/>
    <n v="5"/>
    <n v="1.51"/>
    <d v="1899-12-30T00:23:00"/>
    <n v="3.0200000000000001E-3"/>
    <n v="3.0200000000000001E-3"/>
    <n v="0"/>
  </r>
  <r>
    <x v="306"/>
    <n v="0.99119999999999997"/>
    <n v="0"/>
    <n v="5"/>
    <n v="1.51"/>
    <d v="1899-12-30T00:00:00"/>
    <n v="3.0200000000000001E-3"/>
    <n v="3.0200000000000001E-3"/>
    <n v="0"/>
  </r>
  <r>
    <x v="307"/>
    <n v="0.99019999999999986"/>
    <n v="0"/>
    <n v="7.000000000001819"/>
    <n v="1.6"/>
    <d v="1899-12-30T09:56:00"/>
    <n v="3.2000000000000002E-3"/>
    <n v="3.2000000000000002E-3"/>
    <n v="0"/>
  </r>
  <r>
    <x v="308"/>
    <n v="0.9889"/>
    <n v="0"/>
    <n v="5"/>
    <n v="1.52"/>
    <d v="1899-12-30T10:09:00"/>
    <n v="3.0400000000000002E-3"/>
    <n v="3.0400000000000002E-3"/>
    <n v="0"/>
  </r>
  <r>
    <x v="309"/>
    <n v="0.98809999999999998"/>
    <n v="0"/>
    <n v="5"/>
    <n v="1.52"/>
    <d v="1899-12-30T04:49:00"/>
    <n v="3.0400000000000002E-3"/>
    <n v="3.0400000000000002E-3"/>
    <n v="0"/>
  </r>
  <r>
    <x v="310"/>
    <n v="0.98580000000000001"/>
    <n v="0"/>
    <n v="5"/>
    <n v="1.52"/>
    <d v="1899-12-30T00:06:00"/>
    <n v="3.0400000000000002E-3"/>
    <n v="3.0400000000000002E-3"/>
    <n v="0"/>
  </r>
  <r>
    <x v="311"/>
    <n v="0.98499999999999999"/>
    <n v="0"/>
    <n v="5"/>
    <n v="1.52"/>
    <d v="1899-12-30T00:51:00"/>
    <n v="3.0400000000000002E-3"/>
    <n v="3.0400000000000002E-3"/>
    <n v="0"/>
  </r>
  <r>
    <x v="312"/>
    <n v="0.9859"/>
    <n v="27"/>
    <n v="21"/>
    <n v="14.739999999999998"/>
    <d v="1900-01-01T06:59:00"/>
    <n v="2.9479999999999996E-2"/>
    <n v="2.9479999999999996E-2"/>
    <n v="0"/>
  </r>
  <r>
    <x v="313"/>
    <n v="0.98749999999999993"/>
    <n v="0"/>
    <n v="5"/>
    <n v="1.52"/>
    <d v="1899-12-30T00:13:00"/>
    <n v="3.0400000000000002E-3"/>
    <n v="0"/>
    <n v="3.0400000000000002E-3"/>
  </r>
  <r>
    <x v="314"/>
    <n v="0.9879"/>
    <n v="0"/>
    <n v="5"/>
    <n v="1.52"/>
    <d v="1899-12-30T00:20:00"/>
    <n v="3.0400000000000002E-3"/>
    <n v="0"/>
    <n v="3.0400000000000002E-3"/>
  </r>
  <r>
    <x v="315"/>
    <n v="0.98960000000000004"/>
    <n v="0"/>
    <n v="5"/>
    <n v="1.52"/>
    <d v="1899-12-30T01:16:00"/>
    <n v="3.0400000000000002E-3"/>
    <n v="0"/>
    <n v="3.0400000000000002E-3"/>
  </r>
  <r>
    <x v="316"/>
    <n v="0.98960000000000004"/>
    <n v="0"/>
    <n v="5"/>
    <n v="1.52"/>
    <d v="1899-12-30T01:06:00"/>
    <n v="3.0400000000000002E-3"/>
    <n v="0"/>
    <n v="3.0400000000000002E-3"/>
  </r>
  <r>
    <x v="317"/>
    <n v="0.98919999999999997"/>
    <n v="0"/>
    <n v="5"/>
    <n v="1.52"/>
    <d v="1899-12-30T06:00:00"/>
    <n v="3.0400000000000002E-3"/>
    <n v="0"/>
    <n v="3.0400000000000002E-3"/>
  </r>
  <r>
    <x v="318"/>
    <n v="0.99250000000000005"/>
    <n v="0"/>
    <n v="5"/>
    <n v="1.51"/>
    <d v="1899-12-30T00:02:00"/>
    <n v="3.0200000000000001E-3"/>
    <n v="0"/>
    <n v="3.0200000000000001E-3"/>
  </r>
  <r>
    <x v="319"/>
    <n v="0.98709999999999998"/>
    <n v="67"/>
    <n v="8"/>
    <n v="58.480000000000004"/>
    <d v="1900-01-01T18:26:00"/>
    <n v="0.11696000000000001"/>
    <n v="0"/>
    <n v="0.11696000000000001"/>
  </r>
  <r>
    <x v="320"/>
    <n v="0.98469999999999991"/>
    <n v="0"/>
    <n v="5.000000000001819"/>
    <n v="1.52"/>
    <d v="1899-12-30T00:09:00"/>
    <n v="3.0400000000000002E-3"/>
    <n v="3.0400000000000002E-3"/>
    <n v="0"/>
  </r>
  <r>
    <x v="321"/>
    <n v="0.98319999999999996"/>
    <n v="0"/>
    <n v="8"/>
    <n v="1.4"/>
    <d v="1900-01-01T00:01:00"/>
    <n v="2.8E-3"/>
    <n v="2.8E-3"/>
    <n v="0"/>
  </r>
  <r>
    <x v="322"/>
    <n v="0.98899999999999999"/>
    <n v="0"/>
    <n v="4"/>
    <n v="1.44"/>
    <d v="1899-12-31T00:26:00"/>
    <n v="2.8799999999999997E-3"/>
    <n v="0"/>
    <n v="2.8799999999999997E-3"/>
  </r>
  <r>
    <x v="323"/>
    <n v="0.98709999999999998"/>
    <n v="55"/>
    <n v="13"/>
    <n v="58.38000000000001"/>
    <d v="1900-01-04T01:16:00"/>
    <n v="0.11676000000000002"/>
    <n v="0.11676000000000002"/>
    <n v="0"/>
  </r>
  <r>
    <x v="324"/>
    <n v="0.99050000000000005"/>
    <n v="0"/>
    <n v="5"/>
    <n v="1.51"/>
    <d v="1899-12-30T14:08:00"/>
    <n v="3.0200000000000001E-3"/>
    <n v="0"/>
    <n v="3.0200000000000001E-3"/>
  </r>
  <r>
    <x v="325"/>
    <n v="0.99060000000000004"/>
    <n v="0"/>
    <n v="5"/>
    <n v="1.51"/>
    <d v="1899-12-30T00:21:00"/>
    <n v="3.0200000000000001E-3"/>
    <n v="0"/>
    <n v="3.0200000000000001E-3"/>
  </r>
  <r>
    <x v="326"/>
    <n v="0.99039999999999995"/>
    <n v="0"/>
    <n v="4"/>
    <n v="1.37"/>
    <d v="1899-12-31T14:58:00"/>
    <n v="2.7400000000000002E-3"/>
    <n v="0"/>
    <n v="2.7400000000000002E-3"/>
  </r>
  <r>
    <x v="327"/>
    <n v="0.99009999999999998"/>
    <n v="0"/>
    <n v="5"/>
    <n v="1.59"/>
    <d v="1899-12-30T08:58:00"/>
    <n v="3.1800000000000001E-3"/>
    <n v="0"/>
    <n v="3.1800000000000001E-3"/>
  </r>
  <r>
    <x v="328"/>
    <n v="0.98569999999999991"/>
    <n v="0"/>
    <n v="12"/>
    <n v="35.299999999999997"/>
    <d v="1899-12-30T05:01:00"/>
    <n v="7.0599999999999996E-2"/>
    <n v="7.0599999999999996E-2"/>
    <n v="0"/>
  </r>
  <r>
    <x v="328"/>
    <n v="0.98580000000000001"/>
    <n v="0"/>
    <n v="-4"/>
    <n v="-3.65"/>
    <d v="1899-12-30T00:00:00"/>
    <n v="-7.3000000000000001E-3"/>
    <n v="-7.3000000000000001E-3"/>
    <n v="0"/>
  </r>
  <r>
    <x v="329"/>
    <n v="0.98460000000000003"/>
    <n v="0"/>
    <n v="10"/>
    <n v="1.49"/>
    <d v="1899-12-30T06:55:00"/>
    <n v="2.98E-3"/>
    <n v="2.98E-3"/>
    <n v="0"/>
  </r>
  <r>
    <x v="330"/>
    <n v="0.98360000000000003"/>
    <n v="0"/>
    <n v="5"/>
    <n v="1.53"/>
    <d v="1899-12-30T00:22:00"/>
    <n v="3.0600000000000002E-3"/>
    <n v="3.0600000000000002E-3"/>
    <n v="0"/>
  </r>
  <r>
    <x v="331"/>
    <n v="0.98050000000000004"/>
    <n v="0"/>
    <n v="5"/>
    <n v="1.53"/>
    <d v="1899-12-30T00:08:00"/>
    <n v="3.0600000000000002E-3"/>
    <n v="3.0600000000000002E-3"/>
    <n v="0"/>
  </r>
  <r>
    <x v="332"/>
    <n v="0.98150000000000004"/>
    <n v="0"/>
    <n v="5"/>
    <n v="1.53"/>
    <d v="1899-12-30T00:21:00"/>
    <n v="3.0600000000000002E-3"/>
    <n v="0"/>
    <n v="3.0600000000000002E-3"/>
  </r>
  <r>
    <x v="333"/>
    <n v="0.98"/>
    <n v="0"/>
    <n v="5"/>
    <n v="1.53"/>
    <d v="1899-12-30T02:30:00"/>
    <n v="3.0600000000000002E-3"/>
    <n v="3.0600000000000002E-3"/>
    <n v="0"/>
  </r>
  <r>
    <x v="334"/>
    <n v="0.97340000000000004"/>
    <n v="87"/>
    <n v="8"/>
    <n v="55.65"/>
    <d v="1900-01-03T01:22:00"/>
    <n v="0.1113"/>
    <n v="0"/>
    <n v="0.1113"/>
  </r>
  <r>
    <x v="335"/>
    <n v="0.97909999999999986"/>
    <n v="0"/>
    <n v="5.000000000001819"/>
    <n v="1.53"/>
    <d v="1899-12-30T02:27:00"/>
    <n v="3.0600000000000002E-3"/>
    <n v="3.0600000000000002E-3"/>
    <n v="0"/>
  </r>
  <r>
    <x v="336"/>
    <n v="0.97750000000000004"/>
    <n v="0"/>
    <n v="7"/>
    <n v="1.63"/>
    <d v="1899-12-30T09:09:00"/>
    <n v="3.2599999999999999E-3"/>
    <n v="3.2599999999999999E-3"/>
    <n v="0"/>
  </r>
  <r>
    <x v="337"/>
    <n v="0.97550000000000003"/>
    <n v="0"/>
    <n v="5"/>
    <n v="1.54"/>
    <d v="1899-12-30T00:56:00"/>
    <n v="3.0800000000000003E-3"/>
    <n v="3.0800000000000003E-3"/>
    <n v="0"/>
  </r>
  <r>
    <x v="338"/>
    <n v="0.97399999999999998"/>
    <n v="0"/>
    <n v="5"/>
    <n v="1.54"/>
    <d v="1899-12-30T01:01:00"/>
    <n v="3.0800000000000003E-3"/>
    <n v="3.0800000000000003E-3"/>
    <n v="0"/>
  </r>
  <r>
    <x v="339"/>
    <n v="0.97330000000000005"/>
    <n v="0"/>
    <n v="7"/>
    <n v="1.64"/>
    <d v="1899-12-30T07:50:00"/>
    <n v="3.2799999999999999E-3"/>
    <n v="3.2799999999999999E-3"/>
    <n v="0"/>
  </r>
  <r>
    <x v="340"/>
    <n v="0.97019999999999995"/>
    <n v="0"/>
    <n v="5"/>
    <n v="1.55"/>
    <d v="1899-12-30T00:14:00"/>
    <n v="3.0999999999999999E-3"/>
    <n v="3.0999999999999999E-3"/>
    <n v="0"/>
  </r>
  <r>
    <x v="341"/>
    <n v="0.97140000000000004"/>
    <n v="0"/>
    <n v="5"/>
    <n v="1.54"/>
    <d v="1899-12-30T00:16:00"/>
    <n v="3.0800000000000003E-3"/>
    <n v="3.0800000000000003E-3"/>
    <n v="0"/>
  </r>
  <r>
    <x v="342"/>
    <n v="0.97140000000000004"/>
    <n v="0"/>
    <n v="5"/>
    <n v="1.54"/>
    <d v="1899-12-30T06:54:00"/>
    <n v="3.0800000000000003E-3"/>
    <n v="3.0800000000000003E-3"/>
    <n v="0"/>
  </r>
  <r>
    <x v="343"/>
    <n v="0.97920000000000007"/>
    <n v="0"/>
    <n v="5"/>
    <n v="2.04"/>
    <d v="1899-12-30T00:08:00"/>
    <n v="4.0800000000000003E-3"/>
    <n v="0"/>
    <n v="4.0800000000000003E-3"/>
  </r>
  <r>
    <x v="344"/>
    <n v="0.97949999999999993"/>
    <n v="20"/>
    <n v="17"/>
    <n v="20.22"/>
    <d v="1900-01-02T16:17:00"/>
    <n v="4.0439999999999997E-2"/>
    <n v="0"/>
    <n v="4.0439999999999997E-2"/>
  </r>
  <r>
    <x v="345"/>
    <n v="0.97719999999999996"/>
    <n v="0"/>
    <n v="5"/>
    <n v="2.0499999999999998"/>
    <d v="1899-12-30T00:01:00"/>
    <n v="4.0999999999999995E-3"/>
    <n v="4.0999999999999995E-3"/>
    <n v="0"/>
  </r>
  <r>
    <x v="346"/>
    <n v="0.97640000000000005"/>
    <n v="0"/>
    <n v="5"/>
    <n v="2.0499999999999998"/>
    <d v="1899-12-30T00:56:00"/>
    <n v="4.0999999999999995E-3"/>
    <n v="4.0999999999999995E-3"/>
    <n v="0"/>
  </r>
  <r>
    <x v="347"/>
    <n v="0.97570000000000001"/>
    <n v="0"/>
    <n v="5"/>
    <n v="2.0499999999999998"/>
    <d v="1899-12-30T00:55:00"/>
    <n v="4.0999999999999995E-3"/>
    <n v="4.0999999999999995E-3"/>
    <n v="0"/>
  </r>
  <r>
    <x v="348"/>
    <n v="0.97419999999999984"/>
    <n v="0"/>
    <n v="5.000000000001819"/>
    <n v="2.0499999999999998"/>
    <d v="1899-12-30T01:23:00"/>
    <n v="4.0999999999999995E-3"/>
    <n v="4.0999999999999995E-3"/>
    <n v="0"/>
  </r>
  <r>
    <x v="349"/>
    <n v="0.97379999999999989"/>
    <n v="31"/>
    <n v="30.000000000001819"/>
    <n v="106.24000000000001"/>
    <d v="1900-01-03T23:53:00"/>
    <n v="0.21248000000000003"/>
    <n v="0.21248000000000003"/>
    <n v="0"/>
  </r>
  <r>
    <x v="350"/>
    <n v="0.98309999999999997"/>
    <n v="0"/>
    <n v="5"/>
    <n v="2.0299999999999998"/>
    <d v="1899-12-30T01:57:00"/>
    <n v="4.0599999999999994E-3"/>
    <n v="0"/>
    <n v="4.0599999999999994E-3"/>
  </r>
  <r>
    <x v="351"/>
    <n v="0.98399999999999999"/>
    <n v="0"/>
    <n v="5"/>
    <n v="2.0299999999999998"/>
    <d v="1899-12-30T02:35:00"/>
    <n v="4.0599999999999994E-3"/>
    <n v="0"/>
    <n v="4.0599999999999994E-3"/>
  </r>
  <r>
    <x v="352"/>
    <n v="0.96104642857142841"/>
    <n v="247"/>
    <n v="14.464285714284415"/>
    <n v="90.009999999999991"/>
    <d v="1900-01-05T04:59:00"/>
    <n v="0.18001999999999999"/>
    <n v="0"/>
    <n v="0.18001999999999999"/>
  </r>
  <r>
    <x v="353"/>
    <n v="0.97419999999999984"/>
    <n v="0"/>
    <n v="7.000000000001819"/>
    <n v="2.17"/>
    <d v="1899-12-30T14:37:00"/>
    <n v="4.3400000000000001E-3"/>
    <n v="4.3400000000000001E-3"/>
    <n v="0"/>
  </r>
  <r>
    <x v="354"/>
    <n v="0.97219999999999995"/>
    <n v="0"/>
    <n v="5"/>
    <n v="2.06"/>
    <d v="1899-12-30T00:22:00"/>
    <n v="4.1200000000000004E-3"/>
    <n v="4.1200000000000004E-3"/>
    <n v="0"/>
  </r>
  <r>
    <x v="355"/>
    <n v="0.97149999999999992"/>
    <n v="0"/>
    <n v="5"/>
    <n v="2.06"/>
    <d v="1899-12-30T00:21:00"/>
    <n v="4.1200000000000004E-3"/>
    <n v="4.1200000000000004E-3"/>
    <n v="0"/>
  </r>
  <r>
    <x v="356"/>
    <n v="0.97050000000000003"/>
    <n v="0"/>
    <n v="5"/>
    <n v="2.06"/>
    <d v="1899-12-30T01:10:00"/>
    <n v="4.1200000000000004E-3"/>
    <n v="4.1200000000000004E-3"/>
    <n v="0"/>
  </r>
  <r>
    <x v="357"/>
    <n v="0.96989999999999987"/>
    <n v="0"/>
    <n v="5.000000000001819"/>
    <n v="2.06"/>
    <d v="1899-12-30T05:05:00"/>
    <n v="4.1200000000000004E-3"/>
    <n v="4.1200000000000004E-3"/>
    <n v="0"/>
  </r>
  <r>
    <x v="358"/>
    <n v="0.96919999999999995"/>
    <n v="0"/>
    <n v="5"/>
    <n v="2.06"/>
    <d v="1899-12-30T00:39:00"/>
    <n v="4.1200000000000004E-3"/>
    <n v="4.1200000000000004E-3"/>
    <n v="0"/>
  </r>
  <r>
    <x v="359"/>
    <n v="0.96789999999999998"/>
    <n v="0"/>
    <n v="5"/>
    <n v="2.0699999999999998"/>
    <d v="1899-12-30T01:32:00"/>
    <n v="4.1399999999999996E-3"/>
    <n v="4.1399999999999996E-3"/>
    <n v="0"/>
  </r>
  <r>
    <x v="360"/>
    <n v="0.96679999999999988"/>
    <n v="0"/>
    <n v="5.000000000001819"/>
    <n v="2.0699999999999998"/>
    <d v="1899-12-30T00:00:00"/>
    <n v="4.1399999999999996E-3"/>
    <n v="4.1399999999999996E-3"/>
    <n v="0"/>
  </r>
  <r>
    <x v="361"/>
    <n v="0.96579999999999999"/>
    <n v="0"/>
    <n v="7"/>
    <n v="2.2000000000000002"/>
    <d v="1899-12-30T08:13:00"/>
    <n v="4.4000000000000003E-3"/>
    <n v="4.4000000000000003E-3"/>
    <n v="0"/>
  </r>
  <r>
    <x v="362"/>
    <n v="0.96509999999999996"/>
    <n v="0"/>
    <n v="5"/>
    <n v="2.0699999999999998"/>
    <d v="1899-12-30T03:32:00"/>
    <n v="4.1399999999999996E-3"/>
    <n v="4.1399999999999996E-3"/>
    <n v="0"/>
  </r>
  <r>
    <x v="363"/>
    <n v="0.96340000000000003"/>
    <n v="0"/>
    <n v="5"/>
    <n v="2.08"/>
    <d v="1899-12-30T00:06:00"/>
    <n v="4.1600000000000005E-3"/>
    <n v="4.1600000000000005E-3"/>
    <n v="0"/>
  </r>
  <r>
    <x v="364"/>
    <n v="0.96190000000000009"/>
    <n v="0"/>
    <n v="5"/>
    <n v="2.08"/>
    <d v="1899-12-30T00:30:00"/>
    <n v="4.1600000000000005E-3"/>
    <n v="4.1600000000000005E-3"/>
    <n v="0"/>
  </r>
  <r>
    <x v="365"/>
    <n v="0.96109999999999995"/>
    <n v="0"/>
    <n v="5"/>
    <n v="2.08"/>
    <d v="1899-12-30T00:07:00"/>
    <n v="4.1600000000000005E-3"/>
    <n v="4.1600000000000005E-3"/>
    <n v="0"/>
  </r>
  <r>
    <x v="366"/>
    <n v="0.96150000000000002"/>
    <n v="0"/>
    <n v="5"/>
    <n v="2.08"/>
    <d v="1899-12-30T00:56:00"/>
    <n v="4.1600000000000005E-3"/>
    <n v="4.1600000000000005E-3"/>
    <n v="0"/>
  </r>
  <r>
    <x v="367"/>
    <n v="0.95999999999999985"/>
    <n v="0"/>
    <n v="7.000000000001819"/>
    <n v="2.2200000000000002"/>
    <d v="1899-12-31T06:05:00"/>
    <n v="4.4400000000000004E-3"/>
    <n v="4.4400000000000004E-3"/>
    <n v="0"/>
  </r>
  <r>
    <x v="368"/>
    <n v="0.95920000000000016"/>
    <n v="0"/>
    <n v="4.999999999998181"/>
    <n v="2.09"/>
    <d v="1899-12-30T00:18:00"/>
    <n v="4.1799999999999997E-3"/>
    <n v="4.1799999999999997E-3"/>
    <n v="0"/>
  </r>
  <r>
    <x v="369"/>
    <n v="0.95809999999999995"/>
    <n v="0"/>
    <n v="7"/>
    <n v="2.2200000000000002"/>
    <d v="1899-12-30T05:26:00"/>
    <n v="4.4400000000000004E-3"/>
    <n v="4.4400000000000004E-3"/>
    <n v="0"/>
  </r>
  <r>
    <x v="370"/>
    <n v="0.95660000000000001"/>
    <n v="0"/>
    <n v="12"/>
    <n v="2.2400000000000002"/>
    <d v="1900-01-01T03:09:00"/>
    <n v="4.4800000000000005E-3"/>
    <n v="4.4800000000000005E-3"/>
    <n v="0"/>
  </r>
  <r>
    <x v="371"/>
    <n v="0.96209999999999996"/>
    <n v="0"/>
    <n v="5"/>
    <n v="2.08"/>
    <d v="1899-12-30T00:04:00"/>
    <n v="4.1600000000000005E-3"/>
    <n v="0"/>
    <n v="4.1600000000000005E-3"/>
  </r>
  <r>
    <x v="372"/>
    <n v="0.96279999999999988"/>
    <n v="0"/>
    <n v="4.999999999998181"/>
    <n v="2.08"/>
    <d v="1899-12-30T00:16:00"/>
    <n v="4.1600000000000005E-3"/>
    <n v="0"/>
    <n v="4.1600000000000005E-3"/>
  </r>
  <r>
    <x v="373"/>
    <n v="0.96399999999999986"/>
    <n v="0"/>
    <n v="4.999999999998181"/>
    <n v="2.0699999999999998"/>
    <d v="1899-12-30T00:43:00"/>
    <n v="4.1399999999999996E-3"/>
    <n v="0"/>
    <n v="4.1399999999999996E-3"/>
  </r>
  <r>
    <x v="374"/>
    <n v="0.96530000000000005"/>
    <n v="0"/>
    <n v="5"/>
    <n v="2.0699999999999998"/>
    <d v="1899-12-30T00:07:00"/>
    <n v="4.1399999999999996E-3"/>
    <n v="0"/>
    <n v="4.1399999999999996E-3"/>
  </r>
  <r>
    <x v="375"/>
    <n v="0.96630000000000016"/>
    <n v="0"/>
    <n v="5.000000000001819"/>
    <n v="2.0699999999999998"/>
    <d v="1899-12-30T01:04:00"/>
    <n v="4.1399999999999996E-3"/>
    <n v="0"/>
    <n v="4.1399999999999996E-3"/>
  </r>
  <r>
    <x v="376"/>
    <n v="0.9335"/>
    <n v="350"/>
    <n v="18"/>
    <n v="114.83000000000001"/>
    <d v="1900-01-22T09:15:00"/>
    <n v="0.22966000000000003"/>
    <n v="0"/>
    <n v="0.22966000000000003"/>
  </r>
  <r>
    <x v="377"/>
    <n v="0.9556"/>
    <n v="0"/>
    <n v="5"/>
    <n v="2.09"/>
    <d v="1899-12-30T00:07:00"/>
    <n v="4.1799999999999997E-3"/>
    <n v="4.1799999999999997E-3"/>
    <n v="0"/>
  </r>
  <r>
    <x v="378"/>
    <n v="0.95420000000000005"/>
    <n v="0"/>
    <n v="5"/>
    <n v="2.1"/>
    <d v="1899-12-30T00:23:00"/>
    <n v="4.2000000000000006E-3"/>
    <n v="4.2000000000000006E-3"/>
    <n v="0"/>
  </r>
  <r>
    <x v="379"/>
    <n v="0.95379999999999998"/>
    <n v="0"/>
    <n v="10"/>
    <n v="2.1"/>
    <d v="1900-01-01T22:33:00"/>
    <n v="4.2000000000000006E-3"/>
    <n v="4.2000000000000006E-3"/>
    <n v="0"/>
  </r>
  <r>
    <x v="380"/>
    <n v="0.9527000000000001"/>
    <n v="0"/>
    <n v="4.999999999998181"/>
    <n v="2.1"/>
    <d v="1899-12-30T00:34:00"/>
    <n v="4.2000000000000006E-3"/>
    <n v="4.2000000000000006E-3"/>
    <n v="0"/>
  </r>
  <r>
    <x v="381"/>
    <n v="0.95179999999999998"/>
    <n v="0"/>
    <n v="5"/>
    <n v="2.1"/>
    <d v="1899-12-30T00:34:00"/>
    <n v="4.2000000000000006E-3"/>
    <n v="4.2000000000000006E-3"/>
    <n v="0"/>
  </r>
  <r>
    <x v="382"/>
    <n v="0.95030000000000003"/>
    <n v="0"/>
    <n v="5"/>
    <n v="2.1"/>
    <d v="1899-12-30T02:33:00"/>
    <n v="4.2000000000000006E-3"/>
    <n v="4.2000000000000006E-3"/>
    <n v="0"/>
  </r>
  <r>
    <x v="383"/>
    <n v="0.94910000000000005"/>
    <n v="0"/>
    <n v="5"/>
    <n v="2.11"/>
    <d v="1899-12-30T00:34:00"/>
    <n v="4.2199999999999998E-3"/>
    <n v="4.2199999999999998E-3"/>
    <n v="0"/>
  </r>
  <r>
    <x v="384"/>
    <n v="0.94769999999999988"/>
    <n v="0"/>
    <n v="5.000000000001819"/>
    <n v="2.11"/>
    <d v="1899-12-30T00:21:00"/>
    <n v="4.2199999999999998E-3"/>
    <n v="4.2199999999999998E-3"/>
    <n v="0"/>
  </r>
  <r>
    <x v="385"/>
    <n v="0.9464999999999999"/>
    <n v="0"/>
    <n v="5.000000000001819"/>
    <n v="2.11"/>
    <d v="1899-12-30T00:19:00"/>
    <n v="4.2199999999999998E-3"/>
    <n v="4.2199999999999998E-3"/>
    <n v="0"/>
  </r>
  <r>
    <x v="386"/>
    <n v="0.94540000000000002"/>
    <n v="0"/>
    <n v="5"/>
    <n v="2.12"/>
    <d v="1899-12-30T00:00:00"/>
    <n v="4.2399999999999998E-3"/>
    <n v="4.2399999999999998E-3"/>
    <n v="0"/>
  </r>
  <r>
    <x v="387"/>
    <n v="0.94459999999999988"/>
    <n v="0"/>
    <n v="5.000000000001819"/>
    <n v="2.12"/>
    <d v="1899-12-30T00:05:00"/>
    <n v="4.2399999999999998E-3"/>
    <n v="4.2399999999999998E-3"/>
    <n v="0"/>
  </r>
  <r>
    <x v="387"/>
    <n v="0.94379999999999997"/>
    <n v="0"/>
    <n v="5"/>
    <n v="2.12"/>
    <d v="1899-12-30T00:00:00"/>
    <n v="4.2399999999999998E-3"/>
    <n v="4.2399999999999998E-3"/>
    <n v="0"/>
  </r>
  <r>
    <x v="387"/>
    <n v="0.94299999999999995"/>
    <n v="0"/>
    <n v="5"/>
    <n v="2.12"/>
    <d v="1899-12-30T00:00:00"/>
    <n v="4.2399999999999998E-3"/>
    <n v="4.2399999999999998E-3"/>
    <n v="0"/>
  </r>
  <r>
    <x v="388"/>
    <n v="0.94330000000000003"/>
    <n v="0"/>
    <n v="5"/>
    <n v="2.12"/>
    <d v="1899-12-30T00:02:00"/>
    <n v="4.2399999999999998E-3"/>
    <n v="4.2399999999999998E-3"/>
    <n v="0"/>
  </r>
  <r>
    <x v="389"/>
    <n v="0.94430000000000003"/>
    <n v="0"/>
    <n v="5"/>
    <n v="2.12"/>
    <d v="1899-12-30T00:49:00"/>
    <n v="4.2399999999999998E-3"/>
    <n v="4.2399999999999998E-3"/>
    <n v="0"/>
  </r>
  <r>
    <x v="390"/>
    <n v="0.94379999999999997"/>
    <n v="0"/>
    <n v="10"/>
    <n v="2.15"/>
    <d v="1899-12-30T10:30:00"/>
    <n v="4.3E-3"/>
    <n v="4.3E-3"/>
    <n v="0"/>
  </r>
  <r>
    <x v="391"/>
    <n v="0.94269999999999998"/>
    <n v="0"/>
    <n v="5"/>
    <n v="2.13"/>
    <d v="1899-12-30T02:14:00"/>
    <n v="4.2599999999999999E-3"/>
    <n v="4.2599999999999999E-3"/>
    <n v="0"/>
  </r>
  <r>
    <x v="392"/>
    <n v="0.93970000000000009"/>
    <n v="0"/>
    <n v="5"/>
    <n v="2.13"/>
    <d v="1899-12-30T00:10:00"/>
    <n v="4.2599999999999999E-3"/>
    <n v="4.2599999999999999E-3"/>
    <n v="0"/>
  </r>
  <r>
    <x v="393"/>
    <n v="0.93889999999999996"/>
    <n v="0"/>
    <n v="5"/>
    <n v="2.13"/>
    <d v="1899-12-30T07:15:00"/>
    <n v="4.2599999999999999E-3"/>
    <n v="4.2599999999999999E-3"/>
    <n v="0"/>
  </r>
  <r>
    <x v="394"/>
    <n v="0.93850000000000011"/>
    <n v="0"/>
    <n v="4.999999999998181"/>
    <n v="2.13"/>
    <d v="1899-12-30T00:11:00"/>
    <n v="4.2599999999999999E-3"/>
    <n v="4.2599999999999999E-3"/>
    <n v="0"/>
  </r>
  <r>
    <x v="395"/>
    <n v="0.93769999999999998"/>
    <n v="0"/>
    <n v="5"/>
    <n v="2.13"/>
    <d v="1899-12-30T00:06:00"/>
    <n v="4.2599999999999999E-3"/>
    <n v="4.2599999999999999E-3"/>
    <n v="0"/>
  </r>
  <r>
    <x v="396"/>
    <n v="0.93710000000000004"/>
    <n v="0"/>
    <n v="5"/>
    <n v="2.13"/>
    <d v="1899-12-30T00:00:00"/>
    <n v="4.2599999999999999E-3"/>
    <n v="4.2599999999999999E-3"/>
    <n v="0"/>
  </r>
  <r>
    <x v="397"/>
    <n v="0.93629999999999991"/>
    <n v="0"/>
    <n v="5"/>
    <n v="2.14"/>
    <d v="1899-12-30T00:01:00"/>
    <n v="4.28E-3"/>
    <n v="4.28E-3"/>
    <n v="0"/>
  </r>
  <r>
    <x v="398"/>
    <n v="0.9355"/>
    <n v="0"/>
    <n v="5"/>
    <n v="2.14"/>
    <d v="1899-12-30T01:04:00"/>
    <n v="4.28E-3"/>
    <n v="4.28E-3"/>
    <n v="0"/>
  </r>
  <r>
    <x v="399"/>
    <n v="0.93330000000000013"/>
    <n v="0"/>
    <n v="4.999999999998181"/>
    <n v="2.14"/>
    <d v="1899-12-30T00:00:00"/>
    <n v="4.28E-3"/>
    <n v="4.28E-3"/>
    <n v="0"/>
  </r>
  <r>
    <x v="400"/>
    <n v="0.9325"/>
    <n v="0"/>
    <n v="5"/>
    <n v="2.14"/>
    <d v="1899-12-30T00:01:00"/>
    <n v="4.28E-3"/>
    <n v="4.28E-3"/>
    <n v="0"/>
  </r>
  <r>
    <x v="401"/>
    <n v="0.93170000000000008"/>
    <n v="0"/>
    <n v="5"/>
    <n v="2.15"/>
    <d v="1899-12-30T00:04:00"/>
    <n v="4.3E-3"/>
    <n v="4.3E-3"/>
    <n v="0"/>
  </r>
  <r>
    <x v="402"/>
    <n v="0.93"/>
    <n v="0"/>
    <n v="5"/>
    <n v="2.15"/>
    <d v="1899-12-30T00:03:00"/>
    <n v="4.3E-3"/>
    <n v="4.3E-3"/>
    <n v="0"/>
  </r>
  <r>
    <x v="403"/>
    <n v="0.92759999999999998"/>
    <n v="0"/>
    <n v="17"/>
    <n v="2.46"/>
    <d v="1900-01-04T00:21:00"/>
    <n v="4.9199999999999999E-3"/>
    <n v="4.9199999999999999E-3"/>
    <n v="0"/>
  </r>
  <r>
    <x v="404"/>
    <n v="0.9264"/>
    <n v="0"/>
    <n v="5"/>
    <n v="2.16"/>
    <d v="1899-12-30T05:00:00"/>
    <n v="4.3200000000000001E-3"/>
    <n v="4.3200000000000001E-3"/>
    <n v="0"/>
  </r>
  <r>
    <x v="405"/>
    <n v="0.92269999999999985"/>
    <n v="0"/>
    <n v="29.000000000001819"/>
    <n v="2.84"/>
    <d v="1900-01-08T17:50:00"/>
    <n v="5.6799999999999993E-3"/>
    <n v="5.6799999999999993E-3"/>
    <n v="0"/>
  </r>
  <r>
    <x v="406"/>
    <n v="0.92210000000000003"/>
    <n v="0"/>
    <n v="5"/>
    <n v="2.17"/>
    <d v="1899-12-30T04:19:00"/>
    <n v="4.3400000000000001E-3"/>
    <n v="4.3400000000000001E-3"/>
    <n v="0"/>
  </r>
  <r>
    <x v="407"/>
    <n v="0.92069999999999996"/>
    <n v="0"/>
    <n v="7"/>
    <n v="2.34"/>
    <d v="1899-12-30T06:16:00"/>
    <n v="4.6800000000000001E-3"/>
    <n v="4.6800000000000001E-3"/>
    <n v="0"/>
  </r>
  <r>
    <x v="408"/>
    <n v="0.91900000000000004"/>
    <n v="0"/>
    <n v="5"/>
    <n v="2.1800000000000002"/>
    <d v="1899-12-30T05:23:00"/>
    <n v="4.3600000000000002E-3"/>
    <n v="4.3600000000000002E-3"/>
    <n v="0"/>
  </r>
  <r>
    <x v="409"/>
    <n v="0.93430000000000013"/>
    <n v="0"/>
    <n v="5.000000000001819"/>
    <n v="2.68"/>
    <d v="1899-12-30T01:45:00"/>
    <n v="5.3600000000000002E-3"/>
    <n v="0"/>
    <n v="5.3600000000000002E-3"/>
  </r>
  <r>
    <x v="410"/>
    <n v="0.93569999999999998"/>
    <n v="0"/>
    <n v="5"/>
    <n v="2.67"/>
    <d v="1899-12-30T03:53:00"/>
    <n v="5.3400000000000001E-3"/>
    <n v="0"/>
    <n v="5.3400000000000001E-3"/>
  </r>
  <r>
    <x v="411"/>
    <n v="0.93569999999999998"/>
    <n v="0"/>
    <n v="5"/>
    <n v="2.67"/>
    <d v="1899-12-30T00:20:00"/>
    <n v="5.3400000000000001E-3"/>
    <n v="0"/>
    <n v="5.3400000000000001E-3"/>
  </r>
  <r>
    <x v="412"/>
    <n v="0.93679999999999997"/>
    <n v="0"/>
    <n v="5"/>
    <n v="2.67"/>
    <d v="1899-12-30T02:01:00"/>
    <n v="5.3400000000000001E-3"/>
    <n v="0"/>
    <n v="5.3400000000000001E-3"/>
  </r>
  <r>
    <x v="413"/>
    <n v="0.93870000000000009"/>
    <n v="0"/>
    <n v="5"/>
    <n v="2.66"/>
    <d v="1899-12-30T07:57:00"/>
    <n v="5.3200000000000001E-3"/>
    <n v="0"/>
    <n v="5.3200000000000001E-3"/>
  </r>
  <r>
    <x v="414"/>
    <n v="0.93779999999999997"/>
    <n v="0"/>
    <n v="5"/>
    <n v="2.67"/>
    <d v="1899-12-30T00:23:00"/>
    <n v="5.3400000000000001E-3"/>
    <n v="0"/>
    <n v="5.3400000000000001E-3"/>
  </r>
  <r>
    <x v="415"/>
    <n v="0.93650000000000011"/>
    <n v="0"/>
    <n v="5.000000000001819"/>
    <n v="2.67"/>
    <d v="1899-12-30T00:19:00"/>
    <n v="5.3400000000000001E-3"/>
    <n v="0"/>
    <n v="5.3400000000000001E-3"/>
  </r>
  <r>
    <x v="416"/>
    <n v="0.93730000000000002"/>
    <n v="0"/>
    <n v="5"/>
    <n v="2.67"/>
    <d v="1899-12-30T00:01:00"/>
    <n v="5.3400000000000001E-3"/>
    <n v="0"/>
    <n v="5.3400000000000001E-3"/>
  </r>
  <r>
    <x v="417"/>
    <n v="0.93810000000000004"/>
    <n v="0"/>
    <n v="5"/>
    <n v="2.66"/>
    <d v="1899-12-30T00:20:00"/>
    <n v="5.3200000000000001E-3"/>
    <n v="0"/>
    <n v="5.3200000000000001E-3"/>
  </r>
  <r>
    <x v="418"/>
    <n v="0.93940000000000001"/>
    <n v="0"/>
    <n v="5"/>
    <n v="2.66"/>
    <d v="1899-12-30T00:06:00"/>
    <n v="5.3200000000000001E-3"/>
    <n v="0"/>
    <n v="5.3200000000000001E-3"/>
  </r>
  <r>
    <x v="419"/>
    <n v="0.94020000000000004"/>
    <n v="0"/>
    <n v="5"/>
    <n v="2.66"/>
    <d v="1899-12-30T06:48:00"/>
    <n v="5.3200000000000001E-3"/>
    <n v="0"/>
    <n v="5.3200000000000001E-3"/>
  </r>
  <r>
    <x v="420"/>
    <n v="0.93789999999999996"/>
    <n v="0"/>
    <n v="5"/>
    <n v="2.67"/>
    <d v="1899-12-30T00:01:00"/>
    <n v="5.3400000000000001E-3"/>
    <n v="0"/>
    <n v="5.3400000000000001E-3"/>
  </r>
  <r>
    <x v="421"/>
    <n v="0.93700000000000006"/>
    <n v="31"/>
    <n v="19"/>
    <n v="26.169999999999998"/>
    <d v="1899-12-31T02:16:00"/>
    <n v="5.2339999999999998E-2"/>
    <n v="0"/>
    <n v="5.2339999999999998E-2"/>
  </r>
  <r>
    <x v="422"/>
    <n v="0.93689999999999996"/>
    <n v="0"/>
    <n v="5"/>
    <n v="2.67"/>
    <d v="1899-12-30T04:58:00"/>
    <n v="5.3400000000000001E-3"/>
    <n v="0"/>
    <n v="5.3400000000000001E-3"/>
  </r>
  <r>
    <x v="423"/>
    <n v="0.93789999999999996"/>
    <n v="0"/>
    <n v="5"/>
    <n v="2.8"/>
    <d v="1899-12-30T17:27:00"/>
    <n v="5.5999999999999999E-3"/>
    <n v="0"/>
    <n v="5.5999999999999999E-3"/>
  </r>
  <r>
    <x v="424"/>
    <n v="0.93859999999999999"/>
    <n v="0"/>
    <n v="5"/>
    <n v="2.66"/>
    <d v="1899-12-30T00:28:00"/>
    <n v="5.3200000000000001E-3"/>
    <n v="0"/>
    <n v="5.3200000000000001E-3"/>
  </r>
  <r>
    <x v="425"/>
    <n v="0.93899999999999995"/>
    <n v="0"/>
    <n v="5"/>
    <n v="2.66"/>
    <d v="1899-12-30T01:09:00"/>
    <n v="5.3200000000000001E-3"/>
    <n v="0"/>
    <n v="5.3200000000000001E-3"/>
  </r>
  <r>
    <x v="426"/>
    <n v="0.9375"/>
    <n v="0"/>
    <n v="5"/>
    <n v="2.67"/>
    <d v="1899-12-30T03:34:00"/>
    <n v="5.3400000000000001E-3"/>
    <n v="0"/>
    <n v="5.3400000000000001E-3"/>
  </r>
  <r>
    <x v="427"/>
    <n v="0.93899999999999995"/>
    <n v="0"/>
    <n v="5"/>
    <n v="2.66"/>
    <d v="1899-12-30T00:18:00"/>
    <n v="5.3200000000000001E-3"/>
    <n v="0"/>
    <n v="5.3200000000000001E-3"/>
  </r>
  <r>
    <x v="428"/>
    <n v="0.93980000000000008"/>
    <n v="0"/>
    <n v="5"/>
    <n v="2.66"/>
    <d v="1899-12-30T00:52:00"/>
    <n v="5.3200000000000001E-3"/>
    <n v="0"/>
    <n v="5.3200000000000001E-3"/>
  </r>
  <r>
    <x v="429"/>
    <n v="0.94010000000000005"/>
    <n v="0"/>
    <n v="5"/>
    <n v="2.66"/>
    <d v="1899-12-30T00:04:00"/>
    <n v="5.3200000000000001E-3"/>
    <n v="0"/>
    <n v="5.3200000000000001E-3"/>
  </r>
  <r>
    <x v="430"/>
    <n v="0.94090000000000007"/>
    <n v="0"/>
    <n v="5"/>
    <n v="2.66"/>
    <d v="1899-12-30T00:39:00"/>
    <n v="5.3200000000000001E-3"/>
    <n v="0"/>
    <n v="5.3200000000000001E-3"/>
  </r>
  <r>
    <x v="431"/>
    <n v="0.94200000000000006"/>
    <n v="0"/>
    <n v="5"/>
    <n v="2.78"/>
    <d v="1899-12-30T16:38:00"/>
    <n v="5.5599999999999998E-3"/>
    <n v="0"/>
    <n v="5.5599999999999998E-3"/>
  </r>
  <r>
    <x v="432"/>
    <n v="0.94289999999999996"/>
    <n v="0"/>
    <n v="5"/>
    <n v="2.65"/>
    <d v="1899-12-30T00:28:00"/>
    <n v="5.3E-3"/>
    <n v="0"/>
    <n v="5.3E-3"/>
  </r>
  <r>
    <x v="433"/>
    <n v="0.94399999999999995"/>
    <n v="0"/>
    <n v="5"/>
    <n v="2.65"/>
    <d v="1899-12-30T03:19:00"/>
    <n v="5.3E-3"/>
    <n v="0"/>
    <n v="5.3E-3"/>
  </r>
  <r>
    <x v="434"/>
    <n v="0.94499999999999995"/>
    <n v="0"/>
    <n v="5"/>
    <n v="2.65"/>
    <d v="1899-12-30T00:59:00"/>
    <n v="5.3E-3"/>
    <n v="0"/>
    <n v="5.3E-3"/>
  </r>
  <r>
    <x v="435"/>
    <n v="0.94579999999999997"/>
    <n v="0"/>
    <n v="5"/>
    <n v="2.64"/>
    <d v="1899-12-30T00:03:00"/>
    <n v="5.28E-3"/>
    <n v="0"/>
    <n v="5.28E-3"/>
  </r>
  <r>
    <x v="436"/>
    <n v="0.94620000000000004"/>
    <n v="0"/>
    <n v="4"/>
    <n v="2.5"/>
    <d v="1899-12-30T16:36:00"/>
    <n v="5.0000000000000001E-3"/>
    <n v="0"/>
    <n v="5.0000000000000001E-3"/>
  </r>
  <r>
    <x v="437"/>
    <n v="0.9486"/>
    <n v="0"/>
    <n v="5"/>
    <n v="2.64"/>
    <d v="1899-12-30T00:52:00"/>
    <n v="5.28E-3"/>
    <n v="0"/>
    <n v="5.28E-3"/>
  </r>
  <r>
    <x v="438"/>
    <n v="0.94899999999999995"/>
    <n v="0"/>
    <n v="5"/>
    <n v="2.63"/>
    <d v="1899-12-30T00:03:00"/>
    <n v="5.2599999999999999E-3"/>
    <n v="0"/>
    <n v="5.2599999999999999E-3"/>
  </r>
  <r>
    <x v="439"/>
    <n v="0.9496"/>
    <n v="0"/>
    <n v="3"/>
    <n v="2.4900000000000002"/>
    <d v="1900-01-04T00:35:00"/>
    <n v="4.9800000000000001E-3"/>
    <n v="0"/>
    <n v="4.9800000000000001E-3"/>
  </r>
  <r>
    <x v="440"/>
    <n v="0.95030000000000003"/>
    <n v="0"/>
    <n v="5"/>
    <n v="2.63"/>
    <d v="1899-12-30T00:49:00"/>
    <n v="5.2599999999999999E-3"/>
    <n v="0"/>
    <n v="5.2599999999999999E-3"/>
  </r>
  <r>
    <x v="441"/>
    <n v="0.95209999999999995"/>
    <n v="0"/>
    <n v="5"/>
    <n v="2.76"/>
    <d v="1899-12-30T05:04:00"/>
    <n v="5.5199999999999997E-3"/>
    <n v="0"/>
    <n v="5.5199999999999997E-3"/>
  </r>
  <r>
    <x v="442"/>
    <n v="0.95289999999999997"/>
    <n v="0"/>
    <n v="5"/>
    <n v="2.62"/>
    <d v="1899-12-30T00:39:00"/>
    <n v="5.2399999999999999E-3"/>
    <n v="0"/>
    <n v="5.2399999999999999E-3"/>
  </r>
  <r>
    <x v="443"/>
    <n v="0.95379999999999998"/>
    <n v="0"/>
    <n v="3"/>
    <n v="2.48"/>
    <d v="1900-01-04T13:23:00"/>
    <n v="4.96E-3"/>
    <n v="0"/>
    <n v="4.96E-3"/>
  </r>
  <r>
    <x v="444"/>
    <n v="0.95289999999999997"/>
    <n v="0"/>
    <n v="5"/>
    <n v="2.62"/>
    <n v="-0.99722222222044365"/>
    <n v="5.2399999999999999E-3"/>
    <n v="0"/>
    <n v="5.2399999999999999E-3"/>
  </r>
  <r>
    <x v="445"/>
    <n v="0.95630000000000004"/>
    <n v="0"/>
    <n v="5"/>
    <n v="2.62"/>
    <d v="1899-12-30T06:12:00"/>
    <n v="5.2399999999999999E-3"/>
    <n v="0"/>
    <n v="5.2399999999999999E-3"/>
  </r>
  <r>
    <x v="446"/>
    <n v="0.94710000000000016"/>
    <n v="105"/>
    <n v="9.000000000001819"/>
    <n v="102.51999999999998"/>
    <d v="1900-01-03T12:12:00"/>
    <n v="0.20503999999999997"/>
    <n v="0"/>
    <n v="0.20503999999999997"/>
  </r>
  <r>
    <x v="447"/>
    <n v="0.94879999999999998"/>
    <n v="0"/>
    <n v="5"/>
    <n v="2.63"/>
    <d v="1899-12-30T00:13:00"/>
    <n v="5.2599999999999999E-3"/>
    <n v="0"/>
    <n v="5.2599999999999999E-3"/>
  </r>
  <r>
    <x v="448"/>
    <n v="0.95169999999999999"/>
    <n v="0"/>
    <n v="5"/>
    <n v="2.63"/>
    <d v="1899-12-30T00:08:00"/>
    <n v="5.2599999999999999E-3"/>
    <n v="0"/>
    <n v="5.2599999999999999E-3"/>
  </r>
  <r>
    <x v="449"/>
    <n v="0.95299999999999996"/>
    <n v="0"/>
    <n v="5"/>
    <n v="2.62"/>
    <d v="1899-12-30T00:39:00"/>
    <n v="5.2399999999999999E-3"/>
    <n v="0"/>
    <n v="5.2399999999999999E-3"/>
  </r>
  <r>
    <x v="450"/>
    <n v="0.95520000000000005"/>
    <n v="0"/>
    <n v="5"/>
    <n v="2.62"/>
    <d v="1899-12-30T00:05:00"/>
    <n v="5.2399999999999999E-3"/>
    <n v="0"/>
    <n v="5.2399999999999999E-3"/>
  </r>
  <r>
    <x v="451"/>
    <n v="0.95599999999999996"/>
    <n v="0"/>
    <n v="5"/>
    <n v="2.62"/>
    <d v="1899-12-30T00:02:00"/>
    <n v="5.2399999999999999E-3"/>
    <n v="0"/>
    <n v="5.2399999999999999E-3"/>
  </r>
  <r>
    <x v="452"/>
    <n v="0.95509999999999995"/>
    <n v="0"/>
    <n v="5"/>
    <n v="2.62"/>
    <d v="1899-12-30T01:26:00"/>
    <n v="5.2399999999999999E-3"/>
    <n v="0"/>
    <n v="5.2399999999999999E-3"/>
  </r>
  <r>
    <x v="453"/>
    <n v="0.95700000000000007"/>
    <n v="0"/>
    <n v="5"/>
    <n v="2.61"/>
    <d v="1899-12-30T00:30:00"/>
    <n v="5.2199999999999998E-3"/>
    <n v="0"/>
    <n v="5.2199999999999998E-3"/>
  </r>
  <r>
    <x v="454"/>
    <n v="0.95810000000000006"/>
    <n v="0"/>
    <n v="4"/>
    <n v="2.48"/>
    <d v="1899-12-30T15:23:00"/>
    <n v="4.96E-3"/>
    <n v="0"/>
    <n v="4.96E-3"/>
  </r>
  <r>
    <x v="455"/>
    <n v="0.95630000000000004"/>
    <n v="0"/>
    <n v="5"/>
    <n v="2.61"/>
    <d v="1899-12-30T00:18:00"/>
    <n v="5.2199999999999998E-3"/>
    <n v="0"/>
    <n v="5.2199999999999998E-3"/>
  </r>
  <r>
    <x v="456"/>
    <n v="0.95609999999999995"/>
    <n v="0"/>
    <n v="5"/>
    <n v="2.61"/>
    <d v="1899-12-30T00:15:00"/>
    <n v="5.2199999999999998E-3"/>
    <n v="0"/>
    <n v="5.2199999999999998E-3"/>
  </r>
  <r>
    <x v="457"/>
    <n v="0.95789999999999997"/>
    <n v="0"/>
    <n v="5"/>
    <n v="2.61"/>
    <d v="1899-12-30T00:01:00"/>
    <n v="5.2199999999999998E-3"/>
    <n v="0"/>
    <n v="5.2199999999999998E-3"/>
  </r>
  <r>
    <x v="458"/>
    <n v="0.95679999999999998"/>
    <n v="39"/>
    <n v="25"/>
    <n v="140.77999999999997"/>
    <d v="1900-01-01T19:54:00"/>
    <n v="0.28155999999999992"/>
    <n v="0"/>
    <n v="0.28155999999999992"/>
  </r>
  <r>
    <x v="459"/>
    <n v="0.95810000000000006"/>
    <n v="0"/>
    <n v="5"/>
    <n v="2.61"/>
    <d v="1899-12-30T00:24:00"/>
    <n v="5.2199999999999998E-3"/>
    <n v="0"/>
    <n v="5.2199999999999998E-3"/>
  </r>
  <r>
    <x v="460"/>
    <n v="0.95920000000000005"/>
    <n v="0"/>
    <n v="5"/>
    <n v="2.61"/>
    <d v="1899-12-30T00:21:00"/>
    <n v="5.2199999999999998E-3"/>
    <n v="0"/>
    <n v="5.2199999999999998E-3"/>
  </r>
  <r>
    <x v="461"/>
    <n v="0.96009999999999995"/>
    <n v="0"/>
    <n v="5"/>
    <n v="2.73"/>
    <d v="1899-12-31T02:15:00"/>
    <n v="5.4599999999999996E-3"/>
    <n v="0"/>
    <n v="5.4599999999999996E-3"/>
  </r>
  <r>
    <x v="462"/>
    <n v="0.96299999999999997"/>
    <n v="0"/>
    <n v="5"/>
    <n v="2.6"/>
    <d v="1899-12-30T00:10:00"/>
    <n v="5.1999999999999998E-3"/>
    <n v="0"/>
    <n v="5.1999999999999998E-3"/>
  </r>
  <r>
    <x v="463"/>
    <n v="0.96379999999999999"/>
    <n v="0"/>
    <n v="5"/>
    <n v="2.59"/>
    <d v="1899-12-30T00:23:00"/>
    <n v="5.1799999999999997E-3"/>
    <n v="0"/>
    <n v="5.1799999999999997E-3"/>
  </r>
  <r>
    <x v="464"/>
    <n v="0.9606933333333334"/>
    <n v="48"/>
    <n v="7.9333333333343035"/>
    <n v="72.72"/>
    <d v="1900-01-02T20:57:00"/>
    <n v="0.14543999999999999"/>
    <n v="0"/>
    <n v="0.14543999999999999"/>
  </r>
  <r>
    <x v="465"/>
    <n v="0.96189999999999998"/>
    <n v="0"/>
    <n v="5"/>
    <n v="2.6"/>
    <d v="1899-12-30T00:14:00"/>
    <n v="5.1999999999999998E-3"/>
    <n v="0"/>
    <n v="5.1999999999999998E-3"/>
  </r>
  <r>
    <x v="466"/>
    <n v="0.96350000000000002"/>
    <n v="0"/>
    <n v="5"/>
    <n v="2.59"/>
    <d v="1899-12-30T00:51:00"/>
    <n v="5.1799999999999997E-3"/>
    <n v="0"/>
    <n v="5.1799999999999997E-3"/>
  </r>
  <r>
    <x v="467"/>
    <n v="0.96419999999999995"/>
    <n v="0"/>
    <n v="5"/>
    <n v="3.11"/>
    <d v="1899-12-30T00:58:00"/>
    <n v="6.2199999999999998E-3"/>
    <n v="0"/>
    <n v="6.2199999999999998E-3"/>
  </r>
  <r>
    <x v="468"/>
    <n v="0.96519999999999984"/>
    <n v="0"/>
    <n v="3.999999999998181"/>
    <n v="2.96"/>
    <d v="1900-01-02T00:03:00"/>
    <n v="5.9199999999999999E-3"/>
    <n v="0"/>
    <n v="5.9199999999999999E-3"/>
  </r>
  <r>
    <x v="469"/>
    <n v="0.96719999999999995"/>
    <n v="0"/>
    <n v="5"/>
    <n v="3.1"/>
    <d v="1899-12-30T01:26:00"/>
    <n v="6.1999999999999998E-3"/>
    <n v="0"/>
    <n v="6.1999999999999998E-3"/>
  </r>
  <r>
    <x v="470"/>
    <n v="0.96819999999999995"/>
    <n v="0"/>
    <n v="5"/>
    <n v="3.26"/>
    <d v="1899-12-30T14:56:00"/>
    <n v="6.5199999999999998E-3"/>
    <n v="0"/>
    <n v="6.5199999999999998E-3"/>
  </r>
  <r>
    <x v="471"/>
    <n v="0.97019999999999995"/>
    <n v="0"/>
    <n v="4"/>
    <n v="2.94"/>
    <d v="1899-12-31T03:19:00"/>
    <n v="5.8799999999999998E-3"/>
    <n v="0"/>
    <n v="5.8799999999999998E-3"/>
  </r>
  <r>
    <x v="472"/>
    <n v="0.97119999999999995"/>
    <n v="0"/>
    <n v="5"/>
    <n v="3.09"/>
    <d v="1899-12-30T05:08:00"/>
    <n v="6.1799999999999997E-3"/>
    <n v="0"/>
    <n v="6.1799999999999997E-3"/>
  </r>
  <r>
    <x v="473"/>
    <n v="0.97209999999999996"/>
    <n v="0"/>
    <n v="5"/>
    <n v="3.09"/>
    <d v="1899-12-30T00:11:00"/>
    <n v="6.1799999999999997E-3"/>
    <n v="0"/>
    <n v="6.1799999999999997E-3"/>
  </r>
  <r>
    <x v="474"/>
    <n v="0.97209999999999996"/>
    <n v="0"/>
    <n v="5"/>
    <n v="3.09"/>
    <d v="1899-12-30T01:42:00"/>
    <n v="6.1799999999999997E-3"/>
    <n v="0"/>
    <n v="6.1799999999999997E-3"/>
  </r>
  <r>
    <x v="475"/>
    <n v="0.97199999999999998"/>
    <n v="0"/>
    <n v="5"/>
    <n v="3.25"/>
    <d v="1899-12-30T03:27:00"/>
    <n v="6.4999999999999997E-3"/>
    <n v="0"/>
    <n v="6.4999999999999997E-3"/>
  </r>
  <r>
    <x v="476"/>
    <n v="0.97240000000000004"/>
    <n v="0"/>
    <n v="5"/>
    <n v="3.09"/>
    <d v="1899-12-30T01:17:00"/>
    <n v="6.1799999999999997E-3"/>
    <n v="0"/>
    <n v="6.1799999999999997E-3"/>
  </r>
  <r>
    <x v="477"/>
    <n v="0.97509999999999997"/>
    <n v="0"/>
    <n v="5"/>
    <n v="3.08"/>
    <d v="1899-12-30T00:24:00"/>
    <n v="6.1600000000000005E-3"/>
    <n v="0"/>
    <n v="6.1600000000000005E-3"/>
  </r>
  <r>
    <x v="478"/>
    <n v="0.97570000000000001"/>
    <n v="0"/>
    <n v="5"/>
    <n v="3.07"/>
    <d v="1899-12-30T00:30:00"/>
    <n v="6.1399999999999996E-3"/>
    <n v="0"/>
    <n v="6.1399999999999996E-3"/>
  </r>
  <r>
    <x v="479"/>
    <n v="0.97519999999999996"/>
    <n v="0"/>
    <n v="5"/>
    <n v="3.08"/>
    <d v="1899-12-30T04:46:00"/>
    <n v="6.1600000000000005E-3"/>
    <n v="0"/>
    <n v="6.1600000000000005E-3"/>
  </r>
  <r>
    <x v="480"/>
    <n v="0.97619999999999996"/>
    <n v="0"/>
    <n v="5"/>
    <n v="3.07"/>
    <n v="-0.94444444444525288"/>
    <n v="6.1399999999999996E-3"/>
    <n v="0"/>
    <n v="6.1399999999999996E-3"/>
  </r>
  <r>
    <x v="481"/>
    <n v="0.97619999999999996"/>
    <n v="0"/>
    <n v="5"/>
    <n v="3.07"/>
    <d v="1899-12-30T00:39:00"/>
    <n v="6.1399999999999996E-3"/>
    <n v="0"/>
    <n v="6.1399999999999996E-3"/>
  </r>
  <r>
    <x v="482"/>
    <n v="0.97729999999999995"/>
    <n v="0"/>
    <n v="5"/>
    <n v="3.07"/>
    <d v="1899-12-30T00:18:00"/>
    <n v="6.1399999999999996E-3"/>
    <n v="0"/>
    <n v="6.1399999999999996E-3"/>
  </r>
  <r>
    <x v="483"/>
    <n v="0.97919999999999996"/>
    <n v="0"/>
    <n v="5"/>
    <n v="3.06"/>
    <d v="1899-12-30T00:13:00"/>
    <n v="6.1200000000000004E-3"/>
    <n v="0"/>
    <n v="6.1200000000000004E-3"/>
  </r>
  <r>
    <x v="484"/>
    <n v="0.98440000000000005"/>
    <n v="0"/>
    <n v="5"/>
    <n v="3.05"/>
    <d v="1899-12-30T00:19:00"/>
    <n v="6.0999999999999995E-3"/>
    <n v="0"/>
    <n v="6.0999999999999995E-3"/>
  </r>
  <r>
    <x v="485"/>
    <n v="0.98350000000000004"/>
    <n v="0"/>
    <n v="5"/>
    <n v="3.05"/>
    <d v="1899-12-30T00:58:00"/>
    <n v="6.0999999999999995E-3"/>
    <n v="0"/>
    <n v="6.0999999999999995E-3"/>
  </r>
  <r>
    <x v="486"/>
    <n v="0.98540000000000005"/>
    <n v="0"/>
    <n v="5"/>
    <n v="3.04"/>
    <d v="1899-12-30T02:06:00"/>
    <n v="6.0800000000000003E-3"/>
    <n v="0"/>
    <n v="6.0800000000000003E-3"/>
  </r>
  <r>
    <x v="487"/>
    <n v="0.98609999999999998"/>
    <n v="0"/>
    <n v="5"/>
    <n v="3.04"/>
    <d v="1899-12-30T00:03:00"/>
    <n v="6.0800000000000003E-3"/>
    <n v="0"/>
    <n v="6.0800000000000003E-3"/>
  </r>
  <r>
    <x v="488"/>
    <n v="0.98719999999999997"/>
    <n v="0"/>
    <n v="5"/>
    <n v="3.04"/>
    <d v="1899-12-30T00:03:00"/>
    <n v="6.0800000000000003E-3"/>
    <n v="0"/>
    <n v="6.0800000000000003E-3"/>
  </r>
  <r>
    <x v="489"/>
    <n v="0.98899999999999999"/>
    <n v="0"/>
    <n v="5"/>
    <n v="3.03"/>
    <d v="1899-12-30T04:08:00"/>
    <n v="6.0599999999999994E-3"/>
    <n v="0"/>
    <n v="6.0599999999999994E-3"/>
  </r>
  <r>
    <x v="490"/>
    <n v="0.98919999999999997"/>
    <n v="0"/>
    <n v="5"/>
    <n v="3.03"/>
    <d v="1899-12-30T00:28:00"/>
    <n v="6.0599999999999994E-3"/>
    <n v="0"/>
    <n v="6.0599999999999994E-3"/>
  </r>
  <r>
    <x v="491"/>
    <n v="0.9899"/>
    <n v="0"/>
    <n v="5"/>
    <n v="3.19"/>
    <d v="1899-12-30T08:42:00"/>
    <n v="6.3800000000000003E-3"/>
    <n v="0"/>
    <n v="6.3800000000000003E-3"/>
  </r>
  <r>
    <x v="492"/>
    <n v="0.99219999999999997"/>
    <n v="0"/>
    <n v="4"/>
    <n v="2.73"/>
    <d v="1899-12-31T22:49:00"/>
    <n v="5.4599999999999996E-3"/>
    <n v="0"/>
    <n v="5.4599999999999996E-3"/>
  </r>
  <r>
    <x v="493"/>
    <n v="0.99519999999999997"/>
    <n v="0"/>
    <n v="5"/>
    <n v="3.01"/>
    <d v="1899-12-30T00:31:00"/>
    <n v="6.0199999999999993E-3"/>
    <n v="0"/>
    <n v="6.0199999999999993E-3"/>
  </r>
  <r>
    <x v="494"/>
    <n v="0.99629999999999996"/>
    <n v="0"/>
    <n v="5"/>
    <n v="3.01"/>
    <d v="1899-12-30T00:11:00"/>
    <n v="6.0199999999999993E-3"/>
    <n v="0"/>
    <n v="6.0199999999999993E-3"/>
  </r>
  <r>
    <x v="495"/>
    <n v="0.99709999999999999"/>
    <n v="0"/>
    <n v="5"/>
    <n v="3.17"/>
    <d v="1899-12-30T23:13:00"/>
    <n v="6.3400000000000001E-3"/>
    <n v="0"/>
    <n v="6.3400000000000001E-3"/>
  </r>
  <r>
    <x v="496"/>
    <n v="0.99850000000000005"/>
    <n v="0"/>
    <n v="5"/>
    <n v="3"/>
    <d v="1899-12-30T00:16:00"/>
    <n v="6.0000000000000001E-3"/>
    <n v="0"/>
    <n v="6.0000000000000001E-3"/>
  </r>
  <r>
    <x v="497"/>
    <n v="0.99739999999999995"/>
    <n v="0"/>
    <n v="5"/>
    <n v="3.01"/>
    <d v="1899-12-30T00:53:00"/>
    <n v="6.0199999999999993E-3"/>
    <n v="0"/>
    <n v="6.0199999999999993E-3"/>
  </r>
  <r>
    <x v="498"/>
    <n v="0.99870000000000003"/>
    <n v="0"/>
    <n v="5"/>
    <n v="3"/>
    <d v="1899-12-30T00:31:00"/>
    <n v="6.0000000000000001E-3"/>
    <n v="0"/>
    <n v="6.0000000000000001E-3"/>
  </r>
  <r>
    <x v="499"/>
    <n v="1.0001"/>
    <n v="0"/>
    <n v="4"/>
    <n v="3.02"/>
    <d v="1899-12-31T16:55:00"/>
    <n v="6.0400000000000002E-3"/>
    <n v="0"/>
    <n v="6.0400000000000002E-3"/>
  </r>
  <r>
    <x v="500"/>
    <n v="1.0015000000000001"/>
    <n v="0"/>
    <n v="5.000000000001819"/>
    <n v="2.99"/>
    <d v="1899-12-30T00:27:00"/>
    <n v="5.9800000000000001E-3"/>
    <n v="0"/>
    <n v="5.9800000000000001E-3"/>
  </r>
  <r>
    <x v="501"/>
    <n v="1.002"/>
    <n v="15"/>
    <n v="16"/>
    <n v="31.1"/>
    <d v="1899-12-30T17:58:00"/>
    <n v="6.2200000000000005E-2"/>
    <n v="0"/>
    <n v="6.2200000000000005E-2"/>
  </r>
  <r>
    <x v="502"/>
    <n v="1.004"/>
    <n v="0"/>
    <n v="5"/>
    <n v="3.15"/>
    <d v="1899-12-30T17:29:00"/>
    <n v="6.3E-3"/>
    <n v="0"/>
    <n v="6.3E-3"/>
  </r>
  <r>
    <x v="503"/>
    <n v="1.0041"/>
    <n v="0"/>
    <n v="5"/>
    <n v="3.15"/>
    <d v="1899-12-30T13:22:00"/>
    <n v="6.3E-3"/>
    <n v="0"/>
    <n v="6.3E-3"/>
  </r>
  <r>
    <x v="504"/>
    <n v="1.0043"/>
    <n v="0"/>
    <n v="5"/>
    <n v="2.99"/>
    <d v="1899-12-30T08:18:00"/>
    <n v="5.9800000000000001E-3"/>
    <n v="0"/>
    <n v="5.9800000000000001E-3"/>
  </r>
  <r>
    <x v="505"/>
    <n v="1.0056"/>
    <n v="0"/>
    <n v="3.999999999998181"/>
    <n v="2.86"/>
    <d v="1899-12-30T08:24:00"/>
    <n v="5.7199999999999994E-3"/>
    <n v="0"/>
    <n v="5.7199999999999994E-3"/>
  </r>
  <r>
    <x v="506"/>
    <n v="1.0017"/>
    <n v="0"/>
    <n v="5"/>
    <n v="2.99"/>
    <d v="1899-12-30T01:12:00"/>
    <n v="5.9800000000000001E-3"/>
    <n v="0"/>
    <n v="5.9800000000000001E-3"/>
  </r>
  <r>
    <x v="507"/>
    <n v="1.0024999999999999"/>
    <n v="0"/>
    <n v="5"/>
    <n v="2.99"/>
    <d v="1899-12-30T00:20:00"/>
    <n v="5.9800000000000001E-3"/>
    <n v="0"/>
    <n v="5.9800000000000001E-3"/>
  </r>
  <r>
    <x v="508"/>
    <n v="1.0042"/>
    <n v="0"/>
    <n v="5"/>
    <n v="2.99"/>
    <d v="1899-12-30T00:34:00"/>
    <n v="5.9800000000000001E-3"/>
    <n v="0"/>
    <n v="5.9800000000000001E-3"/>
  </r>
  <r>
    <x v="509"/>
    <n v="1.0039"/>
    <n v="0"/>
    <n v="5"/>
    <n v="3.15"/>
    <d v="1899-12-30T09:19:00"/>
    <n v="6.3E-3"/>
    <n v="0"/>
    <n v="6.3E-3"/>
  </r>
  <r>
    <x v="510"/>
    <n v="0.99939999999999996"/>
    <n v="0"/>
    <n v="5"/>
    <n v="3"/>
    <d v="1899-12-30T00:26:00"/>
    <n v="6.0000000000000001E-3"/>
    <n v="0"/>
    <n v="6.0000000000000001E-3"/>
  </r>
  <r>
    <x v="511"/>
    <n v="1.0011000000000001"/>
    <n v="0"/>
    <n v="5.000000000001819"/>
    <n v="3.16"/>
    <n v="-3.888888889196096E-2"/>
    <n v="6.3200000000000001E-3"/>
    <n v="0"/>
    <n v="6.3200000000000001E-3"/>
  </r>
  <r>
    <x v="512"/>
    <n v="1.0034000000000001"/>
    <n v="0"/>
    <n v="5.000000000001819"/>
    <n v="2.99"/>
    <d v="1899-12-30T00:07:00"/>
    <n v="5.9800000000000001E-3"/>
    <n v="0"/>
    <n v="5.9800000000000001E-3"/>
  </r>
  <r>
    <x v="513"/>
    <n v="1.0034000000000001"/>
    <n v="0"/>
    <n v="5.000000000001819"/>
    <n v="2.99"/>
    <d v="1899-12-30T00:05:00"/>
    <n v="5.9800000000000001E-3"/>
    <n v="0"/>
    <n v="5.9800000000000001E-3"/>
  </r>
  <r>
    <x v="514"/>
    <n v="1.0025999999999999"/>
    <n v="0"/>
    <n v="5"/>
    <n v="2.99"/>
    <d v="1899-12-30T00:58:00"/>
    <n v="5.9800000000000001E-3"/>
    <n v="0"/>
    <n v="5.9800000000000001E-3"/>
  </r>
  <r>
    <x v="515"/>
    <n v="1.0021"/>
    <n v="0"/>
    <n v="4"/>
    <n v="3.01"/>
    <d v="1899-12-31T12:27:00"/>
    <n v="6.0199999999999993E-3"/>
    <n v="0"/>
    <n v="6.0199999999999993E-3"/>
  </r>
  <r>
    <x v="516"/>
    <n v="1.0027999999999999"/>
    <n v="0"/>
    <n v="5"/>
    <n v="2.99"/>
    <d v="1899-12-30T00:25:00"/>
    <n v="5.9800000000000001E-3"/>
    <n v="0"/>
    <n v="5.9800000000000001E-3"/>
  </r>
  <r>
    <x v="517"/>
    <n v="0.99380000000000013"/>
    <n v="105"/>
    <n v="17.000000000001819"/>
    <n v="158.42000000000002"/>
    <d v="1900-01-05T20:00:00"/>
    <n v="0.31684000000000001"/>
    <n v="0"/>
    <n v="0.31684000000000001"/>
  </r>
  <r>
    <x v="518"/>
    <n v="0.99519999999999997"/>
    <n v="0"/>
    <n v="5"/>
    <n v="3.01"/>
    <d v="1899-12-30T01:31:00"/>
    <n v="6.0199999999999993E-3"/>
    <n v="0"/>
    <n v="6.0199999999999993E-3"/>
  </r>
  <r>
    <x v="519"/>
    <n v="0.99439999999999995"/>
    <n v="0"/>
    <n v="5"/>
    <n v="3.02"/>
    <d v="1899-12-30T00:12:00"/>
    <n v="6.0400000000000002E-3"/>
    <n v="0"/>
    <n v="6.0400000000000002E-3"/>
  </r>
  <r>
    <x v="520"/>
    <n v="0.99629999999999996"/>
    <n v="0"/>
    <n v="5"/>
    <n v="3.01"/>
    <d v="1899-12-30T00:12:00"/>
    <n v="6.0199999999999993E-3"/>
    <n v="0"/>
    <n v="6.0199999999999993E-3"/>
  </r>
  <r>
    <x v="521"/>
    <n v="0.99750000000000005"/>
    <n v="0"/>
    <n v="5"/>
    <n v="3.01"/>
    <d v="1899-12-30T01:50:00"/>
    <n v="6.0199999999999993E-3"/>
    <n v="0"/>
    <n v="6.0199999999999993E-3"/>
  </r>
  <r>
    <x v="522"/>
    <n v="0.99829999999999997"/>
    <n v="0"/>
    <n v="5"/>
    <n v="3.01"/>
    <d v="1899-12-30T00:09:00"/>
    <n v="6.0199999999999993E-3"/>
    <n v="0"/>
    <n v="6.0199999999999993E-3"/>
  </r>
  <r>
    <x v="523"/>
    <n v="0.98722341269841274"/>
    <n v="124"/>
    <n v="10.234126984127215"/>
    <n v="97.009999999999991"/>
    <d v="1900-01-01T15:12:00"/>
    <n v="0.19401999999999997"/>
    <n v="0"/>
    <n v="0.19401999999999997"/>
  </r>
  <r>
    <x v="524"/>
    <n v="0.98939999999999995"/>
    <n v="17"/>
    <n v="16"/>
    <n v="30.12"/>
    <d v="1899-12-30T05:50:00"/>
    <n v="6.0240000000000002E-2"/>
    <n v="0"/>
    <n v="6.0240000000000002E-2"/>
  </r>
  <r>
    <x v="525"/>
    <n v="0.98649999999999993"/>
    <n v="59"/>
    <n v="11"/>
    <n v="132.79"/>
    <d v="1900-01-03T22:40:00"/>
    <n v="0.26557999999999998"/>
    <n v="0"/>
    <n v="0.26557999999999998"/>
  </r>
  <r>
    <x v="526"/>
    <n v="0.98680000000000001"/>
    <n v="0"/>
    <n v="-1"/>
    <n v="-5.98"/>
    <d v="1899-12-30T00:01:00"/>
    <n v="-1.196E-2"/>
    <n v="0"/>
    <n v="-1.196E-2"/>
  </r>
  <r>
    <x v="527"/>
    <n v="0.98770000000000002"/>
    <n v="0"/>
    <n v="5"/>
    <n v="3.54"/>
    <d v="1899-12-30T00:05:00"/>
    <n v="7.0800000000000004E-3"/>
    <n v="0"/>
    <n v="7.0800000000000004E-3"/>
  </r>
  <r>
    <x v="528"/>
    <n v="0.9889"/>
    <n v="0"/>
    <n v="4"/>
    <n v="3.37"/>
    <d v="1900-01-01T19:07:00"/>
    <n v="6.7400000000000003E-3"/>
    <n v="0"/>
    <n v="6.7400000000000003E-3"/>
  </r>
  <r>
    <x v="529"/>
    <n v="0.9899"/>
    <n v="0"/>
    <n v="4"/>
    <n v="3.37"/>
    <d v="1899-12-31T04:47:00"/>
    <n v="6.7400000000000003E-3"/>
    <n v="0"/>
    <n v="6.7400000000000003E-3"/>
  </r>
  <r>
    <x v="530"/>
    <n v="0.99260000000000015"/>
    <n v="0"/>
    <n v="5.000000000001819"/>
    <n v="3.53"/>
    <d v="1899-12-30T00:14:00"/>
    <n v="7.0599999999999994E-3"/>
    <n v="0"/>
    <n v="7.0599999999999994E-3"/>
  </r>
  <r>
    <x v="531"/>
    <n v="0.99479999999999991"/>
    <n v="0"/>
    <n v="4.999999999998181"/>
    <n v="3.52"/>
    <d v="1899-12-30T00:16:00"/>
    <n v="7.0400000000000003E-3"/>
    <n v="0"/>
    <n v="7.0400000000000003E-3"/>
  </r>
  <r>
    <x v="532"/>
    <n v="0.99550000000000005"/>
    <n v="0"/>
    <n v="5"/>
    <n v="3.52"/>
    <d v="1899-12-30T03:06:00"/>
    <n v="7.0400000000000003E-3"/>
    <n v="0"/>
    <n v="7.0400000000000003E-3"/>
  </r>
  <r>
    <x v="533"/>
    <n v="0.99739999999999995"/>
    <n v="0"/>
    <n v="5"/>
    <n v="3.69"/>
    <d v="1899-12-30T06:26:00"/>
    <n v="7.3800000000000003E-3"/>
    <n v="0"/>
    <n v="7.3800000000000003E-3"/>
  </r>
  <r>
    <x v="534"/>
    <n v="0.99750000000000005"/>
    <n v="0"/>
    <n v="5"/>
    <n v="3.51"/>
    <d v="1899-12-30T01:07:00"/>
    <n v="7.0199999999999993E-3"/>
    <n v="0"/>
    <n v="7.0199999999999993E-3"/>
  </r>
  <r>
    <x v="535"/>
    <n v="0.99839999999999995"/>
    <n v="0"/>
    <n v="5"/>
    <n v="3.51"/>
    <d v="1899-12-30T00:17:00"/>
    <n v="7.0199999999999993E-3"/>
    <n v="0"/>
    <n v="7.0199999999999993E-3"/>
  </r>
  <r>
    <x v="536"/>
    <n v="0.99880000000000002"/>
    <n v="0"/>
    <n v="5"/>
    <n v="3.68"/>
    <d v="1899-12-30T20:42:00"/>
    <n v="7.3600000000000002E-3"/>
    <n v="0"/>
    <n v="7.3600000000000002E-3"/>
  </r>
  <r>
    <x v="537"/>
    <n v="0.99740000000000006"/>
    <n v="30"/>
    <n v="25"/>
    <n v="189.35"/>
    <d v="1900-01-01T00:08:00"/>
    <n v="0.37869999999999998"/>
    <n v="0"/>
    <n v="0.37869999999999998"/>
  </r>
  <r>
    <x v="538"/>
    <n v="0.99819999999999998"/>
    <n v="0"/>
    <n v="4"/>
    <n v="3.35"/>
    <d v="1899-12-30T21:05:00"/>
    <n v="6.7000000000000002E-3"/>
    <n v="0"/>
    <n v="6.7000000000000002E-3"/>
  </r>
  <r>
    <x v="539"/>
    <n v="0.99029999999999996"/>
    <n v="91"/>
    <n v="9"/>
    <n v="141.61000000000001"/>
    <d v="1900-01-02T07:36:00"/>
    <n v="0.28322000000000003"/>
    <n v="0"/>
    <n v="0.28322000000000003"/>
  </r>
  <r>
    <x v="540"/>
    <n v="0.99230000000000007"/>
    <n v="0"/>
    <n v="5"/>
    <n v="3.53"/>
    <d v="1899-12-30T03:00:00"/>
    <n v="7.0599999999999994E-3"/>
    <n v="0"/>
    <n v="7.0599999999999994E-3"/>
  </r>
  <r>
    <x v="541"/>
    <n v="0.9917999999999999"/>
    <n v="0"/>
    <n v="4.999999999998181"/>
    <n v="3.71"/>
    <d v="1899-12-30T12:42:00"/>
    <n v="7.4199999999999995E-3"/>
    <n v="0"/>
    <n v="7.4199999999999995E-3"/>
  </r>
  <r>
    <x v="542"/>
    <n v="0.99330000000000007"/>
    <n v="0"/>
    <n v="5"/>
    <n v="3.52"/>
    <d v="1899-12-30T01:47:00"/>
    <n v="7.0400000000000003E-3"/>
    <n v="0"/>
    <n v="7.0400000000000003E-3"/>
  </r>
  <r>
    <x v="543"/>
    <n v="0.99399999999999999"/>
    <n v="0"/>
    <n v="5"/>
    <n v="3.52"/>
    <d v="1899-12-30T00:48:00"/>
    <n v="7.0400000000000003E-3"/>
    <n v="0"/>
    <n v="7.0400000000000003E-3"/>
  </r>
  <r>
    <x v="544"/>
    <n v="0.99559999999999993"/>
    <n v="0"/>
    <n v="5"/>
    <n v="3.52"/>
    <d v="1899-12-30T00:28:00"/>
    <n v="7.0400000000000003E-3"/>
    <n v="0"/>
    <n v="7.0400000000000003E-3"/>
  </r>
  <r>
    <x v="545"/>
    <n v="0.99750000000000005"/>
    <n v="0"/>
    <n v="4"/>
    <n v="3.35"/>
    <d v="1899-12-30T07:53:00"/>
    <n v="6.7000000000000002E-3"/>
    <n v="0"/>
    <n v="6.7000000000000002E-3"/>
  </r>
  <r>
    <x v="546"/>
    <n v="0.99380000000000013"/>
    <n v="59"/>
    <n v="8.000000000001819"/>
    <n v="141.1"/>
    <d v="1900-01-03T08:50:00"/>
    <n v="0.28220000000000001"/>
    <n v="0"/>
    <n v="0.28220000000000001"/>
  </r>
  <r>
    <x v="547"/>
    <n v="0.99350000000000005"/>
    <n v="0"/>
    <n v="4"/>
    <n v="3.84"/>
    <d v="1899-12-30T05:27:00"/>
    <n v="7.6799999999999993E-3"/>
    <n v="0"/>
    <n v="7.6799999999999993E-3"/>
  </r>
  <r>
    <x v="548"/>
    <n v="0.99360000000000004"/>
    <n v="0"/>
    <n v="5"/>
    <n v="4.03"/>
    <d v="1899-12-30T03:59:00"/>
    <n v="8.0600000000000012E-3"/>
    <n v="0"/>
    <n v="8.0600000000000012E-3"/>
  </r>
  <r>
    <x v="549"/>
    <n v="0.99409999999999998"/>
    <n v="0"/>
    <n v="5"/>
    <n v="4.2300000000000004"/>
    <d v="1899-12-30T04:13:00"/>
    <n v="8.4600000000000005E-3"/>
    <n v="0"/>
    <n v="8.4600000000000005E-3"/>
  </r>
  <r>
    <x v="550"/>
    <n v="0.99350000000000005"/>
    <n v="0"/>
    <n v="4"/>
    <n v="3.64"/>
    <d v="1899-12-31T20:25:00"/>
    <n v="7.28E-3"/>
    <n v="0"/>
    <n v="7.28E-3"/>
  </r>
  <r>
    <x v="551"/>
    <n v="0.99430000000000007"/>
    <n v="0"/>
    <n v="5"/>
    <n v="4.0199999999999996"/>
    <d v="1899-12-30T01:34:00"/>
    <n v="8.0399999999999985E-3"/>
    <n v="0"/>
    <n v="8.0399999999999985E-3"/>
  </r>
  <r>
    <x v="552"/>
    <n v="0.99649999999999994"/>
    <n v="0"/>
    <n v="4"/>
    <n v="4.04"/>
    <d v="1899-12-31T20:57:00"/>
    <n v="8.0800000000000004E-3"/>
    <n v="0"/>
    <n v="8.0800000000000004E-3"/>
  </r>
  <r>
    <x v="553"/>
    <n v="1.0004"/>
    <n v="0"/>
    <n v="5"/>
    <n v="4"/>
    <d v="1899-12-30T00:06:00"/>
    <n v="8.0000000000000002E-3"/>
    <n v="0"/>
    <n v="8.0000000000000002E-3"/>
  </r>
  <r>
    <x v="554"/>
    <n v="1.0013000000000001"/>
    <n v="0"/>
    <n v="5"/>
    <n v="3.99"/>
    <d v="1899-12-30T00:14:00"/>
    <n v="7.980000000000001E-3"/>
    <n v="0"/>
    <n v="7.980000000000001E-3"/>
  </r>
  <r>
    <x v="555"/>
    <n v="1.0023"/>
    <n v="0"/>
    <n v="5"/>
    <n v="3.99"/>
    <d v="1899-12-30T00:20:00"/>
    <n v="7.980000000000001E-3"/>
    <n v="0"/>
    <n v="7.980000000000001E-3"/>
  </r>
  <r>
    <x v="556"/>
    <n v="1.0010000000000001"/>
    <n v="35"/>
    <n v="24.000000000001819"/>
    <n v="206.02"/>
    <d v="1899-12-31T05:43:00"/>
    <n v="0.41204000000000002"/>
    <n v="0"/>
    <n v="0.41204000000000002"/>
  </r>
  <r>
    <x v="557"/>
    <n v="1.0022"/>
    <n v="32.999999999998181"/>
    <n v="25"/>
    <n v="213.74999999999997"/>
    <d v="1899-12-31T01:22:00"/>
    <n v="0.42749999999999994"/>
    <n v="0"/>
    <n v="0.42749999999999994"/>
  </r>
  <r>
    <x v="558"/>
    <n v="1.0001"/>
    <n v="0"/>
    <n v="5"/>
    <n v="4.7300000000000004"/>
    <d v="1899-12-30T08:13:00"/>
    <n v="9.4600000000000014E-3"/>
    <n v="0"/>
    <n v="9.4600000000000014E-3"/>
  </r>
  <r>
    <x v="559"/>
    <n v="0.99529999999999996"/>
    <n v="63.999999999998181"/>
    <n v="8"/>
    <n v="176.85000000000002"/>
    <d v="1900-01-04T05:20:00"/>
    <n v="0.35370000000000007"/>
    <n v="0"/>
    <n v="0.35370000000000007"/>
  </r>
  <r>
    <x v="560"/>
    <n v="0.99220000000000008"/>
    <n v="57"/>
    <n v="8"/>
    <n v="182.82"/>
    <d v="1900-01-01T15:04:00"/>
    <n v="0.36563999999999997"/>
    <n v="0"/>
    <n v="0.36563999999999997"/>
  </r>
  <r>
    <x v="561"/>
    <n v="0.99319999999999997"/>
    <n v="0"/>
    <n v="4"/>
    <n v="4.32"/>
    <d v="1899-12-30T14:47:00"/>
    <n v="8.6400000000000001E-3"/>
    <n v="0"/>
    <n v="8.6400000000000001E-3"/>
  </r>
  <r>
    <x v="562"/>
    <n v="0.99519999999999997"/>
    <n v="0"/>
    <n v="5"/>
    <n v="4.5199999999999996"/>
    <d v="1899-12-30T06:34:00"/>
    <n v="9.0399999999999994E-3"/>
    <n v="0"/>
    <n v="9.0399999999999994E-3"/>
  </r>
  <r>
    <x v="563"/>
    <n v="0.99480000000000002"/>
    <n v="0"/>
    <n v="5"/>
    <n v="4.5199999999999996"/>
    <d v="1899-12-30T00:00:00"/>
    <n v="9.0399999999999994E-3"/>
    <n v="0"/>
    <n v="9.0399999999999994E-3"/>
  </r>
  <r>
    <x v="564"/>
    <n v="0.99560000000000004"/>
    <n v="0"/>
    <n v="5"/>
    <n v="4.75"/>
    <d v="1899-12-30T17:01:00"/>
    <n v="9.4999999999999998E-3"/>
    <n v="0"/>
    <n v="9.4999999999999998E-3"/>
  </r>
  <r>
    <x v="565"/>
    <n v="0.99580000000000002"/>
    <n v="30"/>
    <n v="19"/>
    <n v="43.71"/>
    <d v="1899-12-30T20:02:00"/>
    <n v="8.7419999999999998E-2"/>
    <n v="0"/>
    <n v="8.7419999999999998E-2"/>
  </r>
  <r>
    <x v="566"/>
    <n v="0.99339999999999995"/>
    <n v="0"/>
    <n v="5"/>
    <n v="5.03"/>
    <d v="1899-12-30T00:26:00"/>
    <n v="1.0060000000000001E-2"/>
    <n v="0"/>
    <n v="1.0060000000000001E-2"/>
  </r>
  <r>
    <x v="567"/>
    <n v="0.99350000000000005"/>
    <n v="0"/>
    <n v="4"/>
    <n v="4.8099999999999996"/>
    <d v="1899-12-30T03:07:00"/>
    <n v="9.6200000000000001E-3"/>
    <n v="0"/>
    <n v="9.6200000000000001E-3"/>
  </r>
  <r>
    <x v="568"/>
    <n v="0.99419999999999986"/>
    <n v="15"/>
    <n v="15.999999999998181"/>
    <n v="50.9"/>
    <d v="1899-12-30T13:10:00"/>
    <n v="0.1018"/>
    <n v="0"/>
    <n v="0.1018"/>
  </r>
  <r>
    <x v="569"/>
    <n v="0.99530000000000007"/>
    <n v="0"/>
    <n v="5"/>
    <n v="5.0199999999999996"/>
    <d v="1899-12-30T00:04:00"/>
    <n v="1.0039999999999999E-2"/>
    <n v="0"/>
    <n v="1.0039999999999999E-2"/>
  </r>
  <r>
    <x v="570"/>
    <n v="0.99609999999999999"/>
    <n v="0"/>
    <n v="5"/>
    <n v="5.0199999999999996"/>
    <d v="1899-12-30T00:03:00"/>
    <n v="1.0039999999999999E-2"/>
    <n v="0"/>
    <n v="1.0039999999999999E-2"/>
  </r>
  <r>
    <x v="571"/>
    <n v="0.99690000000000001"/>
    <n v="0"/>
    <n v="5"/>
    <n v="5.0199999999999996"/>
    <d v="1899-12-30T00:09:00"/>
    <n v="1.0039999999999999E-2"/>
    <n v="0"/>
    <n v="1.0039999999999999E-2"/>
  </r>
  <r>
    <x v="572"/>
    <n v="0.99760000000000015"/>
    <n v="0"/>
    <n v="4.000000000001819"/>
    <n v="4.79"/>
    <d v="1900-01-02T02:35:00"/>
    <n v="9.58E-3"/>
    <n v="0"/>
    <n v="9.58E-3"/>
  </r>
  <r>
    <x v="573"/>
    <n v="0.99250000000000016"/>
    <n v="64"/>
    <n v="10.000000000001819"/>
    <n v="217.49"/>
    <d v="1900-02-03T11:35:00"/>
    <n v="0.43498000000000003"/>
    <n v="0"/>
    <n v="0.43498000000000003"/>
  </r>
  <r>
    <x v="574"/>
    <n v="0.99319999999999997"/>
    <n v="0"/>
    <n v="4"/>
    <n v="4.8099999999999996"/>
    <d v="1899-12-30T20:17:00"/>
    <n v="9.6200000000000001E-3"/>
    <n v="0"/>
    <n v="9.6200000000000001E-3"/>
  </r>
  <r>
    <x v="575"/>
    <n v="0.99429999999999996"/>
    <n v="0"/>
    <n v="5"/>
    <n v="5.03"/>
    <d v="1899-12-30T05:33:00"/>
    <n v="1.0060000000000001E-2"/>
    <n v="0"/>
    <n v="1.0060000000000001E-2"/>
  </r>
  <r>
    <x v="576"/>
    <n v="0.99509999999999998"/>
    <n v="0"/>
    <n v="5"/>
    <n v="5.0199999999999996"/>
    <d v="1899-12-30T00:02:00"/>
    <n v="1.0039999999999999E-2"/>
    <n v="0"/>
    <n v="1.0039999999999999E-2"/>
  </r>
  <r>
    <x v="577"/>
    <n v="0.99449999999999994"/>
    <n v="28"/>
    <n v="19"/>
    <n v="51.5"/>
    <d v="1899-12-31T18:38:00"/>
    <n v="0.10299999999999999"/>
    <n v="0"/>
    <n v="0.10299999999999999"/>
  </r>
  <r>
    <x v="578"/>
    <n v="0.99560000000000004"/>
    <n v="0"/>
    <n v="5"/>
    <n v="5.0199999999999996"/>
    <d v="1899-12-30T04:25:00"/>
    <n v="1.0039999999999999E-2"/>
    <n v="0"/>
    <n v="1.0039999999999999E-2"/>
  </r>
  <r>
    <x v="579"/>
    <n v="0.99239999999999984"/>
    <n v="52"/>
    <n v="25.999999999998181"/>
    <n v="262.32"/>
    <d v="1900-01-04T19:39:00"/>
    <n v="0.52464"/>
    <n v="0"/>
    <n v="0.52464"/>
  </r>
  <r>
    <x v="580"/>
    <n v="0.99339999999999995"/>
    <n v="0"/>
    <n v="5"/>
    <n v="5.54"/>
    <d v="1899-12-30T03:09:00"/>
    <n v="1.108E-2"/>
    <n v="0"/>
    <n v="1.108E-2"/>
  </r>
  <r>
    <x v="581"/>
    <n v="0.99619999999999997"/>
    <n v="0"/>
    <n v="5"/>
    <n v="5.52"/>
    <d v="1899-12-30T05:49:00"/>
    <n v="1.1039999999999999E-2"/>
    <n v="0"/>
    <n v="1.1039999999999999E-2"/>
  </r>
  <r>
    <x v="582"/>
    <n v="0.99719999999999998"/>
    <n v="0"/>
    <n v="5"/>
    <n v="5.52"/>
    <d v="1899-12-30T00:13:00"/>
    <n v="1.1039999999999999E-2"/>
    <n v="0"/>
    <n v="1.1039999999999999E-2"/>
  </r>
  <r>
    <x v="583"/>
    <n v="0.99529999999999996"/>
    <n v="0"/>
    <n v="5"/>
    <n v="5.53"/>
    <d v="1899-12-30T00:41:00"/>
    <n v="1.106E-2"/>
    <n v="0"/>
    <n v="1.106E-2"/>
  </r>
  <r>
    <x v="584"/>
    <n v="0.99650000000000005"/>
    <n v="0"/>
    <n v="5"/>
    <n v="5.81"/>
    <d v="1899-12-30T02:31:00"/>
    <n v="1.1619999999999998E-2"/>
    <n v="0"/>
    <n v="1.1619999999999998E-2"/>
  </r>
  <r>
    <x v="585"/>
    <n v="0.99729999999999996"/>
    <n v="0"/>
    <n v="5"/>
    <n v="5.51"/>
    <d v="1899-12-30T02:42:00"/>
    <n v="1.102E-2"/>
    <n v="0"/>
    <n v="1.102E-2"/>
  </r>
  <r>
    <x v="586"/>
    <n v="0.99660000000000004"/>
    <n v="0"/>
    <n v="5"/>
    <n v="5.52"/>
    <n v="-0.99583333333430346"/>
    <n v="1.1039999999999999E-2"/>
    <n v="0"/>
    <n v="1.1039999999999999E-2"/>
  </r>
  <r>
    <x v="587"/>
    <n v="0.99670000000000003"/>
    <n v="0"/>
    <n v="5"/>
    <n v="5.52"/>
    <n v="-0.99722222222044365"/>
    <n v="1.1039999999999999E-2"/>
    <n v="0"/>
    <n v="1.1039999999999999E-2"/>
  </r>
  <r>
    <x v="588"/>
    <n v="0.99619999999999997"/>
    <n v="0"/>
    <n v="5"/>
    <n v="5.52"/>
    <n v="-0.98750000000291038"/>
    <n v="1.1039999999999999E-2"/>
    <n v="0"/>
    <n v="1.1039999999999999E-2"/>
  </r>
  <r>
    <x v="589"/>
    <n v="0.997"/>
    <n v="0"/>
    <n v="5"/>
    <n v="5.81"/>
    <n v="-0.88749999999708962"/>
    <n v="1.1619999999999998E-2"/>
    <n v="0"/>
    <n v="1.1619999999999998E-2"/>
  </r>
  <r>
    <x v="590"/>
    <n v="0.99539999999999995"/>
    <n v="0"/>
    <n v="5"/>
    <n v="5.53"/>
    <d v="1899-12-30T00:13:00"/>
    <n v="1.106E-2"/>
    <n v="0"/>
    <n v="1.106E-2"/>
  </r>
  <r>
    <x v="591"/>
    <n v="0.99639999999999995"/>
    <n v="0"/>
    <n v="5"/>
    <n v="5.52"/>
    <d v="1899-12-30T00:11:00"/>
    <n v="1.1039999999999999E-2"/>
    <n v="0"/>
    <n v="1.1039999999999999E-2"/>
  </r>
  <r>
    <x v="592"/>
    <n v="0.99750000000000005"/>
    <n v="0"/>
    <n v="5"/>
    <n v="5.51"/>
    <d v="1899-12-30T02:01:00"/>
    <n v="1.102E-2"/>
    <n v="0"/>
    <n v="1.102E-2"/>
  </r>
  <r>
    <x v="593"/>
    <n v="0.99650000000000005"/>
    <n v="0"/>
    <n v="5"/>
    <n v="5.52"/>
    <d v="1899-12-30T00:49:00"/>
    <n v="1.1039999999999999E-2"/>
    <n v="0"/>
    <n v="1.1039999999999999E-2"/>
  </r>
  <r>
    <x v="594"/>
    <n v="0.99660000000000004"/>
    <n v="0"/>
    <n v="5"/>
    <n v="5.81"/>
    <d v="1899-12-30T12:49:00"/>
    <n v="1.1619999999999998E-2"/>
    <n v="0"/>
    <n v="1.1619999999999998E-2"/>
  </r>
  <r>
    <x v="595"/>
    <n v="0.99909999999999999"/>
    <n v="0"/>
    <n v="4"/>
    <n v="5.26"/>
    <d v="1899-12-30T22:42:00"/>
    <n v="1.052E-2"/>
    <n v="0"/>
    <n v="1.052E-2"/>
  </r>
  <r>
    <x v="596"/>
    <n v="1.0021"/>
    <n v="0"/>
    <n v="5"/>
    <n v="5.78"/>
    <d v="1899-12-30T21:43:00"/>
    <n v="1.1560000000000001E-2"/>
    <n v="0"/>
    <n v="1.1560000000000001E-2"/>
  </r>
  <r>
    <x v="597"/>
    <n v="1.0017"/>
    <n v="0"/>
    <n v="5"/>
    <n v="5.78"/>
    <d v="1899-12-31T02:30:00"/>
    <n v="1.1560000000000001E-2"/>
    <n v="0"/>
    <n v="1.1560000000000001E-2"/>
  </r>
  <r>
    <x v="598"/>
    <n v="1.004"/>
    <n v="0"/>
    <n v="5"/>
    <n v="5.48"/>
    <d v="1899-12-30T07:00:00"/>
    <n v="1.0960000000000001E-2"/>
    <n v="0"/>
    <n v="1.0960000000000001E-2"/>
  </r>
  <r>
    <x v="599"/>
    <n v="1.006"/>
    <n v="0"/>
    <n v="5"/>
    <n v="5.47"/>
    <d v="1899-12-30T01:49:00"/>
    <n v="1.094E-2"/>
    <n v="0"/>
    <n v="1.094E-2"/>
  </r>
  <r>
    <x v="600"/>
    <n v="1.0065"/>
    <n v="0"/>
    <n v="5"/>
    <n v="5.46"/>
    <d v="1899-12-30T00:34:00"/>
    <n v="1.0919999999999999E-2"/>
    <n v="0"/>
    <n v="1.0919999999999999E-2"/>
  </r>
  <r>
    <x v="601"/>
    <n v="1.0082"/>
    <n v="0"/>
    <n v="5"/>
    <n v="5.46"/>
    <d v="1899-12-30T03:12:00"/>
    <n v="1.0919999999999999E-2"/>
    <n v="0"/>
    <n v="1.0919999999999999E-2"/>
  </r>
  <r>
    <x v="602"/>
    <n v="1.0091000000000001"/>
    <n v="0"/>
    <n v="5.000000000001819"/>
    <n v="5.45"/>
    <d v="1899-12-30T01:31:00"/>
    <n v="1.09E-2"/>
    <n v="0"/>
    <n v="1.09E-2"/>
  </r>
  <r>
    <x v="603"/>
    <n v="1.0068999999999999"/>
    <n v="41"/>
    <n v="23.999999999998181"/>
    <n v="283.59000000000003"/>
    <d v="1900-01-04T22:35:00"/>
    <n v="0.56718000000000002"/>
    <n v="0"/>
    <n v="0.56718000000000002"/>
  </r>
  <r>
    <x v="604"/>
    <n v="1.0066999999999999"/>
    <n v="0"/>
    <n v="5"/>
    <n v="6.27"/>
    <d v="1899-12-30T03:50:00"/>
    <n v="1.2539999999999999E-2"/>
    <n v="0"/>
    <n v="1.2539999999999999E-2"/>
  </r>
  <r>
    <x v="605"/>
    <n v="1.0085999999999999"/>
    <n v="0"/>
    <n v="5"/>
    <n v="6.26"/>
    <d v="1899-12-30T22:14:00"/>
    <n v="1.252E-2"/>
    <n v="0"/>
    <n v="1.252E-2"/>
  </r>
  <r>
    <x v="606"/>
    <n v="1.01"/>
    <n v="0"/>
    <n v="5"/>
    <n v="5.94"/>
    <d v="1899-12-30T01:23:00"/>
    <n v="1.188E-2"/>
    <n v="0"/>
    <n v="1.188E-2"/>
  </r>
  <r>
    <x v="607"/>
    <n v="1.0077"/>
    <n v="58.000000000001819"/>
    <n v="8.000000000001819"/>
    <n v="249.46"/>
    <d v="1900-01-01T23:46:00"/>
    <n v="0.49892000000000003"/>
    <n v="0"/>
    <n v="0.49892000000000003"/>
  </r>
  <r>
    <x v="608"/>
    <n v="0.99590000000000001"/>
    <n v="80.000000000001819"/>
    <n v="8"/>
    <n v="226.39000000000004"/>
    <d v="1900-01-03T18:26:00"/>
    <n v="0.45278000000000007"/>
    <n v="0"/>
    <n v="0.45278000000000007"/>
  </r>
  <r>
    <x v="609"/>
    <n v="0.99660000000000004"/>
    <n v="0"/>
    <n v="5"/>
    <n v="6.52"/>
    <d v="1899-12-30T00:05:00"/>
    <n v="1.304E-2"/>
    <n v="0"/>
    <n v="1.304E-2"/>
  </r>
  <r>
    <x v="610"/>
    <n v="0.99829999999999997"/>
    <n v="0"/>
    <n v="5"/>
    <n v="6.85"/>
    <d v="1899-12-30T10:31:00"/>
    <n v="1.3699999999999999E-2"/>
    <n v="0"/>
    <n v="1.3699999999999999E-2"/>
  </r>
  <r>
    <x v="611"/>
    <n v="0.99960000000000004"/>
    <n v="0"/>
    <n v="5"/>
    <n v="6.84"/>
    <d v="1899-12-30T12:30:00"/>
    <n v="1.3679999999999999E-2"/>
    <n v="0"/>
    <n v="1.3679999999999999E-2"/>
  </r>
  <r>
    <x v="612"/>
    <n v="1.0001"/>
    <n v="15"/>
    <n v="15"/>
    <n v="61.370000000000005"/>
    <d v="1899-12-31T00:03:00"/>
    <n v="0.12274000000000002"/>
    <n v="0"/>
    <n v="0.12274000000000002"/>
  </r>
  <r>
    <x v="613"/>
    <n v="0.99590000000000001"/>
    <n v="0"/>
    <n v="5"/>
    <n v="6.53"/>
    <d v="1899-12-30T00:14:00"/>
    <n v="1.306E-2"/>
    <n v="0"/>
    <n v="1.306E-2"/>
  </r>
  <r>
    <x v="614"/>
    <n v="0.99529999999999996"/>
    <n v="0"/>
    <n v="5"/>
    <n v="6.53"/>
    <d v="1899-12-30T00:13:00"/>
    <n v="1.306E-2"/>
    <n v="0"/>
    <n v="1.306E-2"/>
  </r>
  <r>
    <x v="615"/>
    <n v="0.9971000000000001"/>
    <n v="0"/>
    <n v="5.000000000001819"/>
    <n v="6.52"/>
    <d v="1899-12-30T00:01:00"/>
    <n v="1.304E-2"/>
    <n v="0"/>
    <n v="1.304E-2"/>
  </r>
  <r>
    <x v="616"/>
    <n v="0.99790000000000001"/>
    <n v="0"/>
    <n v="5"/>
    <n v="6.85"/>
    <d v="1899-12-30T21:23:00"/>
    <n v="1.3699999999999999E-2"/>
    <n v="0"/>
    <n v="1.3699999999999999E-2"/>
  </r>
  <r>
    <x v="617"/>
    <n v="1.0003"/>
    <n v="0"/>
    <n v="5"/>
    <n v="6.5"/>
    <d v="1899-12-30T00:45:00"/>
    <n v="1.2999999999999999E-2"/>
    <n v="0"/>
    <n v="1.2999999999999999E-2"/>
  </r>
  <r>
    <x v="618"/>
    <n v="0.99960000000000004"/>
    <n v="16"/>
    <n v="15"/>
    <n v="61.81"/>
    <d v="1900-01-01T12:51:00"/>
    <n v="0.12362000000000001"/>
    <n v="0"/>
    <n v="0.12362000000000001"/>
  </r>
  <r>
    <x v="619"/>
    <n v="0.99549999999999994"/>
    <n v="61"/>
    <n v="8"/>
    <n v="271.31"/>
    <d v="1900-01-05T17:36:00"/>
    <n v="0.54261999999999999"/>
    <n v="0"/>
    <n v="0.54261999999999999"/>
  </r>
  <r>
    <x v="620"/>
    <n v="0.99639999999999995"/>
    <n v="0"/>
    <n v="5"/>
    <n v="7.03"/>
    <d v="1899-12-30T00:27:00"/>
    <n v="1.4060000000000001E-2"/>
    <n v="0"/>
    <n v="1.4060000000000001E-2"/>
  </r>
  <r>
    <x v="621"/>
    <n v="0.99819999999999998"/>
    <n v="0"/>
    <n v="5"/>
    <n v="7.01"/>
    <n v="-0.99722222222044365"/>
    <n v="1.4019999999999999E-2"/>
    <n v="0"/>
    <n v="1.4019999999999999E-2"/>
  </r>
  <r>
    <x v="622"/>
    <n v="0.99119999999999986"/>
    <n v="97"/>
    <n v="23.999999999998181"/>
    <n v="384.50999999999988"/>
    <d v="1900-01-02T12:02:00"/>
    <n v="0.7690199999999997"/>
    <n v="0"/>
    <n v="0.7690199999999997"/>
  </r>
  <r>
    <x v="623"/>
    <n v="0.99230000000000007"/>
    <n v="0"/>
    <n v="5"/>
    <n v="7.05"/>
    <d v="1899-12-30T02:03:00"/>
    <n v="1.41E-2"/>
    <n v="0"/>
    <n v="1.41E-2"/>
  </r>
  <r>
    <x v="624"/>
    <n v="0.99359999999999993"/>
    <n v="0"/>
    <n v="5"/>
    <n v="7.05"/>
    <d v="1899-12-30T02:47:00"/>
    <n v="1.41E-2"/>
    <n v="0"/>
    <n v="1.41E-2"/>
  </r>
  <r>
    <x v="625"/>
    <n v="0.98660000000000025"/>
    <n v="99"/>
    <n v="6.000000000001819"/>
    <n v="134.51999999999998"/>
    <d v="1900-01-01T02:08:00"/>
    <n v="0.26903999999999995"/>
    <n v="0"/>
    <n v="0.26903999999999995"/>
  </r>
  <r>
    <x v="626"/>
    <n v="0.98760000000000003"/>
    <n v="0"/>
    <n v="5"/>
    <n v="7.98"/>
    <d v="1899-12-30T02:02:00"/>
    <n v="1.5960000000000002E-2"/>
    <n v="0"/>
    <n v="1.5960000000000002E-2"/>
  </r>
  <r>
    <x v="627"/>
    <n v="0.98950000000000005"/>
    <n v="0"/>
    <n v="5"/>
    <n v="7.58"/>
    <d v="1899-12-30T01:51:00"/>
    <n v="1.516E-2"/>
    <n v="0"/>
    <n v="1.516E-2"/>
  </r>
  <r>
    <x v="628"/>
    <n v="0.99509999999999987"/>
    <n v="0"/>
    <n v="4.999999999998181"/>
    <n v="7.54"/>
    <d v="1899-12-30T01:53:00"/>
    <n v="1.508E-2"/>
    <n v="0"/>
    <n v="1.508E-2"/>
  </r>
  <r>
    <x v="629"/>
    <n v="0.98622739965095974"/>
    <n v="122"/>
    <n v="23.273996509597055"/>
    <n v="574.04"/>
    <d v="1900-01-03T16:25:00"/>
    <n v="1.14808"/>
    <n v="0"/>
    <n v="1.14808"/>
  </r>
  <r>
    <x v="630"/>
    <n v="0.98750000000000004"/>
    <n v="0"/>
    <n v="5"/>
    <n v="8.1"/>
    <d v="1899-12-30T00:02:00"/>
    <n v="1.6199999999999999E-2"/>
    <n v="0"/>
    <n v="1.6199999999999999E-2"/>
  </r>
  <r>
    <x v="631"/>
    <n v="0.9889"/>
    <n v="0"/>
    <n v="5"/>
    <n v="8.09"/>
    <d v="1899-12-30T00:27:00"/>
    <n v="1.618E-2"/>
    <n v="0"/>
    <n v="1.618E-2"/>
  </r>
  <r>
    <x v="632"/>
    <n v="0.99009999999999998"/>
    <n v="0"/>
    <n v="5"/>
    <n v="8.08"/>
    <d v="1899-12-30T03:29:00"/>
    <n v="1.6160000000000001E-2"/>
    <n v="0"/>
    <n v="1.6160000000000001E-2"/>
  </r>
  <r>
    <x v="633"/>
    <n v="0.99150000000000005"/>
    <n v="0"/>
    <n v="5"/>
    <n v="8.07"/>
    <d v="1899-12-30T00:36:00"/>
    <n v="1.6140000000000002E-2"/>
    <n v="0"/>
    <n v="1.6140000000000002E-2"/>
  </r>
  <r>
    <x v="634"/>
    <n v="0.99009999999999998"/>
    <n v="0"/>
    <n v="5"/>
    <n v="8.08"/>
    <d v="1899-12-30T00:02:00"/>
    <n v="1.6160000000000001E-2"/>
    <n v="0"/>
    <n v="1.6160000000000001E-2"/>
  </r>
  <r>
    <x v="635"/>
    <n v="0.97479999999999989"/>
    <n v="171"/>
    <n v="10.999999999998181"/>
    <n v="305.75"/>
    <d v="1900-01-04T09:24:00"/>
    <n v="0.61150000000000004"/>
    <n v="0"/>
    <n v="0.61150000000000004"/>
  </r>
  <r>
    <x v="636"/>
    <n v="0.97489999999999999"/>
    <n v="0"/>
    <n v="-3"/>
    <n v="-48"/>
    <d v="1899-12-30T00:00:00"/>
    <n v="-9.6000000000000002E-2"/>
    <n v="0"/>
    <n v="-9.6000000000000002E-2"/>
  </r>
  <r>
    <x v="637"/>
    <n v="0.97740000000000016"/>
    <n v="0"/>
    <n v="5.000000000001819"/>
    <n v="8.18"/>
    <d v="1899-12-30T02:23:00"/>
    <n v="1.636E-2"/>
    <n v="0"/>
    <n v="1.636E-2"/>
  </r>
  <r>
    <x v="638"/>
    <n v="0.97860000000000014"/>
    <n v="0"/>
    <n v="5.000000000001819"/>
    <n v="8.17"/>
    <d v="1899-12-30T01:56:00"/>
    <n v="1.634E-2"/>
    <n v="0"/>
    <n v="1.634E-2"/>
  </r>
  <r>
    <x v="639"/>
    <n v="0.98040000000000005"/>
    <n v="0"/>
    <n v="5"/>
    <n v="8.16"/>
    <d v="1899-12-30T01:06:00"/>
    <n v="1.6320000000000001E-2"/>
    <n v="0"/>
    <n v="1.6320000000000001E-2"/>
  </r>
  <r>
    <x v="640"/>
    <n v="0.98180000000000001"/>
    <n v="0"/>
    <n v="5"/>
    <n v="8.15"/>
    <d v="1899-12-30T01:22:00"/>
    <n v="1.6300000000000002E-2"/>
    <n v="0"/>
    <n v="1.6300000000000002E-2"/>
  </r>
  <r>
    <x v="641"/>
    <n v="0.98519999999999996"/>
    <n v="0"/>
    <n v="5"/>
    <n v="8.5399999999999991"/>
    <d v="1899-12-30T19:54:00"/>
    <n v="1.7079999999999998E-2"/>
    <n v="0"/>
    <n v="1.7079999999999998E-2"/>
  </r>
  <r>
    <x v="642"/>
    <n v="0.98619999999999985"/>
    <n v="0"/>
    <n v="3.999999999998181"/>
    <n v="7.32"/>
    <d v="1899-12-31T20:09:00"/>
    <n v="1.464E-2"/>
    <n v="0"/>
    <n v="1.464E-2"/>
  </r>
  <r>
    <x v="643"/>
    <n v="0.98619999999999985"/>
    <n v="0"/>
    <n v="4.999999999998181"/>
    <n v="8.11"/>
    <d v="1899-12-30T01:37:00"/>
    <n v="1.6219999999999998E-2"/>
    <n v="0"/>
    <n v="1.6219999999999998E-2"/>
  </r>
  <r>
    <x v="644"/>
    <n v="0.98819999999999997"/>
    <n v="0"/>
    <n v="5"/>
    <n v="8.6"/>
    <d v="1899-12-30T00:15:00"/>
    <n v="1.72E-2"/>
    <n v="0"/>
    <n v="1.72E-2"/>
  </r>
  <r>
    <x v="645"/>
    <n v="0.98950000000000016"/>
    <n v="0"/>
    <n v="5.000000000001819"/>
    <n v="9.0299999999999994"/>
    <d v="1899-12-30T19:03:00"/>
    <n v="1.806E-2"/>
    <n v="0"/>
    <n v="1.806E-2"/>
  </r>
  <r>
    <x v="646"/>
    <n v="0.99029999999999996"/>
    <n v="0"/>
    <n v="5"/>
    <n v="8.58"/>
    <d v="1899-12-30T00:24:00"/>
    <n v="1.7160000000000002E-2"/>
    <n v="0"/>
    <n v="1.7160000000000002E-2"/>
  </r>
  <r>
    <x v="647"/>
    <n v="0.99029999999999996"/>
    <n v="0"/>
    <n v="5"/>
    <n v="8.58"/>
    <d v="1899-12-30T00:57:00"/>
    <n v="1.7160000000000002E-2"/>
    <n v="0"/>
    <n v="1.7160000000000002E-2"/>
  </r>
  <r>
    <x v="648"/>
    <n v="0.99119999999999997"/>
    <n v="0"/>
    <n v="4"/>
    <n v="8.18"/>
    <d v="1899-12-30T11:50:00"/>
    <n v="1.636E-2"/>
    <n v="0"/>
    <n v="1.636E-2"/>
  </r>
  <r>
    <x v="649"/>
    <n v="0.99260000000000015"/>
    <n v="0"/>
    <n v="5.000000000001819"/>
    <n v="8.56"/>
    <d v="1899-12-30T02:09:00"/>
    <n v="1.712E-2"/>
    <n v="0"/>
    <n v="1.712E-2"/>
  </r>
  <r>
    <x v="650"/>
    <n v="0.99399999999999999"/>
    <n v="0"/>
    <n v="5"/>
    <n v="8.5500000000000007"/>
    <d v="1899-12-30T01:16:00"/>
    <n v="1.7100000000000001E-2"/>
    <n v="0"/>
    <n v="1.7100000000000001E-2"/>
  </r>
  <r>
    <x v="651"/>
    <n v="0.99530000000000007"/>
    <n v="0"/>
    <n v="5"/>
    <n v="8.5399999999999991"/>
    <d v="1899-12-30T00:19:00"/>
    <n v="1.7079999999999998E-2"/>
    <n v="0"/>
    <n v="1.7079999999999998E-2"/>
  </r>
  <r>
    <x v="652"/>
    <n v="0.99590000000000001"/>
    <n v="0"/>
    <n v="5"/>
    <n v="8.9700000000000006"/>
    <n v="-0.53194444443943212"/>
    <n v="1.7940000000000001E-2"/>
    <n v="0"/>
    <n v="1.7940000000000001E-2"/>
  </r>
  <r>
    <x v="653"/>
    <n v="0.99829999999999997"/>
    <n v="0"/>
    <n v="5"/>
    <n v="8.9499999999999993"/>
    <d v="1899-12-30T15:14:00"/>
    <n v="1.7899999999999999E-2"/>
    <n v="0"/>
    <n v="1.7899999999999999E-2"/>
  </r>
  <r>
    <x v="654"/>
    <n v="0.99840000000000007"/>
    <n v="0"/>
    <n v="5"/>
    <n v="8.9499999999999993"/>
    <d v="1899-12-30T12:34:00"/>
    <n v="1.7899999999999999E-2"/>
    <n v="0"/>
    <n v="1.7899999999999999E-2"/>
  </r>
  <r>
    <x v="655"/>
    <n v="0.99539999999999995"/>
    <n v="0"/>
    <n v="4"/>
    <n v="8.15"/>
    <d v="1899-12-30T09:02:00"/>
    <n v="1.6300000000000002E-2"/>
    <n v="0"/>
    <n v="1.6300000000000002E-2"/>
  </r>
  <r>
    <x v="656"/>
    <n v="0.99680000000000002"/>
    <n v="0"/>
    <n v="5"/>
    <n v="8.5299999999999994"/>
    <d v="1899-12-30T09:01:00"/>
    <n v="1.7059999999999999E-2"/>
    <n v="0"/>
    <n v="1.7059999999999999E-2"/>
  </r>
  <r>
    <x v="657"/>
    <n v="0.99439999999999984"/>
    <n v="22"/>
    <n v="16.999999999998181"/>
    <n v="82.94"/>
    <d v="1899-12-31T23:40:00"/>
    <n v="0.16588"/>
    <n v="0"/>
    <n v="0.16588"/>
  </r>
  <r>
    <x v="658"/>
    <n v="0.99509999999999998"/>
    <n v="0"/>
    <n v="4"/>
    <n v="8.15"/>
    <d v="1899-12-30T18:57:00"/>
    <n v="1.6300000000000002E-2"/>
    <n v="0"/>
    <n v="1.6300000000000002E-2"/>
  </r>
  <r>
    <x v="659"/>
    <n v="0.99270000000000003"/>
    <n v="0"/>
    <n v="5"/>
    <n v="8.56"/>
    <d v="1899-12-30T00:02:00"/>
    <n v="1.712E-2"/>
    <n v="0"/>
    <n v="1.712E-2"/>
  </r>
  <r>
    <x v="660"/>
    <n v="0.99350000000000005"/>
    <n v="0"/>
    <n v="5"/>
    <n v="8.56"/>
    <d v="1899-12-30T00:06:00"/>
    <n v="1.712E-2"/>
    <n v="0"/>
    <n v="1.712E-2"/>
  </r>
  <r>
    <x v="661"/>
    <n v="0.99460000000000004"/>
    <n v="0"/>
    <n v="5"/>
    <n v="8.5399999999999991"/>
    <d v="1899-12-30T01:29:00"/>
    <n v="1.7079999999999998E-2"/>
    <n v="0"/>
    <n v="1.7079999999999998E-2"/>
  </r>
  <r>
    <x v="662"/>
    <n v="0.99550000000000005"/>
    <n v="0"/>
    <n v="5"/>
    <n v="8.5399999999999991"/>
    <d v="1899-12-30T00:02:00"/>
    <n v="1.7079999999999998E-2"/>
    <n v="0"/>
    <n v="1.7079999999999998E-2"/>
  </r>
  <r>
    <x v="663"/>
    <n v="0.99590000000000001"/>
    <n v="0"/>
    <n v="5"/>
    <n v="8.9700000000000006"/>
    <n v="-0.82083333333139308"/>
    <n v="1.7940000000000001E-2"/>
    <n v="0"/>
    <n v="1.7940000000000001E-2"/>
  </r>
  <r>
    <x v="664"/>
    <n v="1.0021"/>
    <n v="0"/>
    <n v="5"/>
    <n v="8.48"/>
    <d v="1899-12-30T05:55:00"/>
    <n v="1.6959999999999999E-2"/>
    <n v="0"/>
    <n v="1.6959999999999999E-2"/>
  </r>
  <r>
    <x v="665"/>
    <n v="1.0013000000000001"/>
    <n v="0"/>
    <n v="5"/>
    <n v="8.49"/>
    <n v="-1"/>
    <n v="1.6980000000000002E-2"/>
    <n v="0"/>
    <n v="1.6980000000000002E-2"/>
  </r>
  <r>
    <x v="665"/>
    <n v="1.0021"/>
    <n v="0"/>
    <n v="5"/>
    <n v="8.48"/>
    <n v="-1"/>
    <n v="1.6959999999999999E-2"/>
    <n v="0"/>
    <n v="1.6959999999999999E-2"/>
  </r>
  <r>
    <x v="666"/>
    <n v="1.0083"/>
    <n v="0"/>
    <n v="5"/>
    <n v="8.43"/>
    <n v="-0.99861111111385981"/>
    <n v="1.686E-2"/>
    <n v="0"/>
    <n v="1.686E-2"/>
  </r>
  <r>
    <x v="666"/>
    <n v="1.0092000000000001"/>
    <n v="0"/>
    <n v="5.000000000001819"/>
    <n v="8.42"/>
    <n v="-1"/>
    <n v="1.6840000000000001E-2"/>
    <n v="0"/>
    <n v="1.6840000000000001E-2"/>
  </r>
  <r>
    <x v="667"/>
    <n v="1.0021"/>
    <n v="85"/>
    <n v="9"/>
    <n v="348.40999999999997"/>
    <n v="-0.52847222222044365"/>
    <n v="0.69681999999999988"/>
    <n v="0"/>
    <n v="0.69681999999999988"/>
  </r>
  <r>
    <x v="668"/>
    <n v="1.0059"/>
    <n v="0"/>
    <n v="5"/>
    <n v="9.42"/>
    <d v="1899-12-30T18:05:00"/>
    <n v="1.8839999999999999E-2"/>
    <n v="0"/>
    <n v="1.8839999999999999E-2"/>
  </r>
  <r>
    <x v="669"/>
    <n v="1.0067999999999999"/>
    <n v="0"/>
    <n v="5"/>
    <n v="8.94"/>
    <d v="1899-12-30T00:19:00"/>
    <n v="1.788E-2"/>
    <n v="0"/>
    <n v="1.788E-2"/>
  </r>
  <r>
    <x v="670"/>
    <n v="1.008"/>
    <n v="0"/>
    <n v="5"/>
    <n v="8.93"/>
    <d v="1899-12-30T01:55:00"/>
    <n v="1.7860000000000001E-2"/>
    <n v="0"/>
    <n v="1.7860000000000001E-2"/>
  </r>
  <r>
    <x v="671"/>
    <n v="1.0098"/>
    <n v="0"/>
    <n v="4"/>
    <n v="9"/>
    <d v="1899-12-31T21:01:00"/>
    <n v="1.7999999999999999E-2"/>
    <n v="0"/>
    <n v="1.7999999999999999E-2"/>
  </r>
  <r>
    <x v="672"/>
    <n v="1.0079"/>
    <n v="0"/>
    <n v="5"/>
    <n v="8.93"/>
    <d v="1899-12-30T00:37:00"/>
    <n v="1.7860000000000001E-2"/>
    <n v="0"/>
    <n v="1.7860000000000001E-2"/>
  </r>
  <r>
    <x v="673"/>
    <n v="1.0031999999999999"/>
    <n v="68"/>
    <n v="12.999999999998181"/>
    <n v="484.9"/>
    <d v="1900-01-11T01:56:00"/>
    <n v="0.9698"/>
    <n v="0"/>
    <n v="0.9698"/>
  </r>
  <r>
    <x v="674"/>
    <n v="1.0049999999999999"/>
    <n v="0"/>
    <n v="4.999999999998181"/>
    <n v="9.4499999999999993"/>
    <d v="1899-12-30T01:44:00"/>
    <n v="1.89E-2"/>
    <n v="0"/>
    <n v="1.89E-2"/>
  </r>
  <r>
    <x v="675"/>
    <n v="1.0059"/>
    <n v="0"/>
    <n v="4"/>
    <n v="9.0399999999999991"/>
    <d v="1899-12-30T23:13:00"/>
    <n v="1.8079999999999999E-2"/>
    <n v="0"/>
    <n v="1.8079999999999999E-2"/>
  </r>
  <r>
    <x v="676"/>
    <n v="1.0069999999999999"/>
    <n v="0"/>
    <n v="4.999999999998181"/>
    <n v="9.43"/>
    <d v="1899-12-30T00:18:00"/>
    <n v="1.8859999999999998E-2"/>
    <n v="0"/>
    <n v="1.8859999999999998E-2"/>
  </r>
  <r>
    <x v="677"/>
    <n v="1.0111000000000001"/>
    <n v="0"/>
    <n v="5.000000000001819"/>
    <n v="9.4"/>
    <d v="1899-12-30T00:12:00"/>
    <n v="1.8800000000000001E-2"/>
    <n v="0"/>
    <n v="1.8800000000000001E-2"/>
  </r>
  <r>
    <x v="678"/>
    <n v="1.0119"/>
    <n v="0"/>
    <n v="5"/>
    <n v="9.39"/>
    <d v="1899-12-30T02:34:00"/>
    <n v="1.8780000000000002E-2"/>
    <n v="0"/>
    <n v="1.8780000000000002E-2"/>
  </r>
  <r>
    <x v="679"/>
    <n v="1.0112000000000001"/>
    <n v="28"/>
    <n v="19.000000000001819"/>
    <n v="94.94"/>
    <d v="1899-12-31T20:19:00"/>
    <n v="0.18987999999999999"/>
    <n v="0"/>
    <n v="0.18987999999999999"/>
  </r>
  <r>
    <x v="680"/>
    <n v="1.0096000000000001"/>
    <n v="0"/>
    <n v="4.999999999998181"/>
    <n v="9.41"/>
    <d v="1899-12-30T00:43:00"/>
    <n v="1.882E-2"/>
    <n v="0"/>
    <n v="1.882E-2"/>
  </r>
  <r>
    <x v="681"/>
    <n v="1.0011000000000001"/>
    <n v="49"/>
    <n v="3.000000000001819"/>
    <n v="395.91999999999996"/>
    <d v="1900-01-15T20:55:00"/>
    <n v="0.79183999999999988"/>
    <n v="0"/>
    <n v="0.79183999999999988"/>
  </r>
  <r>
    <x v="682"/>
    <n v="1.0005999999999999"/>
    <n v="0"/>
    <n v="4"/>
    <n v="9.0399999999999991"/>
    <d v="1899-12-30T18:14:00"/>
    <n v="1.8079999999999999E-2"/>
    <n v="0"/>
    <n v="1.8079999999999999E-2"/>
  </r>
  <r>
    <x v="683"/>
    <n v="1.0022"/>
    <n v="0"/>
    <n v="5"/>
    <n v="9.98"/>
    <d v="1899-12-30T00:10:00"/>
    <n v="1.9960000000000002E-2"/>
    <n v="0"/>
    <n v="1.9960000000000002E-2"/>
  </r>
  <r>
    <x v="684"/>
    <n v="1.0043999999999997"/>
    <n v="15.000000000001819"/>
    <n v="15"/>
    <n v="95.240000000000009"/>
    <d v="1900-01-01T05:29:00"/>
    <n v="0.19048000000000001"/>
    <n v="0"/>
    <n v="0.19048000000000001"/>
  </r>
  <r>
    <x v="685"/>
    <n v="1.0087999999999999"/>
    <n v="0"/>
    <n v="5"/>
    <n v="10.43"/>
    <d v="1899-12-30T11:56:00"/>
    <n v="2.086E-2"/>
    <n v="0"/>
    <n v="2.086E-2"/>
  </r>
  <r>
    <x v="686"/>
    <n v="1.01"/>
    <n v="0"/>
    <n v="5"/>
    <n v="9.9"/>
    <d v="1899-12-30T02:56:00"/>
    <n v="1.9800000000000002E-2"/>
    <n v="0"/>
    <n v="1.9800000000000002E-2"/>
  </r>
  <r>
    <x v="687"/>
    <n v="1.0113000000000001"/>
    <n v="0"/>
    <n v="5"/>
    <n v="9.89"/>
    <d v="1899-12-30T00:06:00"/>
    <n v="1.9780000000000002E-2"/>
    <n v="0"/>
    <n v="1.9780000000000002E-2"/>
  </r>
  <r>
    <x v="688"/>
    <n v="1.0121"/>
    <n v="0"/>
    <n v="5"/>
    <n v="9.8800000000000008"/>
    <d v="1899-12-30T04:39:00"/>
    <n v="1.9760000000000003E-2"/>
    <n v="0"/>
    <n v="1.9760000000000003E-2"/>
  </r>
  <r>
    <x v="689"/>
    <n v="1.0133000000000001"/>
    <n v="0"/>
    <n v="5"/>
    <n v="9.8699999999999992"/>
    <d v="1899-12-30T00:32:00"/>
    <n v="1.9739999999999997E-2"/>
    <n v="0"/>
    <n v="1.9739999999999997E-2"/>
  </r>
  <r>
    <x v="690"/>
    <n v="1.0141"/>
    <n v="0"/>
    <n v="5"/>
    <n v="9.86"/>
    <d v="1899-12-30T01:50:00"/>
    <n v="1.9719999999999998E-2"/>
    <n v="0"/>
    <n v="1.9719999999999998E-2"/>
  </r>
  <r>
    <x v="691"/>
    <n v="1.0152000000000001"/>
    <n v="22"/>
    <n v="17.000000000001819"/>
    <n v="96.62"/>
    <d v="1899-12-31T21:08:00"/>
    <n v="0.19324000000000002"/>
    <n v="0"/>
    <n v="0.19324000000000002"/>
  </r>
  <r>
    <x v="692"/>
    <n v="1.0185"/>
    <n v="0"/>
    <n v="5"/>
    <n v="9.82"/>
    <d v="1899-12-30T00:09:00"/>
    <n v="1.9640000000000001E-2"/>
    <n v="0"/>
    <n v="1.9640000000000001E-2"/>
  </r>
  <r>
    <x v="693"/>
    <n v="1.0199"/>
    <n v="0"/>
    <n v="5"/>
    <n v="10.3"/>
    <d v="1899-12-30T00:07:00"/>
    <n v="2.06E-2"/>
    <n v="0"/>
    <n v="2.06E-2"/>
  </r>
  <r>
    <x v="694"/>
    <n v="1.0205"/>
    <n v="50"/>
    <n v="27"/>
    <n v="552.37"/>
    <d v="1900-01-03T18:25:00"/>
    <n v="1.1047400000000001"/>
    <n v="0"/>
    <n v="1.1047400000000001"/>
  </r>
  <r>
    <x v="695"/>
    <n v="1.0217000000000001"/>
    <n v="0"/>
    <n v="3.999999999998181"/>
    <n v="9.75"/>
    <d v="1900-01-01T01:57:00"/>
    <n v="1.95E-2"/>
    <n v="0"/>
    <n v="1.95E-2"/>
  </r>
  <r>
    <x v="696"/>
    <n v="1.02"/>
    <n v="0"/>
    <n v="5"/>
    <n v="11.35"/>
    <d v="1899-12-30T18:59:00"/>
    <n v="2.2699999999999998E-2"/>
    <n v="0"/>
    <n v="2.2699999999999998E-2"/>
  </r>
  <r>
    <x v="697"/>
    <n v="1.0143"/>
    <n v="0"/>
    <n v="5"/>
    <n v="10.84"/>
    <d v="1899-12-30T00:31:00"/>
    <n v="2.1680000000000001E-2"/>
    <n v="0"/>
    <n v="2.1680000000000001E-2"/>
  </r>
  <r>
    <x v="698"/>
    <n v="1.0146999999999999"/>
    <n v="0"/>
    <n v="5"/>
    <n v="10.84"/>
    <d v="1899-12-30T01:35:00"/>
    <n v="2.1680000000000001E-2"/>
    <n v="0"/>
    <n v="2.1680000000000001E-2"/>
  </r>
  <r>
    <x v="699"/>
    <n v="1.0156000000000001"/>
    <n v="0"/>
    <n v="5.000000000001819"/>
    <n v="11.4"/>
    <d v="1899-12-30T07:35:00"/>
    <n v="2.2800000000000001E-2"/>
    <n v="0"/>
    <n v="2.2800000000000001E-2"/>
  </r>
  <r>
    <x v="700"/>
    <n v="1.0129999999999999"/>
    <n v="0"/>
    <n v="4.999999999998181"/>
    <n v="10.86"/>
    <d v="1899-12-30T00:01:00"/>
    <n v="2.172E-2"/>
    <n v="0"/>
    <n v="2.172E-2"/>
  </r>
  <r>
    <x v="701"/>
    <n v="1.0115999999999998"/>
    <n v="41.999999999998181"/>
    <n v="24.999999999996362"/>
    <n v="572.92999999999995"/>
    <d v="1900-01-04T01:27:00"/>
    <n v="1.1458599999999999"/>
    <n v="0"/>
    <n v="1.1458599999999999"/>
  </r>
  <r>
    <x v="702"/>
    <n v="1.0059999999999998"/>
    <n v="71"/>
    <n v="11.999999999998181"/>
    <n v="519.5"/>
    <d v="1900-01-04T18:28:00"/>
    <n v="1.0389999999999999"/>
    <n v="0"/>
    <n v="1.0389999999999999"/>
  </r>
  <r>
    <x v="702"/>
    <n v="1.0059"/>
    <n v="0"/>
    <n v="-4"/>
    <n v="-89.47"/>
    <d v="1899-12-30T00:00:00"/>
    <n v="-0.17893999999999999"/>
    <n v="0"/>
    <n v="-0.17893999999999999"/>
  </r>
  <r>
    <x v="703"/>
    <n v="1.0057"/>
    <n v="0"/>
    <n v="4.999999999998181"/>
    <n v="11.93"/>
    <d v="1899-12-30T05:01:00"/>
    <n v="2.3859999999999999E-2"/>
    <n v="0"/>
    <n v="2.3859999999999999E-2"/>
  </r>
  <r>
    <x v="704"/>
    <n v="1.0082"/>
    <n v="0"/>
    <n v="5"/>
    <n v="11.9"/>
    <d v="1899-12-30T00:52:00"/>
    <n v="2.3800000000000002E-2"/>
    <n v="0"/>
    <n v="2.3800000000000002E-2"/>
  </r>
  <r>
    <x v="705"/>
    <n v="1.0089999999999999"/>
    <n v="0"/>
    <n v="4.999999999998181"/>
    <n v="11.89"/>
    <d v="1899-12-30T00:03:00"/>
    <n v="2.3780000000000003E-2"/>
    <n v="0"/>
    <n v="2.3780000000000003E-2"/>
  </r>
  <r>
    <x v="706"/>
    <n v="0.99450000000000005"/>
    <n v="154"/>
    <n v="11"/>
    <n v="486.32999999999993"/>
    <d v="1900-01-01T18:07:00"/>
    <n v="0.97265999999999986"/>
    <n v="0"/>
    <n v="0.97265999999999986"/>
  </r>
  <r>
    <x v="707"/>
    <n v="0.99470000000000014"/>
    <n v="31"/>
    <n v="19.000000000001819"/>
    <n v="124.02000000000001"/>
    <d v="1900-01-04T23:48:00"/>
    <n v="0.24804000000000001"/>
    <n v="0"/>
    <n v="0.24804000000000001"/>
  </r>
  <r>
    <x v="708"/>
    <n v="0.995"/>
    <n v="0"/>
    <n v="5"/>
    <n v="12.56"/>
    <d v="1899-12-30T01:44:00"/>
    <n v="2.512E-2"/>
    <n v="0"/>
    <n v="2.512E-2"/>
  </r>
  <r>
    <x v="709"/>
    <n v="0.99529999999999996"/>
    <n v="0"/>
    <n v="5"/>
    <n v="13.21"/>
    <d v="1899-12-31T01:17:00"/>
    <n v="2.6420000000000003E-2"/>
    <n v="0"/>
    <n v="2.6420000000000003E-2"/>
  </r>
  <r>
    <x v="710"/>
    <n v="0.99729999999999996"/>
    <n v="0"/>
    <n v="5"/>
    <n v="12.53"/>
    <d v="1899-12-30T03:20:00"/>
    <n v="2.5059999999999999E-2"/>
    <n v="0"/>
    <n v="2.5059999999999999E-2"/>
  </r>
  <r>
    <x v="711"/>
    <n v="0.99850000000000005"/>
    <n v="0"/>
    <n v="5"/>
    <n v="12.52"/>
    <d v="1899-12-30T02:25:00"/>
    <n v="2.504E-2"/>
    <n v="0"/>
    <n v="2.504E-2"/>
  </r>
  <r>
    <x v="712"/>
    <n v="0.99960000000000004"/>
    <n v="0"/>
    <n v="5"/>
    <n v="12.51"/>
    <d v="1899-12-30T00:03:00"/>
    <n v="2.5020000000000001E-2"/>
    <n v="0"/>
    <n v="2.5020000000000001E-2"/>
  </r>
  <r>
    <x v="713"/>
    <n v="0.99939999999999996"/>
    <n v="23"/>
    <n v="18"/>
    <n v="128.62"/>
    <d v="1899-12-30T17:22:00"/>
    <n v="0.25724000000000002"/>
    <n v="0"/>
    <n v="0.25724000000000002"/>
  </r>
  <r>
    <x v="714"/>
    <n v="1.0014000000000001"/>
    <n v="16"/>
    <n v="16"/>
    <n v="127.30000000000001"/>
    <d v="1899-12-30T10:45:00"/>
    <n v="0.25460000000000005"/>
    <n v="0"/>
    <n v="0.25460000000000005"/>
  </r>
  <r>
    <x v="715"/>
    <n v="0.99430000000000007"/>
    <n v="0"/>
    <n v="5"/>
    <n v="13.07"/>
    <d v="1899-12-30T00:01:00"/>
    <n v="2.614E-2"/>
    <n v="0"/>
    <n v="2.614E-2"/>
  </r>
  <r>
    <x v="716"/>
    <n v="0.97879999999999989"/>
    <n v="167"/>
    <n v="9.999999999998181"/>
    <n v="524.66000000000008"/>
    <d v="1900-01-04T08:00:00"/>
    <n v="1.0493200000000003"/>
    <n v="0"/>
    <n v="1.0493200000000003"/>
  </r>
  <r>
    <x v="717"/>
    <n v="0.98119999999999996"/>
    <n v="0"/>
    <n v="5"/>
    <n v="13.76"/>
    <d v="1899-12-30T01:15:00"/>
    <n v="2.7519999999999999E-2"/>
    <n v="0"/>
    <n v="2.7519999999999999E-2"/>
  </r>
  <r>
    <x v="718"/>
    <n v="0.9789000000000001"/>
    <n v="29"/>
    <n v="19.000000000001819"/>
    <n v="136.14000000000001"/>
    <d v="1899-12-31T11:53:00"/>
    <n v="0.27228000000000002"/>
    <n v="0"/>
    <n v="0.27228000000000002"/>
  </r>
  <r>
    <x v="719"/>
    <n v="0.98350000000000004"/>
    <n v="0"/>
    <n v="5"/>
    <n v="13.73"/>
    <d v="1899-12-30T00:52:00"/>
    <n v="2.7460000000000002E-2"/>
    <n v="0"/>
    <n v="2.7460000000000002E-2"/>
  </r>
  <r>
    <x v="720"/>
    <n v="0.98410000000000009"/>
    <n v="0"/>
    <n v="5"/>
    <n v="13.72"/>
    <d v="1899-12-30T00:23:00"/>
    <n v="2.7440000000000003E-2"/>
    <n v="0"/>
    <n v="2.7440000000000003E-2"/>
  </r>
  <r>
    <x v="721"/>
    <n v="0.98219999999999985"/>
    <n v="0"/>
    <n v="4.999999999998181"/>
    <n v="13.74"/>
    <d v="1899-12-30T01:11:00"/>
    <n v="2.7480000000000001E-2"/>
    <n v="0"/>
    <n v="2.7480000000000001E-2"/>
  </r>
  <r>
    <x v="722"/>
    <n v="0.98550000000000004"/>
    <n v="0"/>
    <n v="5"/>
    <n v="13.7"/>
    <d v="1899-12-30T01:16:00"/>
    <n v="2.7399999999999997E-2"/>
    <n v="0"/>
    <n v="2.7399999999999997E-2"/>
  </r>
  <r>
    <x v="723"/>
    <n v="0.98870000000000013"/>
    <n v="0"/>
    <n v="5.000000000001819"/>
    <n v="14.35"/>
    <d v="1899-12-30T18:53:00"/>
    <n v="2.87E-2"/>
    <n v="0"/>
    <n v="2.87E-2"/>
  </r>
  <r>
    <x v="724"/>
    <n v="0.98709999999999998"/>
    <n v="0"/>
    <n v="5"/>
    <n v="14.38"/>
    <d v="1899-12-30T13:44:00"/>
    <n v="2.8760000000000001E-2"/>
    <n v="0"/>
    <n v="2.8760000000000001E-2"/>
  </r>
  <r>
    <x v="725"/>
    <n v="0.98639999999999994"/>
    <n v="0"/>
    <n v="5"/>
    <n v="13.69"/>
    <d v="1899-12-30T02:42:00"/>
    <n v="2.7379999999999998E-2"/>
    <n v="0"/>
    <n v="2.7379999999999998E-2"/>
  </r>
  <r>
    <x v="726"/>
    <n v="0.98650000000000015"/>
    <n v="21"/>
    <n v="17.000000000001819"/>
    <n v="138.78"/>
    <d v="1899-12-31T09:32:00"/>
    <n v="0.27756000000000003"/>
    <n v="0"/>
    <n v="0.27756000000000003"/>
  </r>
  <r>
    <x v="727"/>
    <n v="0.98819999999999986"/>
    <n v="0"/>
    <n v="4.999999999998181"/>
    <n v="14.16"/>
    <d v="1899-12-30T04:36:00"/>
    <n v="2.8320000000000001E-2"/>
    <n v="0"/>
    <n v="2.8320000000000001E-2"/>
  </r>
  <r>
    <x v="728"/>
    <n v="0.98999999999999988"/>
    <n v="0"/>
    <n v="4.999999999998181"/>
    <n v="14.14"/>
    <d v="1899-12-30T00:00:00"/>
    <n v="2.828E-2"/>
    <n v="0"/>
    <n v="2.828E-2"/>
  </r>
  <r>
    <x v="729"/>
    <n v="0.9907999999999999"/>
    <n v="0"/>
    <n v="4.999999999998181"/>
    <n v="14.13"/>
    <d v="1899-12-30T00:06:00"/>
    <n v="2.826E-2"/>
    <n v="0"/>
    <n v="2.826E-2"/>
  </r>
  <r>
    <x v="730"/>
    <n v="0.99170000000000003"/>
    <n v="0"/>
    <n v="5"/>
    <n v="14.12"/>
    <d v="1899-12-30T00:02:00"/>
    <n v="2.8239999999999998E-2"/>
    <n v="0"/>
    <n v="2.8239999999999998E-2"/>
  </r>
  <r>
    <x v="731"/>
    <n v="0.99230000000000007"/>
    <n v="0"/>
    <n v="5"/>
    <n v="14.11"/>
    <d v="1899-12-30T00:27:00"/>
    <n v="2.8219999999999999E-2"/>
    <n v="0"/>
    <n v="2.8219999999999999E-2"/>
  </r>
  <r>
    <x v="732"/>
    <n v="0.99239999999999995"/>
    <n v="0"/>
    <n v="5"/>
    <n v="14.11"/>
    <d v="1899-12-30T00:24:00"/>
    <n v="2.8219999999999999E-2"/>
    <n v="0"/>
    <n v="2.8219999999999999E-2"/>
  </r>
  <r>
    <x v="733"/>
    <n v="0.99330000000000007"/>
    <n v="0"/>
    <n v="5"/>
    <n v="14.82"/>
    <d v="1899-12-30T22:55:00"/>
    <n v="2.964E-2"/>
    <n v="0"/>
    <n v="2.964E-2"/>
  </r>
  <r>
    <x v="734"/>
    <n v="0.99450000000000005"/>
    <n v="0"/>
    <n v="5"/>
    <n v="14.08"/>
    <d v="1899-12-30T00:55:00"/>
    <n v="2.8160000000000001E-2"/>
    <n v="0"/>
    <n v="2.8160000000000001E-2"/>
  </r>
  <r>
    <x v="735"/>
    <n v="0.99250000000000005"/>
    <n v="0"/>
    <n v="5"/>
    <n v="14.11"/>
    <d v="1899-12-30T03:43:00"/>
    <n v="2.8219999999999999E-2"/>
    <n v="0"/>
    <n v="2.8219999999999999E-2"/>
  </r>
  <r>
    <x v="736"/>
    <n v="0.99030000000000007"/>
    <n v="0"/>
    <n v="5"/>
    <n v="14.14"/>
    <d v="1899-12-30T00:49:00"/>
    <n v="2.828E-2"/>
    <n v="0"/>
    <n v="2.828E-2"/>
  </r>
  <r>
    <x v="737"/>
    <n v="0.9901000000000002"/>
    <n v="22"/>
    <n v="17.000000000001819"/>
    <n v="140.32999999999998"/>
    <d v="1900-01-03T19:32:00"/>
    <n v="0.28065999999999997"/>
    <n v="0"/>
    <n v="0.28065999999999997"/>
  </r>
  <r>
    <x v="738"/>
    <n v="0.9870000000000001"/>
    <n v="0"/>
    <n v="5.000000000001819"/>
    <n v="14.18"/>
    <d v="1899-12-30T00:01:00"/>
    <n v="2.836E-2"/>
    <n v="0"/>
    <n v="2.836E-2"/>
  </r>
  <r>
    <x v="739"/>
    <n v="0.98760000000000014"/>
    <n v="0"/>
    <n v="5.000000000001819"/>
    <n v="14.18"/>
    <d v="1899-12-30T01:05:00"/>
    <n v="2.836E-2"/>
    <n v="0"/>
    <n v="2.836E-2"/>
  </r>
  <r>
    <x v="740"/>
    <n v="0.98240000000000005"/>
    <n v="0"/>
    <n v="5"/>
    <n v="14.25"/>
    <d v="1899-12-30T02:25:00"/>
    <n v="2.8500000000000001E-2"/>
    <n v="0"/>
    <n v="2.8500000000000001E-2"/>
  </r>
  <r>
    <x v="741"/>
    <n v="0.9840000000000001"/>
    <n v="0"/>
    <n v="5.000000000001819"/>
    <n v="14.23"/>
    <d v="1899-12-30T00:02:00"/>
    <n v="2.8459999999999999E-2"/>
    <n v="0"/>
    <n v="2.8459999999999999E-2"/>
  </r>
  <r>
    <x v="742"/>
    <n v="0.98369999999999991"/>
    <n v="0"/>
    <n v="4.999999999998181"/>
    <n v="14.23"/>
    <d v="1899-12-30T06:39:00"/>
    <n v="2.8459999999999999E-2"/>
    <n v="0"/>
    <n v="2.8459999999999999E-2"/>
  </r>
  <r>
    <x v="743"/>
    <n v="0.98449999999999993"/>
    <n v="0"/>
    <n v="5"/>
    <n v="14.22"/>
    <d v="1899-12-30T00:02:00"/>
    <n v="2.844E-2"/>
    <n v="0"/>
    <n v="2.844E-2"/>
  </r>
  <r>
    <x v="744"/>
    <n v="0.98519999999999985"/>
    <n v="0"/>
    <n v="3.999999999998181"/>
    <n v="12.82"/>
    <d v="1899-12-31T14:48:00"/>
    <n v="2.564E-2"/>
    <n v="0"/>
    <n v="2.564E-2"/>
  </r>
  <r>
    <x v="745"/>
    <n v="0.98660000000000003"/>
    <n v="0"/>
    <n v="5"/>
    <n v="14.19"/>
    <d v="1899-12-30T01:08:00"/>
    <n v="2.8379999999999999E-2"/>
    <n v="0"/>
    <n v="2.8379999999999999E-2"/>
  </r>
  <r>
    <x v="746"/>
    <n v="0.98750000000000004"/>
    <n v="0"/>
    <n v="5"/>
    <n v="14.18"/>
    <d v="1899-12-30T00:03:00"/>
    <n v="2.836E-2"/>
    <n v="0"/>
    <n v="2.836E-2"/>
  </r>
  <r>
    <x v="747"/>
    <n v="0.98819999999999986"/>
    <n v="0"/>
    <n v="4.999999999998181"/>
    <n v="14.17"/>
    <d v="1899-12-30T00:09:00"/>
    <n v="2.8340000000000001E-2"/>
    <n v="0"/>
    <n v="2.8340000000000001E-2"/>
  </r>
  <r>
    <x v="748"/>
    <n v="0.99109999999999998"/>
    <n v="0"/>
    <n v="5"/>
    <n v="14.13"/>
    <d v="1899-12-30T04:29:00"/>
    <n v="2.826E-2"/>
    <n v="0"/>
    <n v="2.826E-2"/>
  </r>
  <r>
    <x v="749"/>
    <n v="0.99399999999999999"/>
    <n v="0"/>
    <n v="5"/>
    <n v="14.08"/>
    <d v="1899-12-30T01:49:00"/>
    <n v="2.8160000000000001E-2"/>
    <n v="0"/>
    <n v="2.8160000000000001E-2"/>
  </r>
  <r>
    <x v="750"/>
    <n v="0.99350000000000005"/>
    <n v="0"/>
    <n v="5"/>
    <n v="14.09"/>
    <n v="-0.98750000000291038"/>
    <n v="2.818E-2"/>
    <n v="0"/>
    <n v="2.818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0">
  <r>
    <s v="sell"/>
    <x v="0"/>
    <n v="0.1"/>
    <n v="0.14000000000000001"/>
    <d v="2017-01-01T23:31:00"/>
    <n v="1.0163"/>
    <d v="2017-01-02T03:29:00"/>
    <n v="1.0194000000000001"/>
    <x v="0"/>
  </r>
  <r>
    <s v="buy"/>
    <x v="1"/>
    <n v="0.01"/>
    <n v="0.01"/>
    <d v="2017-01-01T23:34:00"/>
    <n v="1.0178"/>
    <d v="2017-01-01T23:34:00"/>
    <n v="1.0178"/>
    <x v="1"/>
  </r>
  <r>
    <s v="buy"/>
    <x v="1"/>
    <n v="0.01"/>
    <n v="0.01"/>
    <d v="2017-01-01T23:56:00"/>
    <n v="1.0186999999999999"/>
    <d v="2017-01-01T23:56:00"/>
    <n v="1.0186999999999999"/>
    <x v="2"/>
  </r>
  <r>
    <s v="buy"/>
    <x v="1"/>
    <n v="0.01"/>
    <n v="0.01"/>
    <d v="2017-01-02T01:27:00"/>
    <n v="1.0197000000000001"/>
    <d v="2017-01-02T01:27:00"/>
    <n v="1.0197000000000001"/>
    <x v="3"/>
  </r>
  <r>
    <s v="buy"/>
    <x v="1"/>
    <n v="0.01"/>
    <n v="0.01"/>
    <d v="2017-01-02T03:19:00"/>
    <n v="1.0203"/>
    <d v="2017-01-02T03:19:00"/>
    <n v="1.0203"/>
    <x v="4"/>
  </r>
  <r>
    <s v="buy"/>
    <x v="1"/>
    <n v="0.01"/>
    <n v="0.01"/>
    <d v="2017-01-02T08:58:00"/>
    <n v="1.0206999999999999"/>
    <d v="2017-01-02T08:58:00"/>
    <n v="1.0206999999999999"/>
    <x v="5"/>
  </r>
  <r>
    <s v="buy"/>
    <x v="1"/>
    <n v="0.01"/>
    <n v="0.01"/>
    <d v="2017-01-02T08:58:00"/>
    <n v="1.0215000000000001"/>
    <d v="2017-01-02T08:58:00"/>
    <n v="1.0215000000000001"/>
    <x v="6"/>
  </r>
  <r>
    <s v="buy"/>
    <x v="1"/>
    <n v="0.01"/>
    <n v="0.01"/>
    <d v="2017-01-02T09:02:00"/>
    <n v="1.0222"/>
    <d v="2017-01-02T09:02:00"/>
    <n v="1.0222"/>
    <x v="7"/>
  </r>
  <r>
    <s v="buy"/>
    <x v="1"/>
    <n v="0.01"/>
    <n v="0.01"/>
    <d v="2017-01-02T10:57:00"/>
    <n v="1.0236000000000001"/>
    <d v="2017-01-02T10:57:00"/>
    <n v="1.0236000000000001"/>
    <x v="8"/>
  </r>
  <r>
    <s v="buy"/>
    <x v="1"/>
    <n v="0.01"/>
    <n v="0.01"/>
    <d v="2017-01-03T08:31:00"/>
    <n v="1.0257000000000001"/>
    <d v="2017-01-03T08:31:00"/>
    <n v="1.0257000000000001"/>
    <x v="9"/>
  </r>
  <r>
    <s v="buy"/>
    <x v="1"/>
    <n v="0.01"/>
    <n v="0.01"/>
    <d v="2017-01-03T09:04:00"/>
    <n v="1.0268999999999999"/>
    <d v="2017-01-03T09:04:00"/>
    <n v="1.0268999999999999"/>
    <x v="10"/>
  </r>
  <r>
    <s v="buy"/>
    <x v="1"/>
    <n v="0.01"/>
    <n v="0.01"/>
    <d v="2017-01-03T10:00:00"/>
    <n v="1.0285"/>
    <d v="2017-01-03T10:00:00"/>
    <n v="1.0285"/>
    <x v="11"/>
  </r>
  <r>
    <s v="buy"/>
    <x v="1"/>
    <n v="0.01"/>
    <n v="0.01"/>
    <d v="2017-01-03T15:00:00"/>
    <n v="1.0299"/>
    <d v="2017-01-03T15:00:00"/>
    <n v="1.0299"/>
    <x v="12"/>
  </r>
  <r>
    <s v="buy"/>
    <x v="1"/>
    <n v="0.01"/>
    <n v="0.01"/>
    <d v="2017-01-03T15:00:00"/>
    <n v="1.0306999999999999"/>
    <d v="2017-01-03T15:00:00"/>
    <n v="1.0306999999999999"/>
    <x v="13"/>
  </r>
  <r>
    <s v="buy"/>
    <x v="1"/>
    <n v="0.01"/>
    <n v="0.01"/>
    <d v="2017-01-03T15:01:00"/>
    <n v="1.0315000000000001"/>
    <d v="2017-01-03T15:01:00"/>
    <n v="1.0315000000000001"/>
    <x v="14"/>
  </r>
  <r>
    <s v="buy"/>
    <x v="1"/>
    <n v="0.01"/>
    <n v="0.01"/>
    <d v="2017-01-03T15:05:00"/>
    <n v="1.0324"/>
    <d v="2017-01-03T15:05:00"/>
    <n v="1.0324"/>
    <x v="15"/>
  </r>
  <r>
    <s v="buy"/>
    <x v="2"/>
    <n v="0.31"/>
    <n v="0.42000000000000004"/>
    <d v="2017-01-03T15:14:00"/>
    <n v="1.0337000000000001"/>
    <d v="2017-02-06T13:08:00"/>
    <n v="0.99570000000000003"/>
    <x v="16"/>
  </r>
  <r>
    <s v="sell"/>
    <x v="1"/>
    <n v="0.01"/>
    <n v="0.01"/>
    <d v="2017-01-05T06:36:00"/>
    <n v="1.0162"/>
    <d v="2017-01-05T06:36:00"/>
    <n v="1.0162"/>
    <x v="17"/>
  </r>
  <r>
    <s v="sell"/>
    <x v="1"/>
    <n v="0.01"/>
    <n v="0.01"/>
    <d v="2017-01-05T06:59:00"/>
    <n v="1.0159"/>
    <d v="2017-01-05T06:59:00"/>
    <n v="1.0159"/>
    <x v="18"/>
  </r>
  <r>
    <s v="sell"/>
    <x v="1"/>
    <n v="0.01"/>
    <n v="0.01"/>
    <d v="2017-01-05T14:18:00"/>
    <n v="1.0145999999999999"/>
    <d v="2017-01-05T14:18:00"/>
    <n v="1.0145999999999999"/>
    <x v="19"/>
  </r>
  <r>
    <s v="sell"/>
    <x v="1"/>
    <n v="0.01"/>
    <n v="0.01"/>
    <d v="2017-01-05T14:20:00"/>
    <n v="1.0138"/>
    <d v="2017-01-05T14:20:00"/>
    <n v="1.0138"/>
    <x v="20"/>
  </r>
  <r>
    <s v="sell"/>
    <x v="1"/>
    <n v="0.01"/>
    <n v="0.01"/>
    <d v="2017-01-05T15:29:00"/>
    <n v="1.012"/>
    <d v="2017-01-05T15:29:00"/>
    <n v="1.012"/>
    <x v="21"/>
  </r>
  <r>
    <s v="sell"/>
    <x v="1"/>
    <n v="0.01"/>
    <n v="0.01"/>
    <d v="2017-01-05T15:29:00"/>
    <n v="1.0112000000000001"/>
    <d v="2017-01-05T15:29:00"/>
    <n v="1.0112000000000001"/>
    <x v="22"/>
  </r>
  <r>
    <s v="sell"/>
    <x v="1"/>
    <n v="0.01"/>
    <n v="0.01"/>
    <d v="2017-01-05T15:51:00"/>
    <n v="1.0096000000000001"/>
    <d v="2017-01-05T15:51:00"/>
    <n v="1.0096000000000001"/>
    <x v="23"/>
  </r>
  <r>
    <s v="sell"/>
    <x v="1"/>
    <n v="0.01"/>
    <n v="0.01"/>
    <d v="2017-01-05T16:09:00"/>
    <n v="1.0087999999999999"/>
    <d v="2017-01-05T16:09:00"/>
    <n v="1.0087999999999999"/>
    <x v="24"/>
  </r>
  <r>
    <s v="sell"/>
    <x v="1"/>
    <n v="0.01"/>
    <n v="0.01"/>
    <d v="2017-01-12T08:44:00"/>
    <n v="1.0068999999999999"/>
    <d v="2017-01-12T08:44:00"/>
    <n v="1.0068999999999999"/>
    <x v="25"/>
  </r>
  <r>
    <s v="sell"/>
    <x v="1"/>
    <n v="0.01"/>
    <n v="0.01"/>
    <d v="2017-01-12T09:11:00"/>
    <n v="1.0082"/>
    <d v="2017-01-12T09:11:00"/>
    <n v="1.0082"/>
    <x v="26"/>
  </r>
  <r>
    <s v="sell"/>
    <x v="1"/>
    <n v="0.01"/>
    <n v="0.01"/>
    <d v="2017-01-12T09:30:00"/>
    <n v="1.008"/>
    <d v="2017-01-12T09:30:00"/>
    <n v="1.008"/>
    <x v="27"/>
  </r>
  <r>
    <s v="sell"/>
    <x v="1"/>
    <n v="0.01"/>
    <n v="0.01"/>
    <d v="2017-01-12T10:39:00"/>
    <n v="1.0094000000000001"/>
    <d v="2017-01-12T10:39:00"/>
    <n v="1.0094000000000001"/>
    <x v="28"/>
  </r>
  <r>
    <s v="sell"/>
    <x v="1"/>
    <n v="0.01"/>
    <n v="0.01"/>
    <d v="2017-01-12T12:18:00"/>
    <n v="1.0065999999999999"/>
    <d v="2017-01-12T12:18:00"/>
    <n v="1.0065999999999999"/>
    <x v="29"/>
  </r>
  <r>
    <s v="sell"/>
    <x v="1"/>
    <n v="0.01"/>
    <n v="0.01"/>
    <d v="2017-01-12T13:07:00"/>
    <n v="1.0058"/>
    <d v="2017-01-12T13:07:00"/>
    <n v="1.0058"/>
    <x v="30"/>
  </r>
  <r>
    <s v="sell"/>
    <x v="1"/>
    <n v="0.01"/>
    <n v="0.01"/>
    <d v="2017-01-13T13:36:00"/>
    <n v="1.0087999999999999"/>
    <d v="2017-01-13T13:36:00"/>
    <n v="1.0087999999999999"/>
    <x v="31"/>
  </r>
  <r>
    <s v="sell"/>
    <x v="1"/>
    <n v="0.01"/>
    <n v="0.01"/>
    <d v="2017-01-13T13:41:00"/>
    <n v="1.0074000000000001"/>
    <d v="2017-01-13T13:41:00"/>
    <n v="1.0074000000000001"/>
    <x v="32"/>
  </r>
  <r>
    <s v="sell"/>
    <x v="1"/>
    <n v="0.01"/>
    <n v="0.01"/>
    <d v="2017-01-13T13:44:00"/>
    <n v="1.0067999999999999"/>
    <d v="2017-01-13T13:44:00"/>
    <n v="1.0067999999999999"/>
    <x v="33"/>
  </r>
  <r>
    <s v="sell"/>
    <x v="1"/>
    <n v="0.01"/>
    <n v="0.01"/>
    <d v="2017-01-17T08:06:00"/>
    <n v="1.0051000000000001"/>
    <d v="2017-01-17T08:06:00"/>
    <n v="1.0051000000000001"/>
    <x v="34"/>
  </r>
  <r>
    <s v="sell"/>
    <x v="1"/>
    <n v="0.01"/>
    <n v="0.01"/>
    <d v="2017-01-17T11:19:00"/>
    <n v="1.0018"/>
    <d v="2017-01-17T11:19:00"/>
    <n v="1.0018"/>
    <x v="35"/>
  </r>
  <r>
    <s v="sell"/>
    <x v="1"/>
    <n v="0.01"/>
    <n v="0.01"/>
    <d v="2017-01-17T11:31:00"/>
    <n v="1.0004"/>
    <d v="2017-01-17T11:31:00"/>
    <n v="1.0004"/>
    <x v="36"/>
  </r>
  <r>
    <s v="sell"/>
    <x v="1"/>
    <n v="0.01"/>
    <n v="0.01"/>
    <d v="2017-01-17T15:29:00"/>
    <n v="1"/>
    <d v="2017-01-17T15:29:00"/>
    <n v="1"/>
    <x v="37"/>
  </r>
  <r>
    <s v="sell"/>
    <x v="1"/>
    <n v="0.01"/>
    <n v="0.01"/>
    <d v="2017-01-23T07:11:00"/>
    <n v="0.99750000000000005"/>
    <d v="2017-01-23T07:11:00"/>
    <n v="0.99750000000000005"/>
    <x v="38"/>
  </r>
  <r>
    <s v="sell"/>
    <x v="1"/>
    <n v="0.01"/>
    <n v="0.01"/>
    <d v="2017-01-23T21:55:00"/>
    <n v="0.99639999999999995"/>
    <d v="2017-01-23T21:55:00"/>
    <n v="0.99639999999999995"/>
    <x v="39"/>
  </r>
  <r>
    <s v="sell"/>
    <x v="1"/>
    <n v="0.01"/>
    <n v="0.01"/>
    <d v="2017-01-30T17:39:00"/>
    <n v="0.99429999999999996"/>
    <d v="2017-01-30T17:39:00"/>
    <n v="0.99429999999999996"/>
    <x v="40"/>
  </r>
  <r>
    <s v="sell"/>
    <x v="1"/>
    <n v="0.01"/>
    <n v="0.01"/>
    <d v="2017-01-30T17:40:00"/>
    <n v="0.99350000000000005"/>
    <d v="2017-01-30T17:40:00"/>
    <n v="0.99350000000000005"/>
    <x v="41"/>
  </r>
  <r>
    <s v="sell"/>
    <x v="1"/>
    <n v="0.01"/>
    <n v="0.01"/>
    <d v="2017-01-31T11:54:00"/>
    <n v="0.99319999999999997"/>
    <d v="2017-01-31T11:54:00"/>
    <n v="0.99319999999999997"/>
    <x v="42"/>
  </r>
  <r>
    <s v="sell"/>
    <x v="1"/>
    <n v="0.01"/>
    <n v="0.01"/>
    <d v="2017-01-31T12:00:00"/>
    <n v="0.99239999999999995"/>
    <d v="2017-01-31T12:00:00"/>
    <n v="0.99239999999999995"/>
    <x v="43"/>
  </r>
  <r>
    <s v="sell"/>
    <x v="1"/>
    <n v="0.01"/>
    <n v="0.01"/>
    <d v="2017-01-31T12:22:00"/>
    <n v="0.99139999999999995"/>
    <d v="2017-01-31T12:22:00"/>
    <n v="0.99139999999999995"/>
    <x v="44"/>
  </r>
  <r>
    <s v="sell"/>
    <x v="1"/>
    <n v="0.01"/>
    <n v="0.01"/>
    <d v="2017-01-31T13:08:00"/>
    <n v="0.99129999999999996"/>
    <d v="2017-01-31T13:08:00"/>
    <n v="0.99129999999999996"/>
    <x v="45"/>
  </r>
  <r>
    <s v="sell"/>
    <x v="1"/>
    <n v="0.01"/>
    <n v="0.01"/>
    <d v="2017-01-31T14:28:00"/>
    <n v="0.99050000000000005"/>
    <d v="2017-01-31T14:28:00"/>
    <n v="0.99050000000000005"/>
    <x v="46"/>
  </r>
  <r>
    <s v="sell"/>
    <x v="1"/>
    <n v="0.01"/>
    <n v="0.01"/>
    <d v="2017-01-31T14:36:00"/>
    <n v="0.98970000000000002"/>
    <d v="2017-01-31T14:36:00"/>
    <n v="0.98970000000000002"/>
    <x v="47"/>
  </r>
  <r>
    <s v="sell"/>
    <x v="1"/>
    <n v="0.01"/>
    <n v="0.01"/>
    <d v="2017-01-31T14:46:00"/>
    <n v="0.98909999999999998"/>
    <d v="2017-01-31T14:46:00"/>
    <n v="0.98909999999999998"/>
    <x v="48"/>
  </r>
  <r>
    <s v="sell"/>
    <x v="1"/>
    <n v="0.01"/>
    <n v="0.01"/>
    <d v="2017-01-31T14:51:00"/>
    <n v="0.98829999999999996"/>
    <d v="2017-01-31T14:51:00"/>
    <n v="0.98829999999999996"/>
    <x v="49"/>
  </r>
  <r>
    <s v="sell"/>
    <x v="1"/>
    <n v="0.01"/>
    <n v="0.01"/>
    <d v="2017-01-31T14:55:00"/>
    <n v="0.98740000000000006"/>
    <d v="2017-01-31T14:55:00"/>
    <n v="0.98740000000000006"/>
    <x v="50"/>
  </r>
  <r>
    <s v="sell"/>
    <x v="2"/>
    <n v="0.31"/>
    <n v="0.32"/>
    <d v="2017-01-31T16:00:00"/>
    <n v="0.98609999999999998"/>
    <d v="2017-02-06T15:29:00"/>
    <n v="0.99399999999999999"/>
    <x v="51"/>
  </r>
  <r>
    <s v="sell"/>
    <x v="1"/>
    <n v="0.01"/>
    <n v="0.01"/>
    <d v="2017-02-06T18:39:00"/>
    <n v="0.99219999999999997"/>
    <d v="2017-02-06T18:39:00"/>
    <n v="0.99219999999999997"/>
    <x v="52"/>
  </r>
  <r>
    <s v="buy"/>
    <x v="1"/>
    <n v="0.01"/>
    <n v="0.01"/>
    <d v="2017-02-07T08:16:00"/>
    <n v="0.99919999999999998"/>
    <d v="2017-02-07T08:16:00"/>
    <n v="0.99919999999999998"/>
    <x v="53"/>
  </r>
  <r>
    <s v="buy"/>
    <x v="1"/>
    <n v="0.01"/>
    <n v="0.01"/>
    <d v="2017-02-07T08:22:00"/>
    <n v="1.0001"/>
    <d v="2017-02-07T08:22:00"/>
    <n v="1.0001"/>
    <x v="54"/>
  </r>
  <r>
    <s v="sell"/>
    <x v="1"/>
    <n v="0.01"/>
    <n v="0.01"/>
    <d v="2017-02-07T11:47:00"/>
    <n v="0.99939999999999996"/>
    <d v="2017-02-07T11:47:00"/>
    <n v="0.99939999999999996"/>
    <x v="55"/>
  </r>
  <r>
    <s v="sell"/>
    <x v="1"/>
    <n v="0.01"/>
    <n v="0.01"/>
    <d v="2017-02-07T12:44:00"/>
    <n v="0.998"/>
    <d v="2017-02-07T12:44:00"/>
    <n v="0.998"/>
    <x v="56"/>
  </r>
  <r>
    <s v="buy"/>
    <x v="1"/>
    <n v="0.01"/>
    <n v="0.01"/>
    <d v="2017-02-07T13:24:00"/>
    <n v="0.99909999999999999"/>
    <d v="2017-02-07T13:24:00"/>
    <n v="0.99909999999999999"/>
    <x v="57"/>
  </r>
  <r>
    <s v="sell"/>
    <x v="1"/>
    <n v="0.01"/>
    <n v="0.01"/>
    <d v="2017-02-07T16:18:00"/>
    <n v="0.99729999999999996"/>
    <d v="2017-02-07T16:18:00"/>
    <n v="0.99729999999999996"/>
    <x v="58"/>
  </r>
  <r>
    <s v="sell"/>
    <x v="1"/>
    <n v="0.01"/>
    <n v="0.01"/>
    <d v="2017-02-07T17:28:00"/>
    <n v="0.996"/>
    <d v="2017-02-07T17:28:00"/>
    <n v="0.996"/>
    <x v="59"/>
  </r>
  <r>
    <s v="buy"/>
    <x v="1"/>
    <n v="0.01"/>
    <n v="0.01"/>
    <d v="2017-02-08T08:04:00"/>
    <n v="0.99990000000000001"/>
    <d v="2017-02-08T08:04:00"/>
    <n v="0.99990000000000001"/>
    <x v="60"/>
  </r>
  <r>
    <s v="sell"/>
    <x v="1"/>
    <n v="0.01"/>
    <n v="0.01"/>
    <d v="2017-02-08T14:22:00"/>
    <n v="0.995"/>
    <d v="2017-02-08T14:22:00"/>
    <n v="0.995"/>
    <x v="61"/>
  </r>
  <r>
    <s v="sell"/>
    <x v="1"/>
    <n v="0.01"/>
    <n v="0.01"/>
    <d v="2017-02-08T16:14:00"/>
    <n v="0.99339999999999995"/>
    <d v="2017-02-08T16:14:00"/>
    <n v="0.99339999999999995"/>
    <x v="62"/>
  </r>
  <r>
    <s v="buy"/>
    <x v="1"/>
    <n v="0.01"/>
    <n v="0.01"/>
    <d v="2017-02-09T15:01:00"/>
    <n v="1.0014000000000001"/>
    <d v="2017-02-09T15:01:00"/>
    <n v="1.0014000000000001"/>
    <x v="63"/>
  </r>
  <r>
    <s v="buy"/>
    <x v="1"/>
    <n v="0.01"/>
    <n v="0.01"/>
    <d v="2017-02-10T07:59:00"/>
    <n v="1.0033000000000001"/>
    <d v="2017-02-10T07:59:00"/>
    <n v="1.0033000000000001"/>
    <x v="64"/>
  </r>
  <r>
    <s v="buy"/>
    <x v="1"/>
    <n v="0.01"/>
    <n v="0.01"/>
    <d v="2017-02-10T14:57:00"/>
    <n v="1.0059"/>
    <d v="2017-02-10T14:57:00"/>
    <n v="1.0059"/>
    <x v="65"/>
  </r>
  <r>
    <s v="buy"/>
    <x v="1"/>
    <n v="0.01"/>
    <n v="0.01"/>
    <d v="2017-02-13T22:01:00"/>
    <n v="1.0062"/>
    <d v="2017-02-13T22:01:00"/>
    <n v="1.0062"/>
    <x v="66"/>
  </r>
  <r>
    <s v="buy"/>
    <x v="1"/>
    <n v="0.01"/>
    <n v="0.01"/>
    <d v="2017-02-14T15:06:00"/>
    <n v="1.0068999999999999"/>
    <d v="2017-02-14T15:06:00"/>
    <n v="1.0068999999999999"/>
    <x v="67"/>
  </r>
  <r>
    <s v="buy"/>
    <x v="1"/>
    <n v="0.01"/>
    <n v="0.01"/>
    <d v="2017-02-14T15:32:00"/>
    <n v="1.0077"/>
    <d v="2017-02-14T15:32:00"/>
    <n v="1.0077"/>
    <x v="68"/>
  </r>
  <r>
    <s v="buy"/>
    <x v="1"/>
    <n v="0.01"/>
    <n v="0.01"/>
    <d v="2017-02-15T00:35:00"/>
    <n v="1.0074000000000001"/>
    <d v="2017-02-15T00:35:00"/>
    <n v="1.0074000000000001"/>
    <x v="69"/>
  </r>
  <r>
    <s v="buy"/>
    <x v="1"/>
    <n v="0.01"/>
    <n v="0.01"/>
    <d v="2017-02-15T08:10:00"/>
    <n v="1.0085"/>
    <d v="2017-02-15T08:10:00"/>
    <n v="1.0085"/>
    <x v="70"/>
  </r>
  <r>
    <s v="buy"/>
    <x v="1"/>
    <n v="0.01"/>
    <n v="0.01"/>
    <d v="2017-02-15T13:31:00"/>
    <n v="1.0114000000000001"/>
    <d v="2017-02-15T13:31:00"/>
    <n v="1.0114000000000001"/>
    <x v="71"/>
  </r>
  <r>
    <s v="buy"/>
    <x v="1"/>
    <n v="0.01"/>
    <n v="0.01"/>
    <d v="2017-02-22T10:44:00"/>
    <n v="1.0130999999999999"/>
    <d v="2017-02-22T10:44:00"/>
    <n v="1.0130999999999999"/>
    <x v="72"/>
  </r>
  <r>
    <s v="buy"/>
    <x v="1"/>
    <n v="0.01"/>
    <n v="0.01"/>
    <d v="2017-02-22T15:42:00"/>
    <n v="1.012"/>
    <d v="2017-02-22T15:42:00"/>
    <n v="1.012"/>
    <x v="73"/>
  </r>
  <r>
    <s v="buy"/>
    <x v="1"/>
    <n v="0.01"/>
    <n v="0.01"/>
    <d v="2017-02-22T15:42:00"/>
    <n v="1.0127999999999999"/>
    <d v="2017-02-22T15:42:00"/>
    <n v="1.0127999999999999"/>
    <x v="74"/>
  </r>
  <r>
    <s v="buy"/>
    <x v="1"/>
    <n v="0.01"/>
    <n v="0.01"/>
    <d v="2017-03-02T13:31:00"/>
    <n v="1.0137"/>
    <d v="2017-03-02T13:31:00"/>
    <n v="1.0137"/>
    <x v="75"/>
  </r>
  <r>
    <s v="buy"/>
    <x v="1"/>
    <n v="0.01"/>
    <n v="0.01"/>
    <d v="2017-03-03T12:40:00"/>
    <n v="1.0116000000000001"/>
    <d v="2017-03-03T12:40:00"/>
    <n v="1.0116000000000001"/>
    <x v="76"/>
  </r>
  <r>
    <s v="buy"/>
    <x v="1"/>
    <n v="0.01"/>
    <n v="0.01"/>
    <d v="2017-03-03T18:01:00"/>
    <n v="1.0123"/>
    <d v="2017-03-03T18:01:00"/>
    <n v="1.0123"/>
    <x v="77"/>
  </r>
  <r>
    <s v="buy"/>
    <x v="1"/>
    <n v="0.01"/>
    <n v="0.01"/>
    <d v="2017-03-03T18:01:00"/>
    <n v="1.0130999999999999"/>
    <d v="2017-03-03T18:01:00"/>
    <n v="1.0130999999999999"/>
    <x v="78"/>
  </r>
  <r>
    <s v="buy"/>
    <x v="1"/>
    <n v="0.01"/>
    <n v="0.01"/>
    <d v="2017-03-07T09:24:00"/>
    <n v="1.0138"/>
    <d v="2017-03-07T09:24:00"/>
    <n v="1.0138"/>
    <x v="79"/>
  </r>
  <r>
    <s v="buy"/>
    <x v="1"/>
    <n v="0.01"/>
    <n v="0.01"/>
    <d v="2017-03-07T10:03:00"/>
    <n v="1.0158"/>
    <d v="2017-03-07T10:03:00"/>
    <n v="1.0158"/>
    <x v="80"/>
  </r>
  <r>
    <s v="buy"/>
    <x v="1"/>
    <n v="0.01"/>
    <n v="0.01"/>
    <d v="2017-03-08T13:16:00"/>
    <n v="1.0148999999999999"/>
    <d v="2017-03-08T13:16:00"/>
    <n v="1.0148999999999999"/>
    <x v="81"/>
  </r>
  <r>
    <s v="buy"/>
    <x v="1"/>
    <n v="0.01"/>
    <n v="0.01"/>
    <d v="2017-03-09T00:03:00"/>
    <n v="1.0152000000000001"/>
    <d v="2017-03-09T00:03:00"/>
    <n v="1.0152000000000001"/>
    <x v="82"/>
  </r>
  <r>
    <s v="buy"/>
    <x v="2"/>
    <n v="0.31"/>
    <n v="0.42000000000000004"/>
    <d v="2017-03-09T13:37:00"/>
    <n v="1.0158"/>
    <d v="2017-03-28T18:52:00"/>
    <n v="0.99339999999999995"/>
    <x v="83"/>
  </r>
  <r>
    <s v="sell"/>
    <x v="1"/>
    <n v="0.01"/>
    <n v="0.01"/>
    <d v="2017-03-27T06:49:00"/>
    <n v="0.98429999999999995"/>
    <d v="2017-03-27T06:49:00"/>
    <n v="0.98429999999999995"/>
    <x v="84"/>
  </r>
  <r>
    <s v="sell"/>
    <x v="1"/>
    <n v="0.01"/>
    <n v="0.01"/>
    <d v="2017-03-27T13:04:00"/>
    <n v="0.98209999999999997"/>
    <d v="2017-03-27T13:04:00"/>
    <n v="0.98209999999999997"/>
    <x v="85"/>
  </r>
  <r>
    <s v="sell"/>
    <x v="1"/>
    <n v="0.01"/>
    <n v="0.01"/>
    <d v="2017-03-28T12:21:00"/>
    <n v="0.98399999999999999"/>
    <d v="2017-03-28T12:21:00"/>
    <n v="0.98399999999999999"/>
    <x v="86"/>
  </r>
  <r>
    <s v="sell"/>
    <x v="1"/>
    <n v="0.01"/>
    <n v="0.01"/>
    <d v="2017-03-29T06:50:00"/>
    <n v="0.99309999999999998"/>
    <d v="2017-03-29T06:50:00"/>
    <n v="0.99309999999999998"/>
    <x v="87"/>
  </r>
  <r>
    <s v="buy"/>
    <x v="1"/>
    <n v="0.01"/>
    <n v="0.01"/>
    <d v="2017-03-29T11:29:00"/>
    <n v="0.99509999999999998"/>
    <d v="2017-03-29T11:29:00"/>
    <n v="0.99509999999999998"/>
    <x v="88"/>
  </r>
  <r>
    <s v="buy"/>
    <x v="1"/>
    <n v="0.01"/>
    <n v="0.01"/>
    <d v="2017-03-29T11:51:00"/>
    <n v="0.99650000000000005"/>
    <d v="2017-03-29T11:51:00"/>
    <n v="0.99650000000000005"/>
    <x v="89"/>
  </r>
  <r>
    <s v="buy"/>
    <x v="1"/>
    <n v="0.01"/>
    <n v="0.01"/>
    <d v="2017-03-29T11:51:00"/>
    <n v="0.99729999999999996"/>
    <d v="2017-03-29T11:51:00"/>
    <n v="0.99729999999999996"/>
    <x v="90"/>
  </r>
  <r>
    <s v="sell"/>
    <x v="1"/>
    <n v="0.01"/>
    <n v="0.01"/>
    <d v="2017-03-29T11:53:00"/>
    <n v="0.99639999999999995"/>
    <d v="2017-03-29T11:53:00"/>
    <n v="0.99639999999999995"/>
    <x v="91"/>
  </r>
  <r>
    <s v="sell"/>
    <x v="2"/>
    <n v="0.31"/>
    <n v="0.45000000000000007"/>
    <d v="2017-03-29T12:35:00"/>
    <n v="0.995"/>
    <d v="2017-04-03T06:36:00"/>
    <n v="1.0008999999999999"/>
    <x v="92"/>
  </r>
  <r>
    <s v="buy"/>
    <x v="1"/>
    <n v="0.01"/>
    <n v="0.01"/>
    <d v="2017-03-30T08:01:00"/>
    <n v="0.99709999999999999"/>
    <d v="2017-03-30T08:01:00"/>
    <n v="0.99709999999999999"/>
    <x v="93"/>
  </r>
  <r>
    <s v="buy"/>
    <x v="1"/>
    <n v="0.01"/>
    <n v="0.01"/>
    <d v="2017-03-30T13:20:00"/>
    <n v="0.99780000000000002"/>
    <d v="2017-03-30T13:20:00"/>
    <n v="0.99780000000000002"/>
    <x v="94"/>
  </r>
  <r>
    <s v="buy"/>
    <x v="1"/>
    <n v="0.01"/>
    <n v="0.01"/>
    <d v="2017-03-30T16:55:00"/>
    <n v="0.99860000000000004"/>
    <d v="2017-03-30T16:55:00"/>
    <n v="0.99860000000000004"/>
    <x v="95"/>
  </r>
  <r>
    <s v="buy"/>
    <x v="1"/>
    <n v="0.01"/>
    <n v="0.01"/>
    <d v="2017-03-30T17:05:00"/>
    <n v="0.99970000000000003"/>
    <d v="2017-03-30T17:05:00"/>
    <n v="0.99970000000000003"/>
    <x v="96"/>
  </r>
  <r>
    <s v="buy"/>
    <x v="1"/>
    <n v="0.01"/>
    <n v="0.01"/>
    <d v="2017-03-31T07:02:00"/>
    <n v="1.0015000000000001"/>
    <d v="2017-03-31T07:02:00"/>
    <n v="1.0015000000000001"/>
    <x v="97"/>
  </r>
  <r>
    <s v="buy"/>
    <x v="1"/>
    <n v="0.01"/>
    <n v="0.01"/>
    <d v="2017-03-31T14:43:00"/>
    <n v="1.0024"/>
    <d v="2017-03-31T14:43:00"/>
    <n v="1.0024"/>
    <x v="98"/>
  </r>
  <r>
    <s v="buy"/>
    <x v="1"/>
    <n v="0.01"/>
    <n v="0.01"/>
    <d v="2017-04-03T07:30:00"/>
    <n v="1.0024"/>
    <d v="2017-04-03T07:30:00"/>
    <n v="1.0024"/>
    <x v="99"/>
  </r>
  <r>
    <s v="buy"/>
    <x v="1"/>
    <n v="0.01"/>
    <n v="0.01"/>
    <d v="2017-04-03T14:59:00"/>
    <n v="1.0034000000000001"/>
    <d v="2017-04-03T14:59:00"/>
    <n v="1.0034000000000001"/>
    <x v="100"/>
  </r>
  <r>
    <s v="buy"/>
    <x v="1"/>
    <n v="0.01"/>
    <n v="0.01"/>
    <d v="2017-04-05T12:16:00"/>
    <n v="1.0038"/>
    <d v="2017-04-05T12:16:00"/>
    <n v="1.0038"/>
    <x v="101"/>
  </r>
  <r>
    <s v="buy"/>
    <x v="1"/>
    <n v="0.01"/>
    <n v="0.01"/>
    <d v="2017-04-05T12:20:00"/>
    <n v="1.0052000000000001"/>
    <d v="2017-04-05T12:20:00"/>
    <n v="1.0052000000000001"/>
    <x v="102"/>
  </r>
  <r>
    <s v="buy"/>
    <x v="1"/>
    <n v="0.01"/>
    <n v="0.01"/>
    <d v="2017-04-05T18:04:00"/>
    <n v="1.0072000000000001"/>
    <d v="2017-04-05T18:04:00"/>
    <n v="1.0072000000000001"/>
    <x v="103"/>
  </r>
  <r>
    <s v="buy"/>
    <x v="1"/>
    <n v="0.01"/>
    <n v="0.01"/>
    <d v="2017-04-06T00:51:00"/>
    <n v="1.0036"/>
    <d v="2017-04-06T00:51:00"/>
    <n v="1.0036"/>
    <x v="104"/>
  </r>
  <r>
    <s v="buy"/>
    <x v="1"/>
    <n v="0.01"/>
    <n v="0.01"/>
    <d v="2017-04-06T07:06:00"/>
    <n v="1.0052000000000001"/>
    <d v="2017-04-06T07:06:00"/>
    <n v="1.0052000000000001"/>
    <x v="105"/>
  </r>
  <r>
    <s v="buy"/>
    <x v="1"/>
    <n v="0.01"/>
    <n v="0.01"/>
    <d v="2017-04-06T07:10:00"/>
    <n v="1.006"/>
    <d v="2017-04-06T07:10:00"/>
    <n v="1.006"/>
    <x v="106"/>
  </r>
  <r>
    <s v="buy"/>
    <x v="1"/>
    <n v="0.01"/>
    <n v="0.01"/>
    <d v="2017-04-06T07:18:00"/>
    <n v="1.0068999999999999"/>
    <d v="2017-04-06T07:18:00"/>
    <n v="1.0068999999999999"/>
    <x v="107"/>
  </r>
  <r>
    <s v="buy"/>
    <x v="1"/>
    <n v="0.01"/>
    <n v="0.01"/>
    <d v="2017-04-07T16:53:00"/>
    <n v="1.0078"/>
    <d v="2017-04-07T16:53:00"/>
    <n v="1.0078"/>
    <x v="108"/>
  </r>
  <r>
    <s v="buy"/>
    <x v="1"/>
    <n v="0.01"/>
    <n v="0.01"/>
    <d v="2017-04-07T17:56:00"/>
    <n v="1.0097"/>
    <d v="2017-04-07T17:56:00"/>
    <n v="1.0097"/>
    <x v="109"/>
  </r>
  <r>
    <s v="buy"/>
    <x v="1"/>
    <n v="0.01"/>
    <n v="0.01"/>
    <d v="2017-04-10T21:44:00"/>
    <n v="1.0086999999999999"/>
    <d v="2017-04-10T21:44:00"/>
    <n v="1.0086999999999999"/>
    <x v="110"/>
  </r>
  <r>
    <s v="buy"/>
    <x v="1"/>
    <n v="0.01"/>
    <n v="0.01"/>
    <d v="2017-04-11T21:30:00"/>
    <n v="1.0077"/>
    <d v="2017-04-11T21:30:00"/>
    <n v="1.0077"/>
    <x v="111"/>
  </r>
  <r>
    <s v="buy"/>
    <x v="2"/>
    <n v="0.31"/>
    <n v="0.42"/>
    <d v="2017-04-12T17:38:00"/>
    <n v="1.0088999999999999"/>
    <d v="2017-04-21T18:21:00"/>
    <n v="0.99950000000000006"/>
    <x v="112"/>
  </r>
  <r>
    <s v="sell"/>
    <x v="1"/>
    <n v="0.01"/>
    <n v="0.01"/>
    <d v="2017-04-18T17:42:00"/>
    <n v="0.99639999999999995"/>
    <d v="2017-04-18T17:42:00"/>
    <n v="0.99639999999999995"/>
    <x v="113"/>
  </r>
  <r>
    <s v="sell"/>
    <x v="1"/>
    <n v="0.01"/>
    <n v="0.01"/>
    <d v="2017-04-19T09:01:00"/>
    <n v="0.99719999999999998"/>
    <d v="2017-04-19T09:01:00"/>
    <n v="0.99719999999999998"/>
    <x v="114"/>
  </r>
  <r>
    <s v="sell"/>
    <x v="1"/>
    <n v="0.01"/>
    <n v="0.01"/>
    <d v="2017-04-20T06:53:00"/>
    <n v="0.99580000000000002"/>
    <d v="2017-04-20T06:53:00"/>
    <n v="0.99580000000000002"/>
    <x v="115"/>
  </r>
  <r>
    <s v="sell"/>
    <x v="0"/>
    <n v="0.1"/>
    <n v="0.14000000000000001"/>
    <d v="2017-04-20T15:38:00"/>
    <n v="0.99429999999999996"/>
    <d v="2017-04-21T19:11:00"/>
    <n v="0.99780000000000002"/>
    <x v="116"/>
  </r>
  <r>
    <s v="sell"/>
    <x v="1"/>
    <n v="0.01"/>
    <n v="0.01"/>
    <d v="2017-04-23T21:12:00"/>
    <n v="0.99280000000000002"/>
    <d v="2017-04-23T21:12:00"/>
    <n v="0.99280000000000002"/>
    <x v="117"/>
  </r>
  <r>
    <s v="sell"/>
    <x v="1"/>
    <n v="0.01"/>
    <n v="0.01"/>
    <d v="2017-04-23T21:13:00"/>
    <n v="0.99199999999999999"/>
    <d v="2017-04-23T21:13:00"/>
    <n v="0.99199999999999999"/>
    <x v="118"/>
  </r>
  <r>
    <s v="sell"/>
    <x v="2"/>
    <n v="0.31"/>
    <n v="0.32"/>
    <d v="2017-04-23T21:59:00"/>
    <n v="0.9909"/>
    <d v="2017-04-24T03:08:00"/>
    <n v="0.99690000000000001"/>
    <x v="119"/>
  </r>
  <r>
    <s v="sell"/>
    <x v="1"/>
    <n v="0.01"/>
    <n v="0.01"/>
    <d v="2017-04-24T06:19:00"/>
    <n v="0.99580000000000002"/>
    <d v="2017-04-24T06:19:00"/>
    <n v="0.99580000000000002"/>
    <x v="120"/>
  </r>
  <r>
    <s v="sell"/>
    <x v="1"/>
    <n v="0.01"/>
    <n v="0.01"/>
    <d v="2017-04-24T07:01:00"/>
    <n v="0.99519999999999997"/>
    <d v="2017-04-24T07:01:00"/>
    <n v="0.99519999999999997"/>
    <x v="121"/>
  </r>
  <r>
    <s v="sell"/>
    <x v="1"/>
    <n v="0.01"/>
    <n v="0.01"/>
    <d v="2017-04-24T07:57:00"/>
    <n v="0.99439999999999995"/>
    <d v="2017-04-24T07:57:00"/>
    <n v="0.99439999999999995"/>
    <x v="122"/>
  </r>
  <r>
    <s v="sell"/>
    <x v="1"/>
    <n v="0.01"/>
    <n v="0.01"/>
    <d v="2017-04-24T10:51:00"/>
    <n v="0.99439999999999995"/>
    <d v="2017-04-24T10:51:00"/>
    <n v="0.99439999999999995"/>
    <x v="123"/>
  </r>
  <r>
    <s v="sell"/>
    <x v="1"/>
    <n v="0.01"/>
    <n v="0.01"/>
    <d v="2017-04-25T06:52:00"/>
    <n v="0.99450000000000005"/>
    <d v="2017-04-25T06:52:00"/>
    <n v="0.99450000000000005"/>
    <x v="124"/>
  </r>
  <r>
    <s v="sell"/>
    <x v="3"/>
    <n v="0.03"/>
    <n v="0.04"/>
    <d v="2017-04-25T14:32:00"/>
    <n v="0.9919"/>
    <d v="2017-04-28T05:16:00"/>
    <n v="0.99439999999999995"/>
    <x v="125"/>
  </r>
  <r>
    <s v="sell"/>
    <x v="1"/>
    <n v="0.01"/>
    <n v="0.01"/>
    <d v="2017-04-28T09:06:00"/>
    <n v="0.99109999999999998"/>
    <d v="2017-04-28T09:06:00"/>
    <n v="0.99109999999999998"/>
    <x v="126"/>
  </r>
  <r>
    <s v="sell"/>
    <x v="1"/>
    <n v="0.01"/>
    <n v="0.01"/>
    <d v="2017-04-28T09:06:00"/>
    <n v="0.99029999999999996"/>
    <d v="2017-04-28T09:06:00"/>
    <n v="0.99029999999999996"/>
    <x v="126"/>
  </r>
  <r>
    <s v="sell"/>
    <x v="1"/>
    <n v="0.01"/>
    <n v="0.01"/>
    <d v="2017-04-28T09:07:00"/>
    <n v="0.99009999999999998"/>
    <d v="2017-04-28T09:07:00"/>
    <n v="0.99009999999999998"/>
    <x v="127"/>
  </r>
  <r>
    <s v="sell"/>
    <x v="1"/>
    <n v="0.01"/>
    <n v="0.01"/>
    <d v="2017-04-28T14:57:00"/>
    <n v="0.99419999999999997"/>
    <d v="2017-04-28T14:57:00"/>
    <n v="0.99419999999999997"/>
    <x v="128"/>
  </r>
  <r>
    <s v="sell"/>
    <x v="1"/>
    <n v="0.01"/>
    <n v="0.01"/>
    <d v="2017-05-01T15:42:00"/>
    <n v="0.99470000000000003"/>
    <d v="2017-05-01T15:42:00"/>
    <n v="0.99470000000000003"/>
    <x v="129"/>
  </r>
  <r>
    <s v="sell"/>
    <x v="1"/>
    <n v="0.01"/>
    <n v="0.01"/>
    <d v="2017-05-02T12:12:00"/>
    <n v="0.99439999999999995"/>
    <d v="2017-05-02T12:12:00"/>
    <n v="0.99439999999999995"/>
    <x v="130"/>
  </r>
  <r>
    <s v="sell"/>
    <x v="1"/>
    <n v="0.01"/>
    <n v="0.01"/>
    <d v="2017-05-02T15:30:00"/>
    <n v="0.99309999999999998"/>
    <d v="2017-05-02T15:30:00"/>
    <n v="0.99309999999999998"/>
    <x v="131"/>
  </r>
  <r>
    <s v="sell"/>
    <x v="1"/>
    <n v="0.01"/>
    <n v="0.01"/>
    <d v="2017-05-03T09:53:00"/>
    <n v="0.98909999999999998"/>
    <d v="2017-05-03T09:53:00"/>
    <n v="0.98909999999999998"/>
    <x v="132"/>
  </r>
  <r>
    <s v="sell"/>
    <x v="1"/>
    <n v="0.01"/>
    <n v="0.01"/>
    <d v="2017-05-04T18:04:00"/>
    <n v="0.98809999999999998"/>
    <d v="2017-05-04T18:04:00"/>
    <n v="0.98809999999999998"/>
    <x v="133"/>
  </r>
  <r>
    <s v="sell"/>
    <x v="0"/>
    <n v="0.31"/>
    <n v="0.32"/>
    <d v="2017-05-04T22:01:00"/>
    <n v="0.98609999999999998"/>
    <d v="2017-05-12T15:29:00"/>
    <n v="1.0008999999999999"/>
    <x v="134"/>
  </r>
  <r>
    <s v="buy"/>
    <x v="1"/>
    <n v="0.01"/>
    <n v="0.01"/>
    <d v="2017-05-09T11:49:00"/>
    <n v="1.0037"/>
    <d v="2017-05-09T11:49:00"/>
    <n v="1.0037"/>
    <x v="135"/>
  </r>
  <r>
    <s v="buy"/>
    <x v="1"/>
    <n v="0.01"/>
    <n v="0.01"/>
    <d v="2017-05-09T11:59:00"/>
    <n v="1.0048999999999999"/>
    <d v="2017-05-09T11:59:00"/>
    <n v="1.0048999999999999"/>
    <x v="136"/>
  </r>
  <r>
    <s v="buy"/>
    <x v="1"/>
    <n v="0.01"/>
    <n v="0.01"/>
    <d v="2017-05-10T21:03:00"/>
    <n v="1.0089999999999999"/>
    <d v="2017-05-10T21:03:00"/>
    <n v="1.0089999999999999"/>
    <x v="137"/>
  </r>
  <r>
    <s v="buy"/>
    <x v="1"/>
    <n v="0.01"/>
    <n v="0.01"/>
    <d v="2017-05-11T12:18:00"/>
    <n v="1.0094000000000001"/>
    <d v="2017-05-11T12:18:00"/>
    <n v="1.0094000000000001"/>
    <x v="138"/>
  </r>
  <r>
    <s v="buy"/>
    <x v="2"/>
    <n v="0.31"/>
    <n v="0.32"/>
    <d v="2017-05-11T13:23:00"/>
    <n v="1.0097"/>
    <d v="2017-10-27T10:41:00"/>
    <n v="1.0022"/>
    <x v="139"/>
  </r>
  <r>
    <s v="sell"/>
    <x v="1"/>
    <n v="0.1"/>
    <n v="0.1"/>
    <d v="2017-05-12T15:40:00"/>
    <n v="0.99939999999999996"/>
    <d v="2017-05-12T15:40:00"/>
    <n v="0.99939999999999996"/>
    <x v="134"/>
  </r>
  <r>
    <s v="sell"/>
    <x v="3"/>
    <n v="0.03"/>
    <n v="0.04"/>
    <d v="2017-05-12T15:40:00"/>
    <n v="0.99909999999999999"/>
    <d v="2017-05-15T04:27:00"/>
    <n v="1.0012000000000001"/>
    <x v="140"/>
  </r>
  <r>
    <s v="sell"/>
    <x v="1"/>
    <n v="0.01"/>
    <n v="0.01"/>
    <d v="2017-05-15T12:36:00"/>
    <n v="0.99639999999999995"/>
    <d v="2017-05-15T12:36:00"/>
    <n v="0.99639999999999995"/>
    <x v="141"/>
  </r>
  <r>
    <s v="sell"/>
    <x v="1"/>
    <n v="0.01"/>
    <n v="0.01"/>
    <d v="2017-05-16T07:22:00"/>
    <n v="0.99260000000000004"/>
    <d v="2017-05-16T07:22:00"/>
    <n v="0.99260000000000004"/>
    <x v="142"/>
  </r>
  <r>
    <s v="sell"/>
    <x v="1"/>
    <n v="0.01"/>
    <n v="0.01"/>
    <d v="2017-05-16T09:00:00"/>
    <n v="0.99050000000000005"/>
    <d v="2017-05-16T09:00:00"/>
    <n v="0.99050000000000005"/>
    <x v="143"/>
  </r>
  <r>
    <s v="sell"/>
    <x v="1"/>
    <n v="0.01"/>
    <n v="0.01"/>
    <d v="2017-05-16T12:31:00"/>
    <n v="0.99029999999999996"/>
    <d v="2017-05-16T12:31:00"/>
    <n v="0.99029999999999996"/>
    <x v="144"/>
  </r>
  <r>
    <s v="sell"/>
    <x v="1"/>
    <n v="0.01"/>
    <n v="0.01"/>
    <d v="2017-05-16T18:06:00"/>
    <n v="0.98519999999999996"/>
    <d v="2017-05-16T18:06:00"/>
    <n v="0.98519999999999996"/>
    <x v="145"/>
  </r>
  <r>
    <s v="sell"/>
    <x v="1"/>
    <n v="0.01"/>
    <n v="0.01"/>
    <d v="2017-05-17T09:39:00"/>
    <n v="0.98399999999999999"/>
    <d v="2017-05-17T09:39:00"/>
    <n v="0.98399999999999999"/>
    <x v="146"/>
  </r>
  <r>
    <s v="sell"/>
    <x v="1"/>
    <n v="0.01"/>
    <n v="0.01"/>
    <d v="2017-05-17T14:01:00"/>
    <n v="0.97919999999999996"/>
    <d v="2017-05-17T14:01:00"/>
    <n v="0.97919999999999996"/>
    <x v="147"/>
  </r>
  <r>
    <s v="sell"/>
    <x v="1"/>
    <n v="0.01"/>
    <n v="0.01"/>
    <d v="2017-05-17T14:19:00"/>
    <n v="0.97770000000000001"/>
    <d v="2017-05-17T14:19:00"/>
    <n v="0.97770000000000001"/>
    <x v="148"/>
  </r>
  <r>
    <s v="sell"/>
    <x v="1"/>
    <n v="0.01"/>
    <n v="0.01"/>
    <d v="2017-05-18T13:22:00"/>
    <n v="0.97870000000000001"/>
    <d v="2017-05-18T13:22:00"/>
    <n v="0.97870000000000001"/>
    <x v="149"/>
  </r>
  <r>
    <s v="sell"/>
    <x v="1"/>
    <n v="0.01"/>
    <n v="0.01"/>
    <d v="2017-05-18T14:31:00"/>
    <n v="0.97929999999999995"/>
    <d v="2017-05-18T14:31:00"/>
    <n v="0.97929999999999995"/>
    <x v="150"/>
  </r>
  <r>
    <s v="sell"/>
    <x v="1"/>
    <n v="0.01"/>
    <n v="0.01"/>
    <d v="2017-05-18T15:41:00"/>
    <n v="0.97770000000000001"/>
    <d v="2017-05-18T15:41:00"/>
    <n v="0.97770000000000001"/>
    <x v="151"/>
  </r>
  <r>
    <s v="sell"/>
    <x v="1"/>
    <n v="0.01"/>
    <n v="0.01"/>
    <d v="2017-05-18T17:57:00"/>
    <n v="0.98109999999999997"/>
    <d v="2017-05-18T17:57:00"/>
    <n v="0.98109999999999997"/>
    <x v="152"/>
  </r>
  <r>
    <s v="sell"/>
    <x v="1"/>
    <n v="0.01"/>
    <n v="0.01"/>
    <d v="2017-05-19T07:43:00"/>
    <n v="0.97819999999999996"/>
    <d v="2017-05-19T07:43:00"/>
    <n v="0.97819999999999996"/>
    <x v="153"/>
  </r>
  <r>
    <s v="sell"/>
    <x v="1"/>
    <n v="0.01"/>
    <n v="0.01"/>
    <d v="2017-05-19T13:10:00"/>
    <n v="0.97609999999999997"/>
    <d v="2017-05-19T13:10:00"/>
    <n v="0.97609999999999997"/>
    <x v="154"/>
  </r>
  <r>
    <s v="sell"/>
    <x v="1"/>
    <n v="0.01"/>
    <n v="0.01"/>
    <d v="2017-05-19T13:35:00"/>
    <n v="0.97460000000000002"/>
    <d v="2017-05-19T13:35:00"/>
    <n v="0.97460000000000002"/>
    <x v="155"/>
  </r>
  <r>
    <s v="sell"/>
    <x v="1"/>
    <n v="0.01"/>
    <n v="0.01"/>
    <d v="2017-05-19T17:03:00"/>
    <n v="0.9738"/>
    <d v="2017-05-19T17:03:00"/>
    <n v="0.9738"/>
    <x v="156"/>
  </r>
  <r>
    <s v="sell"/>
    <x v="1"/>
    <n v="0.01"/>
    <n v="0.01"/>
    <d v="2017-05-19T17:33:00"/>
    <n v="0.97289999999999999"/>
    <d v="2017-05-19T17:33:00"/>
    <n v="0.97289999999999999"/>
    <x v="157"/>
  </r>
  <r>
    <s v="sell"/>
    <x v="1"/>
    <n v="0.01"/>
    <n v="0.01"/>
    <d v="2017-05-22T10:01:00"/>
    <n v="0.97189999999999999"/>
    <d v="2017-05-22T10:01:00"/>
    <n v="0.97189999999999999"/>
    <x v="158"/>
  </r>
  <r>
    <s v="sell"/>
    <x v="1"/>
    <n v="0.01"/>
    <n v="0.01"/>
    <d v="2017-05-22T10:05:00"/>
    <n v="0.9708"/>
    <d v="2017-05-22T10:05:00"/>
    <n v="0.9708"/>
    <x v="159"/>
  </r>
  <r>
    <s v="sell"/>
    <x v="2"/>
    <n v="0.31"/>
    <n v="0.32"/>
    <d v="2017-05-22T13:52:00"/>
    <n v="0.96960000000000002"/>
    <d v="2017-05-30T11:44:00"/>
    <n v="0.97550000000000003"/>
    <x v="160"/>
  </r>
  <r>
    <s v="sell"/>
    <x v="1"/>
    <n v="0.01"/>
    <n v="0.01"/>
    <d v="2017-05-30T14:11:00"/>
    <n v="0.9738"/>
    <d v="2017-05-30T14:11:00"/>
    <n v="0.9738"/>
    <x v="161"/>
  </r>
  <r>
    <s v="sell"/>
    <x v="1"/>
    <n v="0.01"/>
    <n v="0.01"/>
    <d v="2017-05-31T10:33:00"/>
    <n v="0.97099999999999997"/>
    <d v="2017-05-31T10:33:00"/>
    <n v="0.97099999999999997"/>
    <x v="162"/>
  </r>
  <r>
    <s v="sell"/>
    <x v="1"/>
    <n v="0.01"/>
    <n v="0.01"/>
    <d v="2017-05-31T13:34:00"/>
    <n v="0.97109999999999996"/>
    <d v="2017-05-31T13:34:00"/>
    <n v="0.97109999999999996"/>
    <x v="163"/>
  </r>
  <r>
    <s v="sell"/>
    <x v="1"/>
    <n v="0.01"/>
    <n v="0.01"/>
    <d v="2017-05-31T13:48:00"/>
    <n v="0.96989999999999998"/>
    <d v="2017-05-31T13:48:00"/>
    <n v="0.96989999999999998"/>
    <x v="164"/>
  </r>
  <r>
    <s v="sell"/>
    <x v="1"/>
    <n v="0.01"/>
    <n v="0.01"/>
    <d v="2017-05-31T14:45:00"/>
    <n v="0.97"/>
    <d v="2017-05-31T14:45:00"/>
    <n v="0.97"/>
    <x v="165"/>
  </r>
  <r>
    <s v="sell"/>
    <x v="1"/>
    <n v="0.01"/>
    <n v="0.01"/>
    <d v="2017-05-31T14:57:00"/>
    <n v="0.96879999999999999"/>
    <d v="2017-05-31T14:57:00"/>
    <n v="0.96879999999999999"/>
    <x v="166"/>
  </r>
  <r>
    <s v="sell"/>
    <x v="1"/>
    <n v="0.01"/>
    <n v="0.01"/>
    <d v="2017-05-31T14:57:00"/>
    <n v="0.96799999999999997"/>
    <d v="2017-05-31T14:57:00"/>
    <n v="0.96799999999999997"/>
    <x v="167"/>
  </r>
  <r>
    <s v="sell"/>
    <x v="1"/>
    <n v="0.01"/>
    <n v="0.01"/>
    <d v="2017-05-31T21:26:00"/>
    <n v="0.96699999999999997"/>
    <d v="2017-05-31T21:26:00"/>
    <n v="0.96699999999999997"/>
    <x v="168"/>
  </r>
  <r>
    <s v="sell"/>
    <x v="1"/>
    <n v="0.01"/>
    <n v="0.01"/>
    <d v="2017-06-02T12:48:00"/>
    <n v="0.96550000000000002"/>
    <d v="2017-06-02T12:48:00"/>
    <n v="0.96550000000000002"/>
    <x v="169"/>
  </r>
  <r>
    <s v="sell"/>
    <x v="1"/>
    <n v="0.01"/>
    <n v="0.01"/>
    <d v="2017-06-02T13:39:00"/>
    <n v="0.96430000000000005"/>
    <d v="2017-06-02T13:39:00"/>
    <n v="0.96430000000000005"/>
    <x v="170"/>
  </r>
  <r>
    <s v="sell"/>
    <x v="1"/>
    <n v="0.01"/>
    <n v="0.01"/>
    <d v="2017-06-05T09:14:00"/>
    <n v="0.9637"/>
    <d v="2017-06-05T09:14:00"/>
    <n v="0.9637"/>
    <x v="171"/>
  </r>
  <r>
    <s v="sell"/>
    <x v="1"/>
    <n v="0.01"/>
    <n v="0.01"/>
    <d v="2017-06-06T15:51:00"/>
    <n v="0.96279999999999999"/>
    <d v="2017-06-06T15:51:00"/>
    <n v="0.96279999999999999"/>
    <x v="172"/>
  </r>
  <r>
    <s v="sell"/>
    <x v="1"/>
    <n v="0.01"/>
    <n v="0.01"/>
    <d v="2017-06-07T11:23:00"/>
    <n v="0.96689999999999998"/>
    <d v="2017-06-07T11:23:00"/>
    <n v="0.96689999999999998"/>
    <x v="173"/>
  </r>
  <r>
    <s v="sell"/>
    <x v="1"/>
    <n v="0.01"/>
    <n v="0.01"/>
    <d v="2017-06-07T13:51:00"/>
    <n v="0.9637"/>
    <d v="2017-06-07T13:51:00"/>
    <n v="0.9637"/>
    <x v="174"/>
  </r>
  <r>
    <s v="sell"/>
    <x v="1"/>
    <n v="0.01"/>
    <n v="0.01"/>
    <d v="2017-06-07T14:16:00"/>
    <n v="0.96350000000000002"/>
    <d v="2017-06-07T14:16:00"/>
    <n v="0.96350000000000002"/>
    <x v="175"/>
  </r>
  <r>
    <s v="sell"/>
    <x v="0"/>
    <n v="0.1"/>
    <n v="0.14000000000000001"/>
    <d v="2017-06-07T16:52:00"/>
    <n v="0.96389999999999998"/>
    <d v="2017-06-12T02:51:00"/>
    <n v="0.96830000000000005"/>
    <x v="176"/>
  </r>
  <r>
    <s v="sell"/>
    <x v="1"/>
    <n v="0.01"/>
    <n v="0.01"/>
    <d v="2017-06-14T14:10:00"/>
    <n v="0.96499999999999997"/>
    <d v="2017-06-14T14:10:00"/>
    <n v="0.96499999999999997"/>
    <x v="177"/>
  </r>
  <r>
    <s v="sell"/>
    <x v="2"/>
    <n v="0.31"/>
    <n v="0.42000000000000004"/>
    <d v="2017-06-14T14:13:00"/>
    <n v="0.96419999999999995"/>
    <d v="2017-06-19T11:00:00"/>
    <n v="0.97030000000000005"/>
    <x v="178"/>
  </r>
  <r>
    <s v="sell"/>
    <x v="1"/>
    <n v="0.01"/>
    <n v="0.01"/>
    <d v="2017-06-23T20:42:00"/>
    <n v="0.96909999999999996"/>
    <d v="2017-06-23T20:42:00"/>
    <n v="0.96909999999999996"/>
    <x v="179"/>
  </r>
  <r>
    <s v="sell"/>
    <x v="3"/>
    <n v="0.03"/>
    <n v="0.04"/>
    <d v="2017-06-25T22:03:00"/>
    <n v="0.96899999999999997"/>
    <d v="2017-06-27T01:27:00"/>
    <n v="0.97209999999999996"/>
    <x v="180"/>
  </r>
  <r>
    <s v="sell"/>
    <x v="1"/>
    <n v="0.01"/>
    <n v="0.01"/>
    <d v="2017-06-27T08:15:00"/>
    <n v="0.96960000000000002"/>
    <d v="2017-06-27T08:15:00"/>
    <n v="0.96960000000000002"/>
    <x v="181"/>
  </r>
  <r>
    <s v="sell"/>
    <x v="1"/>
    <n v="0.01"/>
    <n v="0.01"/>
    <d v="2017-06-27T08:21:00"/>
    <n v="0.96870000000000001"/>
    <d v="2017-06-27T08:21:00"/>
    <n v="0.96870000000000001"/>
    <x v="182"/>
  </r>
  <r>
    <s v="sell"/>
    <x v="1"/>
    <n v="0.01"/>
    <n v="0.01"/>
    <d v="2017-06-27T08:31:00"/>
    <n v="0.96750000000000003"/>
    <d v="2017-06-27T08:31:00"/>
    <n v="0.96750000000000003"/>
    <x v="183"/>
  </r>
  <r>
    <s v="sell"/>
    <x v="1"/>
    <n v="0.01"/>
    <n v="0.01"/>
    <d v="2017-06-27T09:10:00"/>
    <n v="0.96660000000000001"/>
    <d v="2017-06-27T09:10:00"/>
    <n v="0.96660000000000001"/>
    <x v="184"/>
  </r>
  <r>
    <s v="sell"/>
    <x v="1"/>
    <n v="0.01"/>
    <n v="0.01"/>
    <d v="2017-06-27T10:54:00"/>
    <n v="0.9657"/>
    <d v="2017-06-27T10:54:00"/>
    <n v="0.9657"/>
    <x v="185"/>
  </r>
  <r>
    <s v="sell"/>
    <x v="1"/>
    <n v="0.01"/>
    <n v="0.01"/>
    <d v="2017-06-27T13:01:00"/>
    <n v="0.96499999999999997"/>
    <d v="2017-06-27T13:01:00"/>
    <n v="0.96499999999999997"/>
    <x v="186"/>
  </r>
  <r>
    <s v="sell"/>
    <x v="1"/>
    <n v="0.01"/>
    <n v="0.01"/>
    <d v="2017-06-27T14:02:00"/>
    <n v="0.96389999999999998"/>
    <d v="2017-06-27T14:02:00"/>
    <n v="0.96389999999999998"/>
    <x v="187"/>
  </r>
  <r>
    <s v="sell"/>
    <x v="1"/>
    <n v="0.01"/>
    <n v="0.01"/>
    <d v="2017-06-27T15:57:00"/>
    <n v="0.96240000000000003"/>
    <d v="2017-06-27T15:57:00"/>
    <n v="0.96240000000000003"/>
    <x v="188"/>
  </r>
  <r>
    <s v="sell"/>
    <x v="1"/>
    <n v="0.01"/>
    <n v="0.01"/>
    <d v="2017-06-27T15:59:00"/>
    <n v="0.96160000000000001"/>
    <d v="2017-06-27T15:59:00"/>
    <n v="0.96160000000000001"/>
    <x v="189"/>
  </r>
  <r>
    <s v="sell"/>
    <x v="1"/>
    <n v="0.01"/>
    <n v="0.01"/>
    <d v="2017-06-27T17:58:00"/>
    <n v="0.9607"/>
    <d v="2017-06-27T17:58:00"/>
    <n v="0.9607"/>
    <x v="190"/>
  </r>
  <r>
    <s v="sell"/>
    <x v="1"/>
    <n v="0.01"/>
    <n v="0.01"/>
    <d v="2017-06-27T21:00:00"/>
    <n v="0.96009999999999995"/>
    <d v="2017-06-27T21:00:00"/>
    <n v="0.96009999999999995"/>
    <x v="191"/>
  </r>
  <r>
    <s v="sell"/>
    <x v="1"/>
    <n v="0.01"/>
    <n v="0.01"/>
    <d v="2017-06-28T07:27:00"/>
    <n v="0.95930000000000004"/>
    <d v="2017-06-28T07:27:00"/>
    <n v="0.95930000000000004"/>
    <x v="192"/>
  </r>
  <r>
    <s v="sell"/>
    <x v="1"/>
    <n v="0.01"/>
    <n v="0.01"/>
    <d v="2017-06-28T11:04:00"/>
    <n v="0.96"/>
    <d v="2017-06-28T11:04:00"/>
    <n v="0.96"/>
    <x v="193"/>
  </r>
  <r>
    <s v="sell"/>
    <x v="1"/>
    <n v="0.01"/>
    <n v="0.01"/>
    <d v="2017-06-28T12:19:00"/>
    <n v="0.96340000000000003"/>
    <d v="2017-06-28T12:19:00"/>
    <n v="0.96340000000000003"/>
    <x v="194"/>
  </r>
  <r>
    <s v="sell"/>
    <x v="1"/>
    <n v="0.01"/>
    <n v="0.01"/>
    <d v="2017-06-28T12:21:00"/>
    <n v="0.96260000000000001"/>
    <d v="2017-06-28T12:21:00"/>
    <n v="0.96260000000000001"/>
    <x v="195"/>
  </r>
  <r>
    <s v="sell"/>
    <x v="1"/>
    <n v="0.01"/>
    <n v="0.01"/>
    <d v="2017-06-28T12:32:00"/>
    <n v="0.96150000000000002"/>
    <d v="2017-06-28T12:32:00"/>
    <n v="0.96150000000000002"/>
    <x v="196"/>
  </r>
  <r>
    <s v="sell"/>
    <x v="1"/>
    <n v="0.01"/>
    <n v="0.01"/>
    <d v="2017-06-28T13:36:00"/>
    <n v="0.95889999999999997"/>
    <d v="2017-06-28T13:36:00"/>
    <n v="0.95889999999999997"/>
    <x v="197"/>
  </r>
  <r>
    <s v="sell"/>
    <x v="1"/>
    <n v="0.01"/>
    <n v="0.01"/>
    <d v="2017-06-28T14:46:00"/>
    <n v="0.95899999999999996"/>
    <d v="2017-06-28T14:46:00"/>
    <n v="0.95899999999999996"/>
    <x v="198"/>
  </r>
  <r>
    <s v="sell"/>
    <x v="1"/>
    <n v="0.01"/>
    <n v="0.01"/>
    <d v="2017-06-29T01:51:00"/>
    <n v="0.95760000000000001"/>
    <d v="2017-06-29T01:51:00"/>
    <n v="0.95760000000000001"/>
    <x v="199"/>
  </r>
  <r>
    <s v="sell"/>
    <x v="1"/>
    <n v="0.01"/>
    <n v="0.01"/>
    <d v="2017-06-29T02:13:00"/>
    <n v="0.95679999999999998"/>
    <d v="2017-06-29T02:13:00"/>
    <n v="0.95679999999999998"/>
    <x v="200"/>
  </r>
  <r>
    <s v="sell"/>
    <x v="2"/>
    <n v="0.31"/>
    <n v="0.42000000000000004"/>
    <d v="2017-06-30T06:31:00"/>
    <n v="0.95640000000000003"/>
    <d v="2017-07-05T18:00:00"/>
    <n v="0.96450000000000002"/>
    <x v="201"/>
  </r>
  <r>
    <s v="sell"/>
    <x v="1"/>
    <n v="0.01"/>
    <n v="0.01"/>
    <d v="2017-07-06T18:44:00"/>
    <n v="0.96109999999999995"/>
    <d v="2017-07-06T18:44:00"/>
    <n v="0.96109999999999995"/>
    <x v="202"/>
  </r>
  <r>
    <s v="sell"/>
    <x v="1"/>
    <n v="0.01"/>
    <n v="0.01"/>
    <d v="2017-07-06T21:00:00"/>
    <n v="0.96020000000000005"/>
    <d v="2017-07-06T21:00:00"/>
    <n v="0.96020000000000005"/>
    <x v="203"/>
  </r>
  <r>
    <s v="sell"/>
    <x v="0"/>
    <n v="0.1"/>
    <n v="0.14000000000000001"/>
    <d v="2017-07-07T12:31:00"/>
    <n v="0.96130000000000004"/>
    <d v="2017-07-11T16:38:00"/>
    <n v="0.9657"/>
    <x v="204"/>
  </r>
  <r>
    <s v="sell"/>
    <x v="1"/>
    <n v="0.01"/>
    <n v="0.01"/>
    <d v="2017-07-11T17:47:00"/>
    <n v="0.96299999999999997"/>
    <d v="2017-07-11T17:47:00"/>
    <n v="0.96299999999999997"/>
    <x v="205"/>
  </r>
  <r>
    <s v="sell"/>
    <x v="1"/>
    <n v="0.01"/>
    <n v="0.01"/>
    <d v="2017-07-12T12:32:00"/>
    <n v="0.96179999999999999"/>
    <d v="2017-07-12T12:32:00"/>
    <n v="0.96179999999999999"/>
    <x v="206"/>
  </r>
  <r>
    <s v="sell"/>
    <x v="1"/>
    <n v="0.01"/>
    <n v="0.01"/>
    <d v="2017-07-12T12:54:00"/>
    <n v="0.96089999999999998"/>
    <d v="2017-07-12T12:54:00"/>
    <n v="0.96089999999999998"/>
    <x v="207"/>
  </r>
  <r>
    <s v="sell"/>
    <x v="1"/>
    <n v="0.01"/>
    <n v="0.01"/>
    <d v="2017-07-18T01:24:00"/>
    <n v="0.95909999999999995"/>
    <d v="2017-07-18T01:24:00"/>
    <n v="0.95909999999999995"/>
    <x v="208"/>
  </r>
  <r>
    <s v="sell"/>
    <x v="1"/>
    <n v="0.01"/>
    <n v="0.01"/>
    <d v="2017-07-18T07:48:00"/>
    <n v="0.9577"/>
    <d v="2017-07-18T07:48:00"/>
    <n v="0.9577"/>
    <x v="209"/>
  </r>
  <r>
    <s v="sell"/>
    <x v="1"/>
    <n v="0.01"/>
    <n v="0.01"/>
    <d v="2017-07-18T07:51:00"/>
    <n v="0.95689999999999997"/>
    <d v="2017-07-18T07:51:00"/>
    <n v="0.95689999999999997"/>
    <x v="210"/>
  </r>
  <r>
    <s v="sell"/>
    <x v="1"/>
    <n v="0.01"/>
    <n v="0.01"/>
    <d v="2017-07-18T09:20:00"/>
    <n v="0.95550000000000002"/>
    <d v="2017-07-18T09:20:00"/>
    <n v="0.95550000000000002"/>
    <x v="211"/>
  </r>
  <r>
    <s v="sell"/>
    <x v="1"/>
    <n v="0.01"/>
    <n v="0.01"/>
    <d v="2017-07-18T09:23:00"/>
    <n v="0.95469999999999999"/>
    <d v="2017-07-18T09:23:00"/>
    <n v="0.95469999999999999"/>
    <x v="212"/>
  </r>
  <r>
    <s v="sell"/>
    <x v="1"/>
    <n v="0.02"/>
    <n v="0.02"/>
    <d v="2017-07-18T12:39:00"/>
    <n v="0.95399999999999996"/>
    <d v="2017-07-18T12:39:00"/>
    <n v="0.95399999999999996"/>
    <x v="213"/>
  </r>
  <r>
    <s v="sell"/>
    <x v="1"/>
    <n v="0.02"/>
    <n v="0.02"/>
    <d v="2017-07-18T13:02:00"/>
    <n v="0.95409999999999995"/>
    <d v="2017-07-18T13:02:00"/>
    <n v="0.95409999999999995"/>
    <x v="214"/>
  </r>
  <r>
    <s v="sell"/>
    <x v="1"/>
    <n v="0.02"/>
    <n v="0.02"/>
    <d v="2017-07-18T21:31:00"/>
    <n v="0.95430000000000004"/>
    <d v="2017-07-18T21:31:00"/>
    <n v="0.95430000000000004"/>
    <x v="215"/>
  </r>
  <r>
    <s v="sell"/>
    <x v="1"/>
    <n v="0.02"/>
    <n v="0.02"/>
    <d v="2017-07-19T09:11:00"/>
    <n v="0.95309999999999995"/>
    <d v="2017-07-19T09:11:00"/>
    <n v="0.95309999999999995"/>
    <x v="216"/>
  </r>
  <r>
    <s v="sell"/>
    <x v="1"/>
    <n v="0.02"/>
    <n v="0.02"/>
    <d v="2017-07-20T14:37:00"/>
    <n v="0.95169999999999999"/>
    <d v="2017-07-20T14:37:00"/>
    <n v="0.95169999999999999"/>
    <x v="217"/>
  </r>
  <r>
    <s v="sell"/>
    <x v="1"/>
    <n v="0.02"/>
    <n v="0.02"/>
    <d v="2017-07-20T14:39:00"/>
    <n v="0.95089999999999997"/>
    <d v="2017-07-20T14:39:00"/>
    <n v="0.95089999999999997"/>
    <x v="218"/>
  </r>
  <r>
    <s v="sell"/>
    <x v="1"/>
    <n v="0.02"/>
    <n v="0.02"/>
    <d v="2017-07-20T14:43:00"/>
    <n v="0.95009999999999994"/>
    <d v="2017-07-20T14:43:00"/>
    <n v="0.95009999999999994"/>
    <x v="219"/>
  </r>
  <r>
    <s v="sell"/>
    <x v="1"/>
    <n v="0.02"/>
    <n v="0.02"/>
    <d v="2017-07-20T14:46:00"/>
    <n v="0.94940000000000002"/>
    <d v="2017-07-20T14:46:00"/>
    <n v="0.94940000000000002"/>
    <x v="220"/>
  </r>
  <r>
    <s v="sell"/>
    <x v="1"/>
    <n v="0.02"/>
    <n v="0.02"/>
    <d v="2017-07-21T13:30:00"/>
    <n v="0.94710000000000005"/>
    <d v="2017-07-21T13:30:00"/>
    <n v="0.94710000000000005"/>
    <x v="221"/>
  </r>
  <r>
    <s v="sell"/>
    <x v="1"/>
    <n v="0.02"/>
    <n v="0.02"/>
    <d v="2017-07-24T07:48:00"/>
    <n v="0.94679999999999997"/>
    <d v="2017-07-24T07:48:00"/>
    <n v="0.94679999999999997"/>
    <x v="222"/>
  </r>
  <r>
    <s v="sell"/>
    <x v="1"/>
    <n v="0.02"/>
    <n v="0.02"/>
    <d v="2017-07-24T12:15:00"/>
    <n v="0.94599999999999995"/>
    <d v="2017-07-24T12:15:00"/>
    <n v="0.94599999999999995"/>
    <x v="223"/>
  </r>
  <r>
    <s v="sell"/>
    <x v="2"/>
    <n v="0.62"/>
    <n v="0.84000000000000008"/>
    <d v="2017-07-24T13:41:00"/>
    <n v="0.94610000000000005"/>
    <d v="2017-07-27T02:42:00"/>
    <n v="0.9506"/>
    <x v="224"/>
  </r>
  <r>
    <s v="sell"/>
    <x v="2"/>
    <n v="0.62"/>
    <n v="0.84000000000000008"/>
    <d v="2017-07-27T03:39:00"/>
    <n v="0.94910000000000005"/>
    <d v="2017-07-28T06:04:00"/>
    <n v="0.9677"/>
    <x v="225"/>
  </r>
  <r>
    <s v="sell"/>
    <x v="1"/>
    <n v="0.02"/>
    <n v="0.02"/>
    <d v="2017-07-28T07:46:00"/>
    <n v="0.96760000000000002"/>
    <d v="2017-07-28T07:46:00"/>
    <n v="0.96760000000000002"/>
    <x v="226"/>
  </r>
  <r>
    <s v="sell"/>
    <x v="1"/>
    <n v="0.02"/>
    <n v="0.02"/>
    <d v="2017-07-28T12:17:00"/>
    <n v="0.96679999999999999"/>
    <d v="2017-07-28T12:17:00"/>
    <n v="0.96679999999999999"/>
    <x v="227"/>
  </r>
  <r>
    <s v="sell"/>
    <x v="1"/>
    <n v="0.02"/>
    <n v="0.02"/>
    <d v="2017-07-28T12:31:00"/>
    <n v="0.96589999999999998"/>
    <d v="2017-07-28T12:31:00"/>
    <n v="0.96589999999999998"/>
    <x v="228"/>
  </r>
  <r>
    <s v="sell"/>
    <x v="1"/>
    <n v="0.02"/>
    <n v="0.02"/>
    <d v="2017-07-28T12:31:00"/>
    <n v="0.96509999999999996"/>
    <d v="2017-07-28T12:31:00"/>
    <n v="0.96509999999999996"/>
    <x v="229"/>
  </r>
  <r>
    <s v="sell"/>
    <x v="0"/>
    <n v="0.2"/>
    <n v="0.28000000000000003"/>
    <d v="2017-07-31T15:02:00"/>
    <n v="0.96360000000000001"/>
    <d v="2017-08-04T04:25:00"/>
    <n v="0.96779999999999999"/>
    <x v="230"/>
  </r>
  <r>
    <s v="sell"/>
    <x v="1"/>
    <n v="0.02"/>
    <n v="0.02"/>
    <d v="2017-08-09T07:57:00"/>
    <n v="0.96399999999999997"/>
    <d v="2017-08-09T07:57:00"/>
    <n v="0.96399999999999997"/>
    <x v="231"/>
  </r>
  <r>
    <s v="sell"/>
    <x v="1"/>
    <n v="0.02"/>
    <n v="0.02"/>
    <d v="2017-08-09T08:19:00"/>
    <n v="0.96319999999999995"/>
    <d v="2017-08-09T08:19:00"/>
    <n v="0.96319999999999995"/>
    <x v="231"/>
  </r>
  <r>
    <s v="sell"/>
    <x v="1"/>
    <n v="0.02"/>
    <n v="0.02"/>
    <d v="2017-08-09T08:19:00"/>
    <n v="0.96240000000000003"/>
    <d v="2017-08-09T08:19:00"/>
    <n v="0.96240000000000003"/>
    <x v="232"/>
  </r>
  <r>
    <s v="sell"/>
    <x v="1"/>
    <n v="0.02"/>
    <n v="0.02"/>
    <d v="2017-08-09T08:20:00"/>
    <n v="0.96160000000000001"/>
    <d v="2017-08-09T08:20:00"/>
    <n v="0.96160000000000001"/>
    <x v="233"/>
  </r>
  <r>
    <s v="sell"/>
    <x v="1"/>
    <n v="0.02"/>
    <n v="0.02"/>
    <d v="2017-08-11T06:14:00"/>
    <n v="0.96199999999999997"/>
    <d v="2017-08-11T06:14:00"/>
    <n v="0.96199999999999997"/>
    <x v="234"/>
  </r>
  <r>
    <s v="sell"/>
    <x v="1"/>
    <n v="0.02"/>
    <n v="0.02"/>
    <d v="2017-08-11T08:58:00"/>
    <n v="0.95979999999999999"/>
    <d v="2017-08-11T08:58:00"/>
    <n v="0.95979999999999999"/>
    <x v="235"/>
  </r>
  <r>
    <s v="sell"/>
    <x v="0"/>
    <n v="0.2"/>
    <n v="0.28000000000000003"/>
    <d v="2017-08-11T09:06:00"/>
    <n v="0.95899999999999996"/>
    <d v="2017-08-24T13:51:00"/>
    <n v="0.96250000000000002"/>
    <x v="236"/>
  </r>
  <r>
    <s v="sell"/>
    <x v="1"/>
    <n v="0.02"/>
    <n v="0.02"/>
    <d v="2017-08-25T14:42:00"/>
    <n v="0.95850000000000002"/>
    <d v="2017-08-25T14:42:00"/>
    <n v="0.95850000000000002"/>
    <x v="237"/>
  </r>
  <r>
    <s v="sell"/>
    <x v="1"/>
    <n v="0.02"/>
    <n v="0.02"/>
    <d v="2017-08-25T15:05:00"/>
    <n v="0.95740000000000003"/>
    <d v="2017-08-25T15:05:00"/>
    <n v="0.95740000000000003"/>
    <x v="238"/>
  </r>
  <r>
    <s v="sell"/>
    <x v="1"/>
    <n v="0.02"/>
    <n v="0.02"/>
    <d v="2017-08-25T19:30:00"/>
    <n v="0.9556"/>
    <d v="2017-08-25T19:30:00"/>
    <n v="0.9556"/>
    <x v="239"/>
  </r>
  <r>
    <s v="sell"/>
    <x v="3"/>
    <n v="0.06"/>
    <n v="0.08"/>
    <d v="2017-08-27T21:08:00"/>
    <n v="0.95469999999999999"/>
    <d v="2017-08-28T03:55:00"/>
    <n v="0.95699999999999996"/>
    <x v="240"/>
  </r>
  <r>
    <s v="sell"/>
    <x v="1"/>
    <n v="0.02"/>
    <n v="0.02"/>
    <d v="2017-08-28T07:11:00"/>
    <n v="0.95479999999999998"/>
    <d v="2017-08-28T07:11:00"/>
    <n v="0.95479999999999998"/>
    <x v="241"/>
  </r>
  <r>
    <s v="sell"/>
    <x v="1"/>
    <n v="0.02"/>
    <n v="0.02"/>
    <d v="2017-08-28T07:53:00"/>
    <n v="0.95389999999999997"/>
    <d v="2017-08-28T07:53:00"/>
    <n v="0.95389999999999997"/>
    <x v="242"/>
  </r>
  <r>
    <s v="sell"/>
    <x v="1"/>
    <n v="0.02"/>
    <n v="0.02"/>
    <d v="2017-08-28T13:43:00"/>
    <n v="0.95489999999999997"/>
    <d v="2017-08-28T13:43:00"/>
    <n v="0.95489999999999997"/>
    <x v="243"/>
  </r>
  <r>
    <s v="sell"/>
    <x v="1"/>
    <n v="0.02"/>
    <n v="0.02"/>
    <d v="2017-08-28T21:09:00"/>
    <n v="0.95350000000000001"/>
    <d v="2017-08-28T21:09:00"/>
    <n v="0.95350000000000001"/>
    <x v="244"/>
  </r>
  <r>
    <s v="sell"/>
    <x v="1"/>
    <n v="0.02"/>
    <n v="0.02"/>
    <d v="2017-08-28T21:56:00"/>
    <n v="0.95189999999999997"/>
    <d v="2017-08-28T21:56:00"/>
    <n v="0.95189999999999997"/>
    <x v="245"/>
  </r>
  <r>
    <s v="sell"/>
    <x v="1"/>
    <n v="0.02"/>
    <n v="0.02"/>
    <d v="2017-08-28T22:09:00"/>
    <n v="0.95050000000000001"/>
    <d v="2017-08-28T22:09:00"/>
    <n v="0.95050000000000001"/>
    <x v="246"/>
  </r>
  <r>
    <s v="sell"/>
    <x v="1"/>
    <n v="0.02"/>
    <n v="0.02"/>
    <d v="2017-08-29T07:01:00"/>
    <n v="0.9496"/>
    <d v="2017-08-29T07:01:00"/>
    <n v="0.9496"/>
    <x v="247"/>
  </r>
  <r>
    <s v="sell"/>
    <x v="1"/>
    <n v="0.02"/>
    <n v="0.02"/>
    <d v="2017-08-29T07:31:00"/>
    <n v="0.94889999999999997"/>
    <d v="2017-08-29T07:31:00"/>
    <n v="0.94889999999999997"/>
    <x v="248"/>
  </r>
  <r>
    <s v="sell"/>
    <x v="1"/>
    <n v="0.02"/>
    <n v="0.02"/>
    <d v="2017-08-29T08:05:00"/>
    <n v="0.94789999999999996"/>
    <d v="2017-08-29T08:05:00"/>
    <n v="0.94789999999999996"/>
    <x v="249"/>
  </r>
  <r>
    <s v="sell"/>
    <x v="1"/>
    <n v="0.02"/>
    <n v="0.02"/>
    <d v="2017-08-29T09:22:00"/>
    <n v="0.94410000000000005"/>
    <d v="2017-08-29T09:22:00"/>
    <n v="0.94410000000000005"/>
    <x v="250"/>
  </r>
  <r>
    <s v="sell"/>
    <x v="2"/>
    <n v="0.62"/>
    <n v="0.84000000000000008"/>
    <d v="2017-08-29T09:29:00"/>
    <n v="0.94320000000000004"/>
    <d v="2017-09-14T06:22:00"/>
    <n v="0.96379999999999999"/>
    <x v="251"/>
  </r>
  <r>
    <s v="sell"/>
    <x v="1"/>
    <n v="0.02"/>
    <n v="0.02"/>
    <d v="2017-09-14T07:31:00"/>
    <n v="0.96350000000000002"/>
    <d v="2017-09-14T07:31:00"/>
    <n v="0.96350000000000002"/>
    <x v="252"/>
  </r>
  <r>
    <s v="sell"/>
    <x v="1"/>
    <n v="0.02"/>
    <n v="0.02"/>
    <d v="2017-09-14T07:34:00"/>
    <n v="0.9627"/>
    <d v="2017-09-14T07:34:00"/>
    <n v="0.9627"/>
    <x v="253"/>
  </r>
  <r>
    <s v="sell"/>
    <x v="1"/>
    <n v="0.02"/>
    <n v="0.02"/>
    <d v="2017-09-14T22:03:00"/>
    <n v="0.9627"/>
    <d v="2017-09-14T22:03:00"/>
    <n v="0.9627"/>
    <x v="254"/>
  </r>
  <r>
    <s v="sell"/>
    <x v="1"/>
    <n v="0.02"/>
    <n v="0.02"/>
    <d v="2017-09-15T00:55:00"/>
    <n v="0.96309999999999996"/>
    <d v="2017-09-15T00:55:00"/>
    <n v="0.96309999999999996"/>
    <x v="255"/>
  </r>
  <r>
    <s v="sell"/>
    <x v="1"/>
    <n v="0.02"/>
    <n v="0.02"/>
    <d v="2017-09-15T08:00:00"/>
    <n v="0.96209999999999996"/>
    <d v="2017-09-15T08:00:00"/>
    <n v="0.96209999999999996"/>
    <x v="256"/>
  </r>
  <r>
    <s v="sell"/>
    <x v="1"/>
    <n v="0.02"/>
    <n v="0.02"/>
    <d v="2017-09-15T08:52:00"/>
    <n v="0.96150000000000002"/>
    <d v="2017-09-15T08:52:00"/>
    <n v="0.96150000000000002"/>
    <x v="257"/>
  </r>
  <r>
    <s v="sell"/>
    <x v="1"/>
    <n v="0.02"/>
    <n v="0.02"/>
    <d v="2017-09-15T08:52:00"/>
    <n v="0.9607"/>
    <d v="2017-09-15T08:52:00"/>
    <n v="0.9607"/>
    <x v="258"/>
  </r>
  <r>
    <s v="sell"/>
    <x v="1"/>
    <n v="0.02"/>
    <n v="0.02"/>
    <d v="2017-09-15T09:20:00"/>
    <n v="0.95989999999999998"/>
    <d v="2017-09-15T09:20:00"/>
    <n v="0.95989999999999998"/>
    <x v="259"/>
  </r>
  <r>
    <s v="sell"/>
    <x v="1"/>
    <n v="0.02"/>
    <n v="0.02"/>
    <d v="2017-09-15T12:31:00"/>
    <n v="0.95860000000000001"/>
    <d v="2017-09-15T12:31:00"/>
    <n v="0.95860000000000001"/>
    <x v="260"/>
  </r>
  <r>
    <s v="sell"/>
    <x v="2"/>
    <n v="0.62"/>
    <n v="0.89999999999999991"/>
    <d v="2017-09-15T13:16:00"/>
    <n v="0.95709999999999995"/>
    <d v="2017-10-05T06:58:00"/>
    <n v="0.97460000000000002"/>
    <x v="261"/>
  </r>
  <r>
    <s v="sell"/>
    <x v="1"/>
    <n v="0.02"/>
    <n v="0.02"/>
    <d v="2017-10-13T16:07:00"/>
    <n v="0.97409999999999997"/>
    <d v="2017-10-13T16:07:00"/>
    <n v="0.97409999999999997"/>
    <x v="262"/>
  </r>
  <r>
    <s v="sell"/>
    <x v="0"/>
    <n v="0.2"/>
    <n v="0.28000000000000003"/>
    <d v="2017-10-16T15:28:00"/>
    <n v="0.97309999999999997"/>
    <d v="2017-10-18T00:06:00"/>
    <n v="0.97729999999999995"/>
    <x v="263"/>
  </r>
  <r>
    <s v="sell"/>
    <x v="2"/>
    <n v="0.62"/>
    <n v="0.90000000000000013"/>
    <d v="2017-10-19T12:24:00"/>
    <n v="0.97399999999999998"/>
    <d v="2017-10-24T01:00:00"/>
    <n v="0.98399999999999999"/>
    <x v="264"/>
  </r>
  <r>
    <s v="buy"/>
    <x v="1"/>
    <n v="0.02"/>
    <n v="0.02"/>
    <d v="2017-10-27T12:31:00"/>
    <n v="1.0026999999999999"/>
    <d v="2017-10-27T12:31:00"/>
    <n v="1.0026999999999999"/>
    <x v="265"/>
  </r>
  <r>
    <s v="buy"/>
    <x v="2"/>
    <n v="0.62"/>
    <n v="0.64"/>
    <d v="2017-10-27T13:33:00"/>
    <n v="1.0019"/>
    <d v="2017-10-31T01:36:00"/>
    <n v="0.99629999999999996"/>
    <x v="266"/>
  </r>
  <r>
    <s v="buy"/>
    <x v="1"/>
    <n v="0.02"/>
    <n v="0.02"/>
    <d v="2017-10-31T10:04:00"/>
    <n v="0.99870000000000003"/>
    <d v="2017-10-31T10:04:00"/>
    <n v="0.99870000000000003"/>
    <x v="267"/>
  </r>
  <r>
    <s v="buy"/>
    <x v="1"/>
    <n v="0.02"/>
    <n v="0.02"/>
    <d v="2017-10-31T12:32:00"/>
    <n v="0.99880000000000002"/>
    <d v="2017-10-31T12:32:00"/>
    <n v="0.99880000000000002"/>
    <x v="268"/>
  </r>
  <r>
    <s v="buy"/>
    <x v="1"/>
    <n v="0.02"/>
    <n v="0.02"/>
    <d v="2017-10-31T15:51:00"/>
    <n v="0.99760000000000004"/>
    <d v="2017-10-31T15:51:00"/>
    <n v="0.99760000000000004"/>
    <x v="269"/>
  </r>
  <r>
    <s v="buy"/>
    <x v="1"/>
    <n v="0.02"/>
    <n v="0.02"/>
    <d v="2017-10-31T19:00:00"/>
    <n v="0.99829999999999997"/>
    <d v="2017-10-31T19:00:00"/>
    <n v="0.99829999999999997"/>
    <x v="270"/>
  </r>
  <r>
    <s v="buy"/>
    <x v="1"/>
    <n v="0.02"/>
    <n v="0.02"/>
    <d v="2017-11-01T00:12:00"/>
    <n v="0.99909999999999999"/>
    <d v="2017-11-01T00:12:00"/>
    <n v="0.99909999999999999"/>
    <x v="271"/>
  </r>
  <r>
    <s v="buy"/>
    <x v="1"/>
    <n v="0.02"/>
    <n v="0.02"/>
    <d v="2017-11-01T12:17:00"/>
    <n v="1.0015000000000001"/>
    <d v="2017-11-01T12:17:00"/>
    <n v="1.0015000000000001"/>
    <x v="272"/>
  </r>
  <r>
    <s v="buy"/>
    <x v="1"/>
    <n v="0.02"/>
    <n v="0.02"/>
    <d v="2017-11-01T14:01:00"/>
    <n v="1.0021"/>
    <d v="2017-11-01T14:01:00"/>
    <n v="1.0021"/>
    <x v="273"/>
  </r>
  <r>
    <s v="buy"/>
    <x v="1"/>
    <n v="0.02"/>
    <n v="0.02"/>
    <d v="2017-11-01T18:12:00"/>
    <n v="1.0028999999999999"/>
    <d v="2017-11-01T18:12:00"/>
    <n v="1.0028999999999999"/>
    <x v="274"/>
  </r>
  <r>
    <s v="buy"/>
    <x v="1"/>
    <n v="0.02"/>
    <n v="0.02"/>
    <d v="2017-11-02T12:05:00"/>
    <n v="0.99980000000000002"/>
    <d v="2017-11-02T12:05:00"/>
    <n v="0.99980000000000002"/>
    <x v="275"/>
  </r>
  <r>
    <s v="buy"/>
    <x v="1"/>
    <n v="0.02"/>
    <n v="0.02"/>
    <d v="2017-11-02T14:08:00"/>
    <n v="0.99780000000000002"/>
    <d v="2017-11-02T14:08:00"/>
    <n v="0.99780000000000002"/>
    <x v="276"/>
  </r>
  <r>
    <s v="buy"/>
    <x v="1"/>
    <n v="0.02"/>
    <n v="0.02"/>
    <d v="2017-11-02T14:39:00"/>
    <n v="0.99860000000000004"/>
    <d v="2017-11-02T14:39:00"/>
    <n v="0.99860000000000004"/>
    <x v="277"/>
  </r>
  <r>
    <s v="buy"/>
    <x v="1"/>
    <n v="0.02"/>
    <n v="0.02"/>
    <d v="2017-11-02T15:03:00"/>
    <n v="0.99909999999999999"/>
    <d v="2017-11-02T15:03:00"/>
    <n v="0.99909999999999999"/>
    <x v="278"/>
  </r>
  <r>
    <s v="buy"/>
    <x v="1"/>
    <n v="0.02"/>
    <n v="0.02"/>
    <d v="2017-11-03T07:10:00"/>
    <n v="0.99939999999999996"/>
    <d v="2017-11-03T07:10:00"/>
    <n v="0.99939999999999996"/>
    <x v="279"/>
  </r>
  <r>
    <s v="buy"/>
    <x v="1"/>
    <n v="0.02"/>
    <n v="0.02"/>
    <d v="2017-11-03T12:38:00"/>
    <n v="0.99790000000000001"/>
    <d v="2017-11-03T12:38:00"/>
    <n v="0.99790000000000001"/>
    <x v="280"/>
  </r>
  <r>
    <s v="buy"/>
    <x v="1"/>
    <n v="0.02"/>
    <n v="0.02"/>
    <d v="2017-11-03T12:46:00"/>
    <n v="0.99870000000000003"/>
    <d v="2017-11-03T12:46:00"/>
    <n v="0.99870000000000003"/>
    <x v="281"/>
  </r>
  <r>
    <s v="buy"/>
    <x v="1"/>
    <n v="0.02"/>
    <n v="0.02"/>
    <d v="2017-11-03T13:01:00"/>
    <n v="0.99980000000000002"/>
    <d v="2017-11-03T13:01:00"/>
    <n v="0.99980000000000002"/>
    <x v="282"/>
  </r>
  <r>
    <s v="buy"/>
    <x v="1"/>
    <n v="0.02"/>
    <n v="0.02"/>
    <d v="2017-11-03T14:01:00"/>
    <n v="1.0005999999999999"/>
    <d v="2017-11-03T14:01:00"/>
    <n v="1.0005999999999999"/>
    <x v="283"/>
  </r>
  <r>
    <s v="buy"/>
    <x v="1"/>
    <n v="0.02"/>
    <n v="0.02"/>
    <d v="2017-11-03T14:49:00"/>
    <n v="1.0016"/>
    <d v="2017-11-03T14:49:00"/>
    <n v="1.0016"/>
    <x v="284"/>
  </r>
  <r>
    <s v="buy"/>
    <x v="1"/>
    <n v="0.02"/>
    <n v="0.02"/>
    <d v="2017-11-03T14:58:00"/>
    <n v="1.0024"/>
    <d v="2017-11-03T14:58:00"/>
    <n v="1.0024"/>
    <x v="285"/>
  </r>
  <r>
    <s v="buy"/>
    <x v="1"/>
    <n v="0.02"/>
    <n v="0.02"/>
    <d v="2017-11-07T13:12:00"/>
    <n v="0.99990000000000001"/>
    <d v="2017-11-07T13:12:00"/>
    <n v="0.99990000000000001"/>
    <x v="286"/>
  </r>
  <r>
    <s v="buy"/>
    <x v="1"/>
    <n v="0.02"/>
    <n v="0.02"/>
    <d v="2017-11-09T08:09:00"/>
    <n v="0.99909999999999999"/>
    <d v="2017-11-09T08:09:00"/>
    <n v="0.99909999999999999"/>
    <x v="287"/>
  </r>
  <r>
    <s v="buy"/>
    <x v="1"/>
    <n v="0.02"/>
    <n v="0.02"/>
    <d v="2017-11-09T08:24:00"/>
    <n v="1"/>
    <d v="2017-11-09T08:24:00"/>
    <n v="1"/>
    <x v="288"/>
  </r>
  <r>
    <s v="buy"/>
    <x v="1"/>
    <n v="0.02"/>
    <n v="0.02"/>
    <d v="2017-11-09T12:45:00"/>
    <n v="0.99690000000000001"/>
    <d v="2017-11-09T12:45:00"/>
    <n v="0.99690000000000001"/>
    <x v="289"/>
  </r>
  <r>
    <s v="buy"/>
    <x v="1"/>
    <n v="0.02"/>
    <n v="0.02"/>
    <d v="2017-11-09T13:48:00"/>
    <n v="0.99890000000000001"/>
    <d v="2017-11-09T13:48:00"/>
    <n v="0.99890000000000001"/>
    <x v="290"/>
  </r>
  <r>
    <s v="buy"/>
    <x v="2"/>
    <n v="0.62"/>
    <n v="0.89999999999999991"/>
    <d v="2017-11-09T14:01:00"/>
    <n v="0.99970000000000003"/>
    <d v="2017-11-19T22:54:00"/>
    <n v="0.98960000000000004"/>
    <x v="291"/>
  </r>
  <r>
    <s v="buy"/>
    <x v="1"/>
    <n v="0.03"/>
    <n v="0.03"/>
    <d v="2017-11-20T16:31:00"/>
    <n v="0.9919"/>
    <d v="2017-11-20T16:31:00"/>
    <n v="0.9919"/>
    <x v="292"/>
  </r>
  <r>
    <s v="buy"/>
    <x v="1"/>
    <n v="0.03"/>
    <n v="0.03"/>
    <d v="2017-11-21T09:35:00"/>
    <n v="0.99350000000000005"/>
    <d v="2017-11-21T09:35:00"/>
    <n v="0.99350000000000005"/>
    <x v="293"/>
  </r>
  <r>
    <s v="buy"/>
    <x v="1"/>
    <n v="0.03"/>
    <n v="0.03"/>
    <d v="2017-11-21T15:00:00"/>
    <n v="0.99109999999999998"/>
    <d v="2017-11-21T15:00:00"/>
    <n v="0.99109999999999998"/>
    <x v="294"/>
  </r>
  <r>
    <s v="buy"/>
    <x v="1"/>
    <n v="0.03"/>
    <n v="0.03"/>
    <d v="2017-11-21T22:08:00"/>
    <n v="0.99119999999999997"/>
    <d v="2017-11-21T22:08:00"/>
    <n v="0.99119999999999997"/>
    <x v="295"/>
  </r>
  <r>
    <s v="sell"/>
    <x v="1"/>
    <n v="0.03"/>
    <n v="0.03"/>
    <d v="2017-11-27T08:28:00"/>
    <n v="0.97789999999999999"/>
    <d v="2017-11-27T08:28:00"/>
    <n v="0.97789999999999999"/>
    <x v="296"/>
  </r>
  <r>
    <s v="sell"/>
    <x v="1"/>
    <n v="0.03"/>
    <n v="0.03"/>
    <d v="2017-12-01T16:29:00"/>
    <n v="0.97540000000000004"/>
    <d v="2017-12-01T16:29:00"/>
    <n v="0.97540000000000004"/>
    <x v="297"/>
  </r>
  <r>
    <s v="sell"/>
    <x v="1"/>
    <n v="0.03"/>
    <n v="0.03"/>
    <d v="2017-12-01T16:30:00"/>
    <n v="0.97460000000000002"/>
    <d v="2017-12-01T16:30:00"/>
    <n v="0.97460000000000002"/>
    <x v="298"/>
  </r>
  <r>
    <s v="sell"/>
    <x v="2"/>
    <n v="0.94"/>
    <n v="1.26"/>
    <d v="2017-12-01T17:55:00"/>
    <n v="0.97450000000000003"/>
    <d v="2017-12-08T13:30:00"/>
    <n v="0.995"/>
    <x v="299"/>
  </r>
  <r>
    <s v="buy"/>
    <x v="1"/>
    <n v="0.03"/>
    <n v="0.03"/>
    <d v="2017-12-07T13:00:00"/>
    <n v="0.99429999999999996"/>
    <d v="2017-12-07T13:00:00"/>
    <n v="0.99429999999999996"/>
    <x v="300"/>
  </r>
  <r>
    <s v="buy"/>
    <x v="2"/>
    <n v="0.94"/>
    <n v="0.97"/>
    <d v="2017-12-08T13:28:00"/>
    <n v="0.99690000000000001"/>
    <d v="2017-12-14T07:06:00"/>
    <n v="0.98580000000000001"/>
    <x v="301"/>
  </r>
  <r>
    <s v="sell"/>
    <x v="1"/>
    <n v="0.03"/>
    <n v="0.03"/>
    <d v="2017-12-10T22:06:00"/>
    <n v="0.99339999999999995"/>
    <d v="2017-12-10T22:06:00"/>
    <n v="0.99339999999999995"/>
    <x v="302"/>
  </r>
  <r>
    <s v="sell"/>
    <x v="1"/>
    <n v="0.03"/>
    <n v="0.03"/>
    <d v="2017-12-11T07:05:00"/>
    <n v="0.99129999999999996"/>
    <d v="2017-12-11T07:05:00"/>
    <n v="0.99129999999999996"/>
    <x v="303"/>
  </r>
  <r>
    <s v="sell"/>
    <x v="1"/>
    <n v="0.03"/>
    <n v="0.03"/>
    <d v="2017-12-11T15:07:00"/>
    <n v="0.99009999999999998"/>
    <d v="2017-12-11T15:07:00"/>
    <n v="0.99009999999999998"/>
    <x v="304"/>
  </r>
  <r>
    <s v="sell"/>
    <x v="1"/>
    <n v="0.03"/>
    <n v="0.03"/>
    <d v="2017-12-12T15:58:00"/>
    <n v="0.99270000000000003"/>
    <d v="2017-12-12T15:58:00"/>
    <n v="0.99270000000000003"/>
    <x v="305"/>
  </r>
  <r>
    <s v="sell"/>
    <x v="1"/>
    <n v="0.03"/>
    <n v="0.03"/>
    <d v="2017-12-12T17:28:00"/>
    <n v="0.99170000000000003"/>
    <d v="2017-12-12T17:28:00"/>
    <n v="0.99170000000000003"/>
    <x v="306"/>
  </r>
  <r>
    <s v="sell"/>
    <x v="1"/>
    <n v="0.03"/>
    <n v="0.03"/>
    <d v="2017-12-12T17:28:00"/>
    <n v="0.9909"/>
    <d v="2017-12-12T17:28:00"/>
    <n v="0.9909"/>
    <x v="307"/>
  </r>
  <r>
    <s v="sell"/>
    <x v="1"/>
    <n v="0.03"/>
    <n v="0.03"/>
    <d v="2017-12-13T03:36:00"/>
    <n v="0.98939999999999995"/>
    <d v="2017-12-13T03:36:00"/>
    <n v="0.98939999999999995"/>
    <x v="308"/>
  </r>
  <r>
    <s v="sell"/>
    <x v="1"/>
    <n v="0.03"/>
    <n v="0.03"/>
    <d v="2017-12-13T13:45:00"/>
    <n v="0.98860000000000003"/>
    <d v="2017-12-13T13:45:00"/>
    <n v="0.98860000000000003"/>
    <x v="309"/>
  </r>
  <r>
    <s v="sell"/>
    <x v="1"/>
    <n v="0.03"/>
    <n v="0.03"/>
    <d v="2017-12-13T19:01:00"/>
    <n v="0.98629999999999995"/>
    <d v="2017-12-13T19:01:00"/>
    <n v="0.98629999999999995"/>
    <x v="310"/>
  </r>
  <r>
    <s v="sell"/>
    <x v="1"/>
    <n v="0.03"/>
    <n v="0.03"/>
    <d v="2017-12-13T19:07:00"/>
    <n v="0.98550000000000004"/>
    <d v="2017-12-13T19:07:00"/>
    <n v="0.98550000000000004"/>
    <x v="311"/>
  </r>
  <r>
    <s v="sell"/>
    <x v="3"/>
    <n v="0.09"/>
    <n v="0.12"/>
    <d v="2017-12-14T08:26:00"/>
    <n v="0.98529999999999995"/>
    <d v="2017-12-15T02:50:00"/>
    <n v="0.98799999999999999"/>
    <x v="312"/>
  </r>
  <r>
    <s v="buy"/>
    <x v="1"/>
    <n v="0.03"/>
    <n v="0.03"/>
    <d v="2017-12-14T08:45:00"/>
    <n v="0.98699999999999999"/>
    <d v="2017-12-14T08:45:00"/>
    <n v="0.98699999999999999"/>
    <x v="313"/>
  </r>
  <r>
    <s v="buy"/>
    <x v="1"/>
    <n v="0.03"/>
    <n v="0.03"/>
    <d v="2017-12-14T13:32:00"/>
    <n v="0.98740000000000006"/>
    <d v="2017-12-14T13:32:00"/>
    <n v="0.98740000000000006"/>
    <x v="314"/>
  </r>
  <r>
    <s v="buy"/>
    <x v="1"/>
    <n v="0.03"/>
    <n v="0.03"/>
    <d v="2017-12-14T13:58:00"/>
    <n v="0.98909999999999998"/>
    <d v="2017-12-14T13:58:00"/>
    <n v="0.98909999999999998"/>
    <x v="315"/>
  </r>
  <r>
    <s v="buy"/>
    <x v="1"/>
    <n v="0.03"/>
    <n v="0.03"/>
    <d v="2017-12-14T21:49:00"/>
    <n v="0.98909999999999998"/>
    <d v="2017-12-14T21:49:00"/>
    <n v="0.98909999999999998"/>
    <x v="316"/>
  </r>
  <r>
    <s v="buy"/>
    <x v="1"/>
    <n v="0.03"/>
    <n v="0.03"/>
    <d v="2017-12-15T06:38:00"/>
    <n v="0.98870000000000002"/>
    <d v="2017-12-15T06:38:00"/>
    <n v="0.98870000000000002"/>
    <x v="317"/>
  </r>
  <r>
    <s v="buy"/>
    <x v="1"/>
    <n v="0.03"/>
    <n v="0.03"/>
    <d v="2017-12-15T15:16:00"/>
    <n v="0.99199999999999999"/>
    <d v="2017-12-15T15:16:00"/>
    <n v="0.99199999999999999"/>
    <x v="318"/>
  </r>
  <r>
    <s v="buy"/>
    <x v="2"/>
    <n v="0.94"/>
    <n v="0.97"/>
    <d v="2017-12-15T15:19:00"/>
    <n v="0.99299999999999999"/>
    <d v="2017-12-20T08:16:00"/>
    <n v="0.98629999999999995"/>
    <x v="319"/>
  </r>
  <r>
    <s v="sell"/>
    <x v="1"/>
    <n v="0.03"/>
    <n v="0.03"/>
    <d v="2017-12-18T15:31:00"/>
    <n v="0.98519999999999996"/>
    <d v="2017-12-18T15:31:00"/>
    <n v="0.98519999999999996"/>
    <x v="320"/>
  </r>
  <r>
    <s v="sell"/>
    <x v="1"/>
    <n v="0.03"/>
    <n v="0.03"/>
    <d v="2017-12-18T15:43:00"/>
    <n v="0.98399999999999999"/>
    <d v="2017-12-18T15:43:00"/>
    <n v="0.98399999999999999"/>
    <x v="321"/>
  </r>
  <r>
    <s v="buy"/>
    <x v="1"/>
    <n v="0.03"/>
    <n v="0.03"/>
    <d v="2017-12-20T11:58:00"/>
    <n v="0.98860000000000003"/>
    <d v="2017-12-20T11:58:00"/>
    <n v="0.98860000000000003"/>
    <x v="322"/>
  </r>
  <r>
    <s v="sell"/>
    <x v="3"/>
    <n v="0.94"/>
    <n v="0.97"/>
    <d v="2017-12-20T15:44:00"/>
    <n v="0.9829"/>
    <d v="2017-12-22T21:59:00"/>
    <n v="0.98839999999999995"/>
    <x v="323"/>
  </r>
  <r>
    <s v="buy"/>
    <x v="1"/>
    <n v="0.03"/>
    <n v="0.03"/>
    <d v="2017-12-22T00:16:00"/>
    <n v="0.99"/>
    <d v="2017-12-22T00:16:00"/>
    <n v="0.99"/>
    <x v="324"/>
  </r>
  <r>
    <s v="buy"/>
    <x v="1"/>
    <n v="0.03"/>
    <n v="0.03"/>
    <d v="2017-12-22T16:03:00"/>
    <n v="0.99009999999999998"/>
    <d v="2017-12-22T16:03:00"/>
    <n v="0.99009999999999998"/>
    <x v="325"/>
  </r>
  <r>
    <s v="buy"/>
    <x v="1"/>
    <n v="0.03"/>
    <n v="0.03"/>
    <d v="2017-12-22T19:15:00"/>
    <n v="0.99"/>
    <d v="2017-12-22T19:15:00"/>
    <n v="0.99"/>
    <x v="326"/>
  </r>
  <r>
    <s v="buy"/>
    <x v="1"/>
    <n v="0.03"/>
    <n v="0.03"/>
    <d v="2017-12-26T22:59:00"/>
    <n v="0.98960000000000004"/>
    <d v="2017-12-26T22:59:00"/>
    <n v="0.98960000000000004"/>
    <x v="327"/>
  </r>
  <r>
    <s v="sell"/>
    <x v="1"/>
    <n v="0.28999999999999998"/>
    <n v="0.28999999999999998"/>
    <d v="2017-12-27T17:00:00"/>
    <n v="0.9869"/>
    <d v="2017-12-27T17:00:00"/>
    <n v="0.9869"/>
    <x v="328"/>
  </r>
  <r>
    <s v="sell"/>
    <x v="1"/>
    <n v="0.09"/>
    <n v="0.09"/>
    <d v="2017-12-27T22:01:00"/>
    <n v="0.98540000000000005"/>
    <d v="2017-12-27T22:01:00"/>
    <n v="0.98540000000000005"/>
    <x v="328"/>
  </r>
  <r>
    <s v="sell"/>
    <x v="1"/>
    <n v="0.03"/>
    <n v="0.03"/>
    <d v="2017-12-27T22:01:00"/>
    <n v="0.98560000000000003"/>
    <d v="2017-12-27T22:01:00"/>
    <n v="0.98560000000000003"/>
    <x v="329"/>
  </r>
  <r>
    <s v="sell"/>
    <x v="1"/>
    <n v="0.03"/>
    <n v="0.03"/>
    <d v="2017-12-28T04:57:00"/>
    <n v="0.98409999999999997"/>
    <d v="2017-12-28T04:57:00"/>
    <n v="0.98409999999999997"/>
    <x v="330"/>
  </r>
  <r>
    <s v="sell"/>
    <x v="1"/>
    <n v="0.03"/>
    <n v="0.03"/>
    <d v="2017-12-28T07:44:00"/>
    <n v="0.98099999999999998"/>
    <d v="2017-12-28T07:44:00"/>
    <n v="0.98099999999999998"/>
    <x v="331"/>
  </r>
  <r>
    <s v="buy"/>
    <x v="1"/>
    <n v="0.03"/>
    <n v="0.03"/>
    <d v="2017-12-28T08:10:00"/>
    <n v="0.98099999999999998"/>
    <d v="2017-12-28T08:10:00"/>
    <n v="0.98099999999999998"/>
    <x v="332"/>
  </r>
  <r>
    <s v="sell"/>
    <x v="1"/>
    <n v="0.03"/>
    <n v="0.03"/>
    <d v="2017-12-28T09:00:00"/>
    <n v="0.98050000000000004"/>
    <d v="2017-12-28T09:00:00"/>
    <n v="0.98050000000000004"/>
    <x v="333"/>
  </r>
  <r>
    <s v="buy"/>
    <x v="2"/>
    <n v="0.94"/>
    <n v="0.97"/>
    <d v="2017-12-28T09:01:00"/>
    <n v="0.98129999999999995"/>
    <d v="2018-01-02T14:36:00"/>
    <n v="0.97260000000000002"/>
    <x v="334"/>
  </r>
  <r>
    <s v="sell"/>
    <x v="1"/>
    <n v="0.03"/>
    <n v="0.03"/>
    <d v="2017-12-28T11:43:00"/>
    <n v="0.97960000000000003"/>
    <d v="2017-12-28T11:43:00"/>
    <n v="0.97960000000000003"/>
    <x v="335"/>
  </r>
  <r>
    <s v="sell"/>
    <x v="1"/>
    <n v="0.03"/>
    <n v="0.03"/>
    <d v="2017-12-28T22:41:00"/>
    <n v="0.97819999999999996"/>
    <d v="2017-12-28T22:41:00"/>
    <n v="0.97819999999999996"/>
    <x v="336"/>
  </r>
  <r>
    <s v="sell"/>
    <x v="1"/>
    <n v="0.03"/>
    <n v="0.03"/>
    <d v="2017-12-29T15:00:00"/>
    <n v="0.97599999999999998"/>
    <d v="2017-12-29T15:00:00"/>
    <n v="0.97599999999999998"/>
    <x v="337"/>
  </r>
  <r>
    <s v="sell"/>
    <x v="1"/>
    <n v="0.03"/>
    <n v="0.03"/>
    <d v="2017-12-29T15:59:00"/>
    <n v="0.97450000000000003"/>
    <d v="2017-12-29T15:59:00"/>
    <n v="0.97450000000000003"/>
    <x v="338"/>
  </r>
  <r>
    <s v="sell"/>
    <x v="1"/>
    <n v="0.03"/>
    <n v="0.03"/>
    <d v="2018-01-01T23:30:00"/>
    <n v="0.97399999999999998"/>
    <d v="2018-01-01T23:30:00"/>
    <n v="0.97399999999999998"/>
    <x v="339"/>
  </r>
  <r>
    <s v="sell"/>
    <x v="1"/>
    <n v="0.03"/>
    <n v="0.03"/>
    <d v="2018-01-02T10:31:00"/>
    <n v="0.97070000000000001"/>
    <d v="2018-01-02T10:31:00"/>
    <n v="0.97070000000000001"/>
    <x v="340"/>
  </r>
  <r>
    <s v="sell"/>
    <x v="1"/>
    <n v="0.03"/>
    <n v="0.03"/>
    <d v="2018-01-02T15:58:00"/>
    <n v="0.97189999999999999"/>
    <d v="2018-01-02T15:58:00"/>
    <n v="0.97189999999999999"/>
    <x v="341"/>
  </r>
  <r>
    <s v="sell"/>
    <x v="1"/>
    <n v="0.03"/>
    <n v="0.03"/>
    <d v="2018-01-02T16:40:00"/>
    <n v="0.97189999999999999"/>
    <d v="2018-01-02T16:40:00"/>
    <n v="0.97189999999999999"/>
    <x v="342"/>
  </r>
  <r>
    <s v="buy"/>
    <x v="1"/>
    <n v="0.04"/>
    <n v="0.04"/>
    <d v="2018-01-03T15:08:00"/>
    <n v="0.97870000000000001"/>
    <d v="2018-01-03T15:08:00"/>
    <n v="0.97870000000000001"/>
    <x v="343"/>
  </r>
  <r>
    <s v="buy"/>
    <x v="3"/>
    <n v="0.12"/>
    <n v="0.16"/>
    <d v="2018-01-03T15:24:00"/>
    <n v="0.9798"/>
    <d v="2018-01-09T00:31:00"/>
    <n v="0.9778"/>
    <x v="344"/>
  </r>
  <r>
    <s v="sell"/>
    <x v="1"/>
    <n v="0.04"/>
    <n v="0.04"/>
    <d v="2018-01-03T15:58:00"/>
    <n v="0.97770000000000001"/>
    <d v="2018-01-03T15:58:00"/>
    <n v="0.97770000000000001"/>
    <x v="345"/>
  </r>
  <r>
    <s v="sell"/>
    <x v="1"/>
    <n v="0.04"/>
    <n v="0.04"/>
    <d v="2018-01-03T15:59:00"/>
    <n v="0.97689999999999999"/>
    <d v="2018-01-03T15:59:00"/>
    <n v="0.97689999999999999"/>
    <x v="346"/>
  </r>
  <r>
    <s v="sell"/>
    <x v="1"/>
    <n v="0.04"/>
    <n v="0.04"/>
    <d v="2018-01-04T09:50:00"/>
    <n v="0.97619999999999996"/>
    <d v="2018-01-04T09:50:00"/>
    <n v="0.97619999999999996"/>
    <x v="347"/>
  </r>
  <r>
    <s v="sell"/>
    <x v="1"/>
    <n v="0.04"/>
    <n v="0.04"/>
    <d v="2018-01-04T13:47:00"/>
    <n v="0.97470000000000001"/>
    <d v="2018-01-04T13:47:00"/>
    <n v="0.97470000000000001"/>
    <x v="348"/>
  </r>
  <r>
    <s v="sell"/>
    <x v="0"/>
    <n v="0.39"/>
    <n v="0.55000000000000004"/>
    <d v="2018-01-04T15:11:00"/>
    <n v="0.97370000000000001"/>
    <d v="2018-01-09T02:02:00"/>
    <n v="0.9768"/>
    <x v="349"/>
  </r>
  <r>
    <s v="buy"/>
    <x v="1"/>
    <n v="0.04"/>
    <n v="0.04"/>
    <d v="2018-01-09T08:40:00"/>
    <n v="0.98260000000000003"/>
    <d v="2018-01-09T08:40:00"/>
    <n v="0.98260000000000003"/>
    <x v="350"/>
  </r>
  <r>
    <s v="buy"/>
    <x v="1"/>
    <n v="0.04"/>
    <n v="0.04"/>
    <d v="2018-01-09T11:05:00"/>
    <n v="0.98350000000000004"/>
    <d v="2018-01-09T11:05:00"/>
    <n v="0.98350000000000004"/>
    <x v="351"/>
  </r>
  <r>
    <s v="buy"/>
    <x v="2"/>
    <n v="1.25"/>
    <n v="1.6800000000000002"/>
    <d v="2018-01-09T14:57:00"/>
    <n v="0.98429999999999995"/>
    <d v="2018-01-17T19:25:00"/>
    <n v="0.95960000000000001"/>
    <x v="352"/>
  </r>
  <r>
    <s v="sell"/>
    <x v="1"/>
    <n v="0.04"/>
    <n v="0.04"/>
    <d v="2018-01-11T18:02:00"/>
    <n v="0.97489999999999999"/>
    <d v="2018-01-11T18:02:00"/>
    <n v="0.97489999999999999"/>
    <x v="353"/>
  </r>
  <r>
    <s v="sell"/>
    <x v="1"/>
    <n v="0.04"/>
    <n v="0.04"/>
    <d v="2018-01-12T08:40:00"/>
    <n v="0.97270000000000001"/>
    <d v="2018-01-12T08:40:00"/>
    <n v="0.97270000000000001"/>
    <x v="354"/>
  </r>
  <r>
    <s v="sell"/>
    <x v="1"/>
    <n v="0.04"/>
    <n v="0.04"/>
    <d v="2018-01-12T09:05:00"/>
    <n v="0.97199999999999998"/>
    <d v="2018-01-12T09:05:00"/>
    <n v="0.97199999999999998"/>
    <x v="355"/>
  </r>
  <r>
    <s v="sell"/>
    <x v="1"/>
    <n v="0.04"/>
    <n v="0.04"/>
    <d v="2018-01-12T09:32:00"/>
    <n v="0.97099999999999997"/>
    <d v="2018-01-12T09:32:00"/>
    <n v="0.97099999999999997"/>
    <x v="356"/>
  </r>
  <r>
    <s v="sell"/>
    <x v="1"/>
    <n v="0.04"/>
    <n v="0.04"/>
    <d v="2018-01-12T13:30:00"/>
    <n v="0.97040000000000004"/>
    <d v="2018-01-12T13:30:00"/>
    <n v="0.97040000000000004"/>
    <x v="357"/>
  </r>
  <r>
    <s v="sell"/>
    <x v="1"/>
    <n v="0.04"/>
    <n v="0.04"/>
    <d v="2018-01-12T18:36:00"/>
    <n v="0.96970000000000001"/>
    <d v="2018-01-12T18:36:00"/>
    <n v="0.96970000000000001"/>
    <x v="358"/>
  </r>
  <r>
    <s v="sell"/>
    <x v="1"/>
    <n v="0.04"/>
    <n v="0.04"/>
    <d v="2018-01-12T19:32:00"/>
    <n v="0.96840000000000004"/>
    <d v="2018-01-12T19:32:00"/>
    <n v="0.96840000000000004"/>
    <x v="359"/>
  </r>
  <r>
    <s v="sell"/>
    <x v="1"/>
    <n v="0.04"/>
    <n v="0.04"/>
    <d v="2018-01-12T21:05:00"/>
    <n v="0.96730000000000005"/>
    <d v="2018-01-12T21:05:00"/>
    <n v="0.96730000000000005"/>
    <x v="360"/>
  </r>
  <r>
    <s v="sell"/>
    <x v="1"/>
    <n v="0.04"/>
    <n v="0.04"/>
    <d v="2018-01-12T21:05:00"/>
    <n v="0.96650000000000003"/>
    <d v="2018-01-12T21:05:00"/>
    <n v="0.96650000000000003"/>
    <x v="361"/>
  </r>
  <r>
    <s v="sell"/>
    <x v="1"/>
    <n v="0.04"/>
    <n v="0.04"/>
    <d v="2018-01-15T05:19:00"/>
    <n v="0.96560000000000001"/>
    <d v="2018-01-15T05:19:00"/>
    <n v="0.96560000000000001"/>
    <x v="362"/>
  </r>
  <r>
    <s v="sell"/>
    <x v="1"/>
    <n v="0.04"/>
    <n v="0.04"/>
    <d v="2018-01-15T09:13:00"/>
    <n v="0.96389999999999998"/>
    <d v="2018-01-15T09:13:00"/>
    <n v="0.96389999999999998"/>
    <x v="363"/>
  </r>
  <r>
    <s v="sell"/>
    <x v="1"/>
    <n v="0.04"/>
    <n v="0.04"/>
    <d v="2018-01-15T09:49:00"/>
    <n v="0.96240000000000003"/>
    <d v="2018-01-15T09:49:00"/>
    <n v="0.96240000000000003"/>
    <x v="364"/>
  </r>
  <r>
    <s v="sell"/>
    <x v="1"/>
    <n v="0.04"/>
    <n v="0.04"/>
    <d v="2018-01-15T10:20:00"/>
    <n v="0.96160000000000001"/>
    <d v="2018-01-15T10:20:00"/>
    <n v="0.96160000000000001"/>
    <x v="365"/>
  </r>
  <r>
    <s v="sell"/>
    <x v="1"/>
    <n v="0.04"/>
    <n v="0.04"/>
    <d v="2018-01-15T12:00:00"/>
    <n v="0.96199999999999997"/>
    <d v="2018-01-15T12:00:00"/>
    <n v="0.96199999999999997"/>
    <x v="366"/>
  </r>
  <r>
    <s v="sell"/>
    <x v="1"/>
    <n v="0.04"/>
    <n v="0.04"/>
    <d v="2018-01-15T12:58:00"/>
    <n v="0.9607"/>
    <d v="2018-01-15T12:58:00"/>
    <n v="0.9607"/>
    <x v="367"/>
  </r>
  <r>
    <s v="sell"/>
    <x v="1"/>
    <n v="0.04"/>
    <n v="0.04"/>
    <d v="2018-01-16T19:03:00"/>
    <n v="0.9597"/>
    <d v="2018-01-16T19:03:00"/>
    <n v="0.9597"/>
    <x v="368"/>
  </r>
  <r>
    <s v="sell"/>
    <x v="1"/>
    <n v="0.04"/>
    <n v="0.04"/>
    <d v="2018-01-16T19:22:00"/>
    <n v="0.95879999999999999"/>
    <d v="2018-01-16T19:22:00"/>
    <n v="0.95879999999999999"/>
    <x v="369"/>
  </r>
  <r>
    <s v="sell"/>
    <x v="1"/>
    <n v="0.04"/>
    <n v="0.04"/>
    <d v="2018-01-17T00:48:00"/>
    <n v="0.95779999999999998"/>
    <d v="2018-01-17T00:48:00"/>
    <n v="0.95779999999999998"/>
    <x v="370"/>
  </r>
  <r>
    <s v="buy"/>
    <x v="1"/>
    <n v="0.04"/>
    <n v="0.04"/>
    <d v="2018-01-17T19:56:00"/>
    <n v="0.96160000000000001"/>
    <d v="2018-01-17T19:56:00"/>
    <n v="0.96160000000000001"/>
    <x v="371"/>
  </r>
  <r>
    <s v="buy"/>
    <x v="1"/>
    <n v="0.04"/>
    <n v="0.04"/>
    <d v="2018-01-17T20:01:00"/>
    <n v="0.96230000000000004"/>
    <d v="2018-01-17T20:01:00"/>
    <n v="0.96230000000000004"/>
    <x v="372"/>
  </r>
  <r>
    <s v="buy"/>
    <x v="1"/>
    <n v="0.04"/>
    <n v="0.04"/>
    <d v="2018-01-17T21:02:00"/>
    <n v="0.96350000000000002"/>
    <d v="2018-01-17T21:02:00"/>
    <n v="0.96350000000000002"/>
    <x v="373"/>
  </r>
  <r>
    <s v="buy"/>
    <x v="1"/>
    <n v="0.04"/>
    <n v="0.04"/>
    <d v="2018-01-17T21:46:00"/>
    <n v="0.96479999999999999"/>
    <d v="2018-01-17T21:46:00"/>
    <n v="0.96479999999999999"/>
    <x v="374"/>
  </r>
  <r>
    <s v="buy"/>
    <x v="1"/>
    <n v="0.04"/>
    <n v="0.04"/>
    <d v="2018-01-17T21:54:00"/>
    <n v="0.96579999999999999"/>
    <d v="2018-01-17T21:54:00"/>
    <n v="0.96579999999999999"/>
    <x v="375"/>
  </r>
  <r>
    <s v="buy"/>
    <x v="2"/>
    <n v="1.25"/>
    <n v="1.6800000000000002"/>
    <d v="2018-01-17T22:59:00"/>
    <n v="0.9667"/>
    <d v="2018-02-20T05:56:00"/>
    <n v="0.93169999999999997"/>
    <x v="376"/>
  </r>
  <r>
    <s v="sell"/>
    <x v="1"/>
    <n v="0.04"/>
    <n v="0.04"/>
    <d v="2018-01-19T07:37:00"/>
    <n v="0.95609999999999995"/>
    <d v="2018-01-19T07:37:00"/>
    <n v="0.95609999999999995"/>
    <x v="377"/>
  </r>
  <r>
    <s v="sell"/>
    <x v="1"/>
    <n v="0.04"/>
    <n v="0.04"/>
    <d v="2018-01-19T08:29:00"/>
    <n v="0.95469999999999999"/>
    <d v="2018-01-19T08:29:00"/>
    <n v="0.95469999999999999"/>
    <x v="378"/>
  </r>
  <r>
    <s v="sell"/>
    <x v="1"/>
    <n v="0.04"/>
    <n v="0.04"/>
    <d v="2018-01-19T09:36:00"/>
    <n v="0.95479999999999998"/>
    <d v="2018-01-19T09:36:00"/>
    <n v="0.95479999999999998"/>
    <x v="379"/>
  </r>
  <r>
    <s v="sell"/>
    <x v="1"/>
    <n v="0.04"/>
    <n v="0.04"/>
    <d v="2018-01-24T08:10:00"/>
    <n v="0.95320000000000005"/>
    <d v="2018-01-24T08:10:00"/>
    <n v="0.95320000000000005"/>
    <x v="380"/>
  </r>
  <r>
    <s v="sell"/>
    <x v="1"/>
    <n v="0.04"/>
    <n v="0.04"/>
    <d v="2018-01-24T08:45:00"/>
    <n v="0.95230000000000004"/>
    <d v="2018-01-24T08:45:00"/>
    <n v="0.95230000000000004"/>
    <x v="381"/>
  </r>
  <r>
    <s v="sell"/>
    <x v="1"/>
    <n v="0.04"/>
    <n v="0.04"/>
    <d v="2018-01-24T09:23:00"/>
    <n v="0.95079999999999998"/>
    <d v="2018-01-24T09:23:00"/>
    <n v="0.95079999999999998"/>
    <x v="382"/>
  </r>
  <r>
    <s v="sell"/>
    <x v="1"/>
    <n v="0.04"/>
    <n v="0.04"/>
    <d v="2018-01-24T13:34:00"/>
    <n v="0.9496"/>
    <d v="2018-01-24T13:34:00"/>
    <n v="0.9496"/>
    <x v="383"/>
  </r>
  <r>
    <s v="sell"/>
    <x v="1"/>
    <n v="0.04"/>
    <n v="0.04"/>
    <d v="2018-01-24T14:10:00"/>
    <n v="0.94820000000000004"/>
    <d v="2018-01-24T14:10:00"/>
    <n v="0.94820000000000004"/>
    <x v="384"/>
  </r>
  <r>
    <s v="sell"/>
    <x v="1"/>
    <n v="0.04"/>
    <n v="0.04"/>
    <d v="2018-01-24T14:32:00"/>
    <n v="0.94699999999999995"/>
    <d v="2018-01-24T14:32:00"/>
    <n v="0.94699999999999995"/>
    <x v="385"/>
  </r>
  <r>
    <s v="sell"/>
    <x v="1"/>
    <n v="0.04"/>
    <n v="0.04"/>
    <d v="2018-01-24T14:52:00"/>
    <n v="0.94589999999999996"/>
    <d v="2018-01-24T14:52:00"/>
    <n v="0.94589999999999996"/>
    <x v="386"/>
  </r>
  <r>
    <s v="sell"/>
    <x v="1"/>
    <n v="0.04"/>
    <n v="0.04"/>
    <d v="2018-01-24T14:52:00"/>
    <n v="0.94510000000000005"/>
    <d v="2018-01-24T14:52:00"/>
    <n v="0.94510000000000005"/>
    <x v="387"/>
  </r>
  <r>
    <s v="sell"/>
    <x v="1"/>
    <n v="0.04"/>
    <n v="0.04"/>
    <d v="2018-01-24T14:57:00"/>
    <n v="0.94430000000000003"/>
    <d v="2018-01-24T14:57:00"/>
    <n v="0.94430000000000003"/>
    <x v="387"/>
  </r>
  <r>
    <s v="sell"/>
    <x v="1"/>
    <n v="0.04"/>
    <n v="0.04"/>
    <d v="2018-01-24T14:57:00"/>
    <n v="0.94350000000000001"/>
    <d v="2018-01-24T14:57:00"/>
    <n v="0.94350000000000001"/>
    <x v="387"/>
  </r>
  <r>
    <s v="sell"/>
    <x v="1"/>
    <n v="0.04"/>
    <n v="0.04"/>
    <d v="2018-01-24T14:58:00"/>
    <n v="0.94379999999999997"/>
    <d v="2018-01-24T14:58:00"/>
    <n v="0.94379999999999997"/>
    <x v="388"/>
  </r>
  <r>
    <s v="sell"/>
    <x v="1"/>
    <n v="0.04"/>
    <n v="0.04"/>
    <d v="2018-01-24T15:40:00"/>
    <n v="0.94479999999999997"/>
    <d v="2018-01-24T15:40:00"/>
    <n v="0.94479999999999997"/>
    <x v="389"/>
  </r>
  <r>
    <s v="sell"/>
    <x v="1"/>
    <n v="0.04"/>
    <n v="0.04"/>
    <d v="2018-01-24T17:01:00"/>
    <n v="0.94479999999999997"/>
    <d v="2018-01-24T17:01:00"/>
    <n v="0.94479999999999997"/>
    <x v="390"/>
  </r>
  <r>
    <s v="sell"/>
    <x v="1"/>
    <n v="0.04"/>
    <n v="0.04"/>
    <d v="2018-01-25T03:32:00"/>
    <n v="0.94320000000000004"/>
    <d v="2018-01-25T03:32:00"/>
    <n v="0.94320000000000004"/>
    <x v="391"/>
  </r>
  <r>
    <s v="sell"/>
    <x v="1"/>
    <n v="0.04"/>
    <n v="0.04"/>
    <d v="2018-01-25T06:17:00"/>
    <n v="0.94020000000000004"/>
    <d v="2018-01-25T06:17:00"/>
    <n v="0.94020000000000004"/>
    <x v="392"/>
  </r>
  <r>
    <s v="sell"/>
    <x v="1"/>
    <n v="0.04"/>
    <n v="0.04"/>
    <d v="2018-01-25T06:27:00"/>
    <n v="0.93940000000000001"/>
    <d v="2018-01-25T06:27:00"/>
    <n v="0.93940000000000001"/>
    <x v="393"/>
  </r>
  <r>
    <s v="sell"/>
    <x v="1"/>
    <n v="0.04"/>
    <n v="0.04"/>
    <d v="2018-01-25T13:43:00"/>
    <n v="0.93899999999999995"/>
    <d v="2018-01-25T13:43:00"/>
    <n v="0.93899999999999995"/>
    <x v="394"/>
  </r>
  <r>
    <s v="sell"/>
    <x v="1"/>
    <n v="0.04"/>
    <n v="0.04"/>
    <d v="2018-01-25T13:54:00"/>
    <n v="0.93820000000000003"/>
    <d v="2018-01-25T13:54:00"/>
    <n v="0.93820000000000003"/>
    <x v="395"/>
  </r>
  <r>
    <s v="sell"/>
    <x v="1"/>
    <n v="0.04"/>
    <n v="0.04"/>
    <d v="2018-01-25T14:01:00"/>
    <n v="0.93759999999999999"/>
    <d v="2018-01-25T14:01:00"/>
    <n v="0.93759999999999999"/>
    <x v="396"/>
  </r>
  <r>
    <s v="sell"/>
    <x v="1"/>
    <n v="0.04"/>
    <n v="0.04"/>
    <d v="2018-01-25T14:01:00"/>
    <n v="0.93679999999999997"/>
    <d v="2018-01-25T14:01:00"/>
    <n v="0.93679999999999997"/>
    <x v="397"/>
  </r>
  <r>
    <s v="sell"/>
    <x v="1"/>
    <n v="0.04"/>
    <n v="0.04"/>
    <d v="2018-01-25T14:02:00"/>
    <n v="0.93600000000000005"/>
    <d v="2018-01-25T14:02:00"/>
    <n v="0.93600000000000005"/>
    <x v="398"/>
  </r>
  <r>
    <s v="sell"/>
    <x v="1"/>
    <n v="0.04"/>
    <n v="0.04"/>
    <d v="2018-01-25T15:08:00"/>
    <n v="0.93379999999999996"/>
    <d v="2018-01-25T15:08:00"/>
    <n v="0.93379999999999996"/>
    <x v="399"/>
  </r>
  <r>
    <s v="sell"/>
    <x v="1"/>
    <n v="0.04"/>
    <n v="0.04"/>
    <d v="2018-01-25T15:08:00"/>
    <n v="0.93300000000000005"/>
    <d v="2018-01-25T15:08:00"/>
    <n v="0.93300000000000005"/>
    <x v="400"/>
  </r>
  <r>
    <s v="sell"/>
    <x v="1"/>
    <n v="0.04"/>
    <n v="0.04"/>
    <d v="2018-01-25T15:09:00"/>
    <n v="0.93220000000000003"/>
    <d v="2018-01-25T15:09:00"/>
    <n v="0.93220000000000003"/>
    <x v="401"/>
  </r>
  <r>
    <s v="sell"/>
    <x v="1"/>
    <n v="0.04"/>
    <n v="0.04"/>
    <d v="2018-01-25T15:14:00"/>
    <n v="0.93049999999999999"/>
    <d v="2018-01-25T15:14:00"/>
    <n v="0.93049999999999999"/>
    <x v="402"/>
  </r>
  <r>
    <s v="sell"/>
    <x v="1"/>
    <n v="0.04"/>
    <n v="0.04"/>
    <d v="2018-01-25T15:18:00"/>
    <n v="0.92930000000000001"/>
    <d v="2018-01-25T15:18:00"/>
    <n v="0.92930000000000001"/>
    <x v="403"/>
  </r>
  <r>
    <s v="sell"/>
    <x v="1"/>
    <n v="0.04"/>
    <n v="0.04"/>
    <d v="2018-02-01T15:42:00"/>
    <n v="0.92689999999999995"/>
    <d v="2018-02-01T15:42:00"/>
    <n v="0.92689999999999995"/>
    <x v="404"/>
  </r>
  <r>
    <s v="sell"/>
    <x v="1"/>
    <n v="0.04"/>
    <n v="0.04"/>
    <d v="2018-02-01T22:05:00"/>
    <n v="0.92559999999999998"/>
    <d v="2018-02-01T22:05:00"/>
    <n v="0.92559999999999998"/>
    <x v="405"/>
  </r>
  <r>
    <s v="sell"/>
    <x v="1"/>
    <n v="0.04"/>
    <n v="0.04"/>
    <d v="2018-02-15T15:56:00"/>
    <n v="0.92259999999999998"/>
    <d v="2018-02-15T15:56:00"/>
    <n v="0.92259999999999998"/>
    <x v="406"/>
  </r>
  <r>
    <s v="sell"/>
    <x v="1"/>
    <n v="0.04"/>
    <n v="0.04"/>
    <d v="2018-02-15T20:16:00"/>
    <n v="0.9214"/>
    <d v="2018-02-15T20:16:00"/>
    <n v="0.9214"/>
    <x v="407"/>
  </r>
  <r>
    <s v="sell"/>
    <x v="1"/>
    <n v="0.04"/>
    <n v="0.04"/>
    <d v="2018-02-16T04:12:00"/>
    <n v="0.91949999999999998"/>
    <d v="2018-02-16T04:12:00"/>
    <n v="0.91949999999999998"/>
    <x v="408"/>
  </r>
  <r>
    <s v="buy"/>
    <x v="1"/>
    <n v="0.05"/>
    <n v="0.05"/>
    <d v="2018-02-20T08:15:00"/>
    <n v="0.93379999999999996"/>
    <d v="2018-02-20T08:15:00"/>
    <n v="0.93379999999999996"/>
    <x v="409"/>
  </r>
  <r>
    <s v="buy"/>
    <x v="1"/>
    <n v="0.05"/>
    <n v="0.05"/>
    <d v="2018-02-20T10:01:00"/>
    <n v="0.93520000000000003"/>
    <d v="2018-02-20T10:01:00"/>
    <n v="0.93520000000000003"/>
    <x v="410"/>
  </r>
  <r>
    <s v="buy"/>
    <x v="1"/>
    <n v="0.05"/>
    <n v="0.05"/>
    <d v="2018-02-20T15:59:00"/>
    <n v="0.93520000000000003"/>
    <d v="2018-02-20T15:59:00"/>
    <n v="0.93520000000000003"/>
    <x v="411"/>
  </r>
  <r>
    <s v="buy"/>
    <x v="1"/>
    <n v="0.05"/>
    <n v="0.05"/>
    <d v="2018-02-20T16:46:00"/>
    <n v="0.93630000000000002"/>
    <d v="2018-02-20T16:46:00"/>
    <n v="0.93630000000000002"/>
    <x v="412"/>
  </r>
  <r>
    <s v="buy"/>
    <x v="1"/>
    <n v="0.05"/>
    <n v="0.05"/>
    <d v="2018-02-21T04:51:00"/>
    <n v="0.93820000000000003"/>
    <d v="2018-02-21T04:51:00"/>
    <n v="0.93820000000000003"/>
    <x v="413"/>
  </r>
  <r>
    <s v="buy"/>
    <x v="1"/>
    <n v="0.05"/>
    <n v="0.05"/>
    <d v="2018-02-21T15:58:00"/>
    <n v="0.93730000000000002"/>
    <d v="2018-02-21T15:58:00"/>
    <n v="0.93730000000000002"/>
    <x v="414"/>
  </r>
  <r>
    <s v="buy"/>
    <x v="1"/>
    <n v="0.05"/>
    <n v="0.05"/>
    <d v="2018-02-21T19:10:00"/>
    <n v="0.93600000000000005"/>
    <d v="2018-02-21T19:10:00"/>
    <n v="0.93600000000000005"/>
    <x v="415"/>
  </r>
  <r>
    <s v="buy"/>
    <x v="1"/>
    <n v="0.05"/>
    <n v="0.05"/>
    <d v="2018-02-21T19:29:00"/>
    <n v="0.93679999999999997"/>
    <d v="2018-02-21T19:29:00"/>
    <n v="0.93679999999999997"/>
    <x v="416"/>
  </r>
  <r>
    <s v="buy"/>
    <x v="1"/>
    <n v="0.05"/>
    <n v="0.05"/>
    <d v="2018-02-21T19:30:00"/>
    <n v="0.93759999999999999"/>
    <d v="2018-02-21T19:30:00"/>
    <n v="0.93759999999999999"/>
    <x v="417"/>
  </r>
  <r>
    <s v="buy"/>
    <x v="1"/>
    <n v="0.05"/>
    <n v="0.05"/>
    <d v="2018-02-21T20:00:00"/>
    <n v="0.93889999999999996"/>
    <d v="2018-02-21T20:00:00"/>
    <n v="0.93889999999999996"/>
    <x v="418"/>
  </r>
  <r>
    <s v="buy"/>
    <x v="1"/>
    <n v="0.05"/>
    <n v="0.05"/>
    <d v="2018-02-22T00:06:00"/>
    <n v="0.93969999999999998"/>
    <d v="2018-02-22T00:06:00"/>
    <n v="0.93969999999999998"/>
    <x v="419"/>
  </r>
  <r>
    <s v="buy"/>
    <x v="1"/>
    <n v="0.05"/>
    <n v="0.05"/>
    <d v="2018-02-22T12:32:00"/>
    <n v="0.93740000000000001"/>
    <d v="2018-02-22T12:32:00"/>
    <n v="0.93740000000000001"/>
    <x v="420"/>
  </r>
  <r>
    <s v="buy"/>
    <x v="3"/>
    <n v="0.16"/>
    <n v="0.21000000000000002"/>
    <d v="2018-02-22T12:33:00"/>
    <n v="0.93820000000000003"/>
    <d v="2018-02-23T05:07:00"/>
    <n v="0.93510000000000004"/>
    <x v="421"/>
  </r>
  <r>
    <s v="buy"/>
    <x v="1"/>
    <n v="0.05"/>
    <n v="0.05"/>
    <d v="2018-02-23T16:01:00"/>
    <n v="0.93640000000000001"/>
    <d v="2018-02-23T16:01:00"/>
    <n v="0.93640000000000001"/>
    <x v="422"/>
  </r>
  <r>
    <s v="buy"/>
    <x v="1"/>
    <n v="0.05"/>
    <n v="0.05"/>
    <d v="2018-02-23T21:02:00"/>
    <n v="0.93740000000000001"/>
    <d v="2018-02-23T21:02:00"/>
    <n v="0.93740000000000001"/>
    <x v="423"/>
  </r>
  <r>
    <s v="buy"/>
    <x v="1"/>
    <n v="0.05"/>
    <n v="0.05"/>
    <d v="2018-02-26T15:04:00"/>
    <n v="0.93810000000000004"/>
    <d v="2018-02-26T15:04:00"/>
    <n v="0.93810000000000004"/>
    <x v="424"/>
  </r>
  <r>
    <s v="buy"/>
    <x v="1"/>
    <n v="0.05"/>
    <n v="0.05"/>
    <d v="2018-02-26T15:49:00"/>
    <n v="0.9385"/>
    <d v="2018-02-26T15:49:00"/>
    <n v="0.9385"/>
    <x v="425"/>
  </r>
  <r>
    <s v="buy"/>
    <x v="1"/>
    <n v="0.05"/>
    <n v="0.05"/>
    <d v="2018-02-27T08:03:00"/>
    <n v="0.93700000000000006"/>
    <d v="2018-02-27T08:03:00"/>
    <n v="0.93700000000000006"/>
    <x v="426"/>
  </r>
  <r>
    <s v="buy"/>
    <x v="1"/>
    <n v="0.05"/>
    <n v="0.05"/>
    <d v="2018-02-27T13:41:00"/>
    <n v="0.9385"/>
    <d v="2018-02-27T13:41:00"/>
    <n v="0.9385"/>
    <x v="427"/>
  </r>
  <r>
    <s v="buy"/>
    <x v="1"/>
    <n v="0.05"/>
    <n v="0.05"/>
    <d v="2018-02-27T13:59:00"/>
    <n v="0.93930000000000002"/>
    <d v="2018-02-27T13:59:00"/>
    <n v="0.93930000000000002"/>
    <x v="428"/>
  </r>
  <r>
    <s v="buy"/>
    <x v="1"/>
    <n v="0.05"/>
    <n v="0.05"/>
    <d v="2018-02-27T15:02:00"/>
    <n v="0.93959999999999999"/>
    <d v="2018-02-27T15:02:00"/>
    <n v="0.93959999999999999"/>
    <x v="429"/>
  </r>
  <r>
    <s v="buy"/>
    <x v="1"/>
    <n v="0.05"/>
    <n v="0.05"/>
    <d v="2018-02-27T15:06:00"/>
    <n v="0.94040000000000001"/>
    <d v="2018-02-27T15:06:00"/>
    <n v="0.94040000000000001"/>
    <x v="430"/>
  </r>
  <r>
    <s v="buy"/>
    <x v="1"/>
    <n v="0.05"/>
    <n v="0.05"/>
    <d v="2018-02-27T15:47:00"/>
    <n v="0.9415"/>
    <d v="2018-02-27T15:47:00"/>
    <n v="0.9415"/>
    <x v="431"/>
  </r>
  <r>
    <s v="buy"/>
    <x v="1"/>
    <n v="0.05"/>
    <n v="0.05"/>
    <d v="2018-02-28T09:05:00"/>
    <n v="0.94240000000000002"/>
    <d v="2018-02-28T09:05:00"/>
    <n v="0.94240000000000002"/>
    <x v="432"/>
  </r>
  <r>
    <s v="buy"/>
    <x v="1"/>
    <n v="0.05"/>
    <n v="0.05"/>
    <d v="2018-02-28T11:35:00"/>
    <n v="0.94350000000000001"/>
    <d v="2018-02-28T11:35:00"/>
    <n v="0.94350000000000001"/>
    <x v="433"/>
  </r>
  <r>
    <s v="buy"/>
    <x v="1"/>
    <n v="0.05"/>
    <n v="0.05"/>
    <d v="2018-02-28T14:58:00"/>
    <n v="0.94450000000000001"/>
    <d v="2018-02-28T14:58:00"/>
    <n v="0.94450000000000001"/>
    <x v="434"/>
  </r>
  <r>
    <s v="buy"/>
    <x v="1"/>
    <n v="0.05"/>
    <n v="0.05"/>
    <d v="2018-02-28T15:57:00"/>
    <n v="0.94530000000000003"/>
    <d v="2018-02-28T15:57:00"/>
    <n v="0.94530000000000003"/>
    <x v="435"/>
  </r>
  <r>
    <s v="buy"/>
    <x v="1"/>
    <n v="0.05"/>
    <n v="0.05"/>
    <d v="2018-02-28T16:01:00"/>
    <n v="0.94579999999999997"/>
    <d v="2018-02-28T16:01:00"/>
    <n v="0.94579999999999997"/>
    <x v="436"/>
  </r>
  <r>
    <s v="buy"/>
    <x v="1"/>
    <n v="0.05"/>
    <n v="0.05"/>
    <d v="2018-03-01T14:14:00"/>
    <n v="0.94810000000000005"/>
    <d v="2018-03-01T14:14:00"/>
    <n v="0.94810000000000005"/>
    <x v="437"/>
  </r>
  <r>
    <s v="buy"/>
    <x v="1"/>
    <n v="0.05"/>
    <n v="0.05"/>
    <d v="2018-03-01T15:21:00"/>
    <n v="0.94850000000000001"/>
    <d v="2018-03-01T15:21:00"/>
    <n v="0.94850000000000001"/>
    <x v="438"/>
  </r>
  <r>
    <s v="buy"/>
    <x v="1"/>
    <n v="0.05"/>
    <n v="0.05"/>
    <d v="2018-03-01T15:25:00"/>
    <n v="0.94930000000000003"/>
    <d v="2018-03-01T15:25:00"/>
    <n v="0.94930000000000003"/>
    <x v="439"/>
  </r>
  <r>
    <s v="buy"/>
    <x v="1"/>
    <n v="0.05"/>
    <n v="0.05"/>
    <d v="2018-03-08T16:01:00"/>
    <n v="0.94979999999999998"/>
    <d v="2018-03-08T16:01:00"/>
    <n v="0.94979999999999998"/>
    <x v="440"/>
  </r>
  <r>
    <s v="buy"/>
    <x v="1"/>
    <n v="0.05"/>
    <n v="0.05"/>
    <d v="2018-03-08T19:50:00"/>
    <n v="0.9516"/>
    <d v="2018-03-08T19:50:00"/>
    <n v="0.9516"/>
    <x v="441"/>
  </r>
  <r>
    <s v="buy"/>
    <x v="1"/>
    <n v="0.05"/>
    <n v="0.05"/>
    <d v="2018-03-09T00:55:00"/>
    <n v="0.95240000000000002"/>
    <d v="2018-03-09T00:55:00"/>
    <n v="0.95240000000000002"/>
    <x v="442"/>
  </r>
  <r>
    <s v="buy"/>
    <x v="1"/>
    <n v="0.05"/>
    <n v="0.05"/>
    <d v="2018-03-09T01:35:00"/>
    <n v="0.95350000000000001"/>
    <d v="2018-03-09T01:35:00"/>
    <n v="0.95350000000000001"/>
    <x v="443"/>
  </r>
  <r>
    <s v="buy"/>
    <x v="1"/>
    <n v="0.05"/>
    <n v="0.05"/>
    <d v="2018-03-18T21:02:00"/>
    <n v="0.95240000000000002"/>
    <d v="2018-03-18T21:02:00"/>
    <n v="0.95240000000000002"/>
    <x v="444"/>
  </r>
  <r>
    <s v="buy"/>
    <x v="1"/>
    <n v="0.05"/>
    <n v="0.05"/>
    <d v="2018-03-20T14:01:00"/>
    <n v="0.95579999999999998"/>
    <d v="2018-03-20T14:01:00"/>
    <n v="0.95579999999999998"/>
    <x v="445"/>
  </r>
  <r>
    <s v="buy"/>
    <x v="2"/>
    <n v="1.56"/>
    <n v="1.61"/>
    <d v="2018-03-20T21:43:00"/>
    <n v="0.95669999999999999"/>
    <d v="2018-03-26T21:01:00"/>
    <n v="0.94620000000000004"/>
    <x v="446"/>
  </r>
  <r>
    <s v="buy"/>
    <x v="1"/>
    <n v="0.05"/>
    <n v="0.05"/>
    <d v="2018-03-27T11:43:00"/>
    <n v="0.94830000000000003"/>
    <d v="2018-03-27T11:43:00"/>
    <n v="0.94830000000000003"/>
    <x v="447"/>
  </r>
  <r>
    <s v="buy"/>
    <x v="1"/>
    <n v="0.05"/>
    <n v="0.05"/>
    <d v="2018-03-28T09:02:00"/>
    <n v="0.95120000000000005"/>
    <d v="2018-03-28T09:02:00"/>
    <n v="0.95120000000000005"/>
    <x v="448"/>
  </r>
  <r>
    <s v="buy"/>
    <x v="1"/>
    <n v="0.05"/>
    <n v="0.05"/>
    <d v="2018-03-28T12:31:00"/>
    <n v="0.95250000000000001"/>
    <d v="2018-03-28T12:31:00"/>
    <n v="0.95250000000000001"/>
    <x v="449"/>
  </r>
  <r>
    <s v="buy"/>
    <x v="1"/>
    <n v="0.05"/>
    <n v="0.05"/>
    <d v="2018-03-28T13:41:00"/>
    <n v="0.95469999999999999"/>
    <d v="2018-03-28T13:41:00"/>
    <n v="0.95469999999999999"/>
    <x v="450"/>
  </r>
  <r>
    <s v="buy"/>
    <x v="1"/>
    <n v="0.05"/>
    <n v="0.05"/>
    <d v="2018-03-28T13:47:00"/>
    <n v="0.95550000000000002"/>
    <d v="2018-03-28T13:47:00"/>
    <n v="0.95550000000000002"/>
    <x v="451"/>
  </r>
  <r>
    <s v="buy"/>
    <x v="1"/>
    <n v="0.05"/>
    <n v="0.05"/>
    <d v="2018-03-28T16:03:00"/>
    <n v="0.9546"/>
    <d v="2018-03-28T16:03:00"/>
    <n v="0.9546"/>
    <x v="452"/>
  </r>
  <r>
    <s v="buy"/>
    <x v="1"/>
    <n v="0.05"/>
    <n v="0.05"/>
    <d v="2018-03-28T17:49:00"/>
    <n v="0.95650000000000002"/>
    <d v="2018-03-28T17:49:00"/>
    <n v="0.95650000000000002"/>
    <x v="453"/>
  </r>
  <r>
    <s v="buy"/>
    <x v="1"/>
    <n v="0.05"/>
    <n v="0.05"/>
    <d v="2018-03-28T18:20:00"/>
    <n v="0.9577"/>
    <d v="2018-03-28T18:20:00"/>
    <n v="0.9577"/>
    <x v="454"/>
  </r>
  <r>
    <s v="buy"/>
    <x v="1"/>
    <n v="0.05"/>
    <n v="0.05"/>
    <d v="2018-03-29T14:01:00"/>
    <n v="0.95579999999999998"/>
    <d v="2018-03-29T14:01:00"/>
    <n v="0.95579999999999998"/>
    <x v="455"/>
  </r>
  <r>
    <s v="buy"/>
    <x v="1"/>
    <n v="0.05"/>
    <n v="0.05"/>
    <d v="2018-03-29T14:31:00"/>
    <n v="0.9556"/>
    <d v="2018-03-29T14:31:00"/>
    <n v="0.9556"/>
    <x v="456"/>
  </r>
  <r>
    <s v="buy"/>
    <x v="1"/>
    <n v="0.05"/>
    <n v="0.05"/>
    <d v="2018-03-29T14:58:00"/>
    <n v="0.95740000000000003"/>
    <d v="2018-03-29T14:58:00"/>
    <n v="0.95740000000000003"/>
    <x v="457"/>
  </r>
  <r>
    <s v="buy"/>
    <x v="0"/>
    <n v="0.49"/>
    <n v="0.70000000000000007"/>
    <d v="2018-03-29T14:59:00"/>
    <n v="0.95820000000000005"/>
    <d v="2018-03-30T15:18:00"/>
    <n v="0.95430000000000004"/>
    <x v="458"/>
  </r>
  <r>
    <s v="buy"/>
    <x v="1"/>
    <n v="0.05"/>
    <n v="0.05"/>
    <d v="2018-04-03T12:51:00"/>
    <n v="0.95760000000000001"/>
    <d v="2018-04-03T12:51:00"/>
    <n v="0.95760000000000001"/>
    <x v="459"/>
  </r>
  <r>
    <s v="buy"/>
    <x v="1"/>
    <n v="0.05"/>
    <n v="0.05"/>
    <d v="2018-04-03T13:19:00"/>
    <n v="0.9587"/>
    <d v="2018-04-03T13:19:00"/>
    <n v="0.9587"/>
    <x v="460"/>
  </r>
  <r>
    <s v="buy"/>
    <x v="1"/>
    <n v="0.05"/>
    <n v="0.05"/>
    <d v="2018-04-03T15:45:00"/>
    <n v="0.95960000000000001"/>
    <d v="2018-04-03T15:45:00"/>
    <n v="0.95960000000000001"/>
    <x v="461"/>
  </r>
  <r>
    <s v="buy"/>
    <x v="1"/>
    <n v="0.05"/>
    <n v="0.05"/>
    <d v="2018-04-05T07:01:00"/>
    <n v="0.96250000000000002"/>
    <d v="2018-04-05T07:01:00"/>
    <n v="0.96250000000000002"/>
    <x v="462"/>
  </r>
  <r>
    <s v="buy"/>
    <x v="1"/>
    <n v="0.05"/>
    <n v="0.05"/>
    <d v="2018-04-05T15:02:00"/>
    <n v="0.96330000000000005"/>
    <d v="2018-04-05T15:02:00"/>
    <n v="0.96330000000000005"/>
    <x v="463"/>
  </r>
  <r>
    <s v="buy"/>
    <x v="2"/>
    <n v="1.56"/>
    <n v="2.1"/>
    <d v="2018-04-06T12:02:00"/>
    <n v="0.9647"/>
    <d v="2018-04-12T05:29:00"/>
    <n v="0.95989999999999998"/>
    <x v="464"/>
  </r>
  <r>
    <s v="buy"/>
    <x v="1"/>
    <n v="0.05"/>
    <n v="0.05"/>
    <d v="2018-04-12T09:00:00"/>
    <n v="0.96140000000000003"/>
    <d v="2018-04-12T09:00:00"/>
    <n v="0.96140000000000003"/>
    <x v="465"/>
  </r>
  <r>
    <s v="buy"/>
    <x v="1"/>
    <n v="0.05"/>
    <n v="0.05"/>
    <d v="2018-04-12T11:08:00"/>
    <n v="0.96299999999999997"/>
    <d v="2018-04-12T11:08:00"/>
    <n v="0.96299999999999997"/>
    <x v="466"/>
  </r>
  <r>
    <s v="buy"/>
    <x v="1"/>
    <n v="0.06"/>
    <n v="0.06"/>
    <d v="2018-04-12T12:59:00"/>
    <n v="0.9637"/>
    <d v="2018-04-12T12:59:00"/>
    <n v="0.9637"/>
    <x v="467"/>
  </r>
  <r>
    <s v="buy"/>
    <x v="1"/>
    <n v="0.06"/>
    <n v="0.06"/>
    <d v="2018-04-12T13:58:00"/>
    <n v="0.96479999999999999"/>
    <d v="2018-04-12T13:58:00"/>
    <n v="0.96479999999999999"/>
    <x v="468"/>
  </r>
  <r>
    <s v="buy"/>
    <x v="1"/>
    <n v="0.06"/>
    <n v="0.06"/>
    <d v="2018-04-17T14:29:00"/>
    <n v="0.9667"/>
    <d v="2018-04-17T14:29:00"/>
    <n v="0.9667"/>
    <x v="469"/>
  </r>
  <r>
    <s v="buy"/>
    <x v="1"/>
    <n v="0.06"/>
    <n v="0.06"/>
    <d v="2018-04-17T16:04:00"/>
    <n v="0.9677"/>
    <d v="2018-04-17T16:04:00"/>
    <n v="0.9677"/>
    <x v="470"/>
  </r>
  <r>
    <s v="buy"/>
    <x v="1"/>
    <n v="0.06"/>
    <n v="0.06"/>
    <d v="2018-04-18T07:08:00"/>
    <n v="0.9698"/>
    <d v="2018-04-18T07:08:00"/>
    <n v="0.9698"/>
    <x v="471"/>
  </r>
  <r>
    <s v="buy"/>
    <x v="1"/>
    <n v="0.06"/>
    <n v="0.06"/>
    <d v="2018-04-19T10:28:00"/>
    <n v="0.97070000000000001"/>
    <d v="2018-04-19T10:28:00"/>
    <n v="0.97070000000000001"/>
    <x v="472"/>
  </r>
  <r>
    <s v="buy"/>
    <x v="1"/>
    <n v="0.06"/>
    <n v="0.06"/>
    <d v="2018-04-19T15:37:00"/>
    <n v="0.97160000000000002"/>
    <d v="2018-04-19T15:37:00"/>
    <n v="0.97160000000000002"/>
    <x v="473"/>
  </r>
  <r>
    <s v="buy"/>
    <x v="1"/>
    <n v="0.06"/>
    <n v="0.06"/>
    <d v="2018-04-19T16:19:00"/>
    <n v="0.97160000000000002"/>
    <d v="2018-04-19T16:19:00"/>
    <n v="0.97160000000000002"/>
    <x v="474"/>
  </r>
  <r>
    <s v="buy"/>
    <x v="1"/>
    <n v="0.06"/>
    <n v="0.06"/>
    <d v="2018-04-19T22:01:00"/>
    <n v="0.97150000000000003"/>
    <d v="2018-04-19T22:01:00"/>
    <n v="0.97150000000000003"/>
    <x v="475"/>
  </r>
  <r>
    <s v="buy"/>
    <x v="1"/>
    <n v="0.06"/>
    <n v="0.06"/>
    <d v="2018-04-20T07:16:00"/>
    <n v="0.97189999999999999"/>
    <d v="2018-04-20T07:16:00"/>
    <n v="0.97189999999999999"/>
    <x v="476"/>
  </r>
  <r>
    <s v="buy"/>
    <x v="1"/>
    <n v="0.06"/>
    <n v="0.06"/>
    <d v="2018-04-20T13:25:00"/>
    <n v="0.97460000000000002"/>
    <d v="2018-04-20T13:25:00"/>
    <n v="0.97460000000000002"/>
    <x v="477"/>
  </r>
  <r>
    <s v="buy"/>
    <x v="1"/>
    <n v="0.06"/>
    <n v="0.06"/>
    <d v="2018-04-20T14:20:00"/>
    <n v="0.97519999999999996"/>
    <d v="2018-04-20T14:20:00"/>
    <n v="0.97519999999999996"/>
    <x v="478"/>
  </r>
  <r>
    <s v="buy"/>
    <x v="1"/>
    <n v="0.06"/>
    <n v="0.06"/>
    <d v="2018-04-20T15:06:00"/>
    <n v="0.97470000000000001"/>
    <d v="2018-04-20T15:06:00"/>
    <n v="0.97470000000000001"/>
    <x v="479"/>
  </r>
  <r>
    <s v="buy"/>
    <x v="1"/>
    <n v="0.06"/>
    <n v="0.06"/>
    <d v="2018-04-22T22:28:00"/>
    <n v="0.97570000000000001"/>
    <d v="2018-04-22T22:28:00"/>
    <n v="0.97570000000000001"/>
    <x v="480"/>
  </r>
  <r>
    <s v="buy"/>
    <x v="1"/>
    <n v="0.06"/>
    <n v="0.06"/>
    <d v="2018-04-23T07:20:00"/>
    <n v="0.97570000000000001"/>
    <d v="2018-04-23T07:20:00"/>
    <n v="0.97570000000000001"/>
    <x v="481"/>
  </r>
  <r>
    <s v="buy"/>
    <x v="1"/>
    <n v="0.06"/>
    <n v="0.06"/>
    <d v="2018-04-23T13:48:00"/>
    <n v="0.9768"/>
    <d v="2018-04-23T13:48:00"/>
    <n v="0.9768"/>
    <x v="482"/>
  </r>
  <r>
    <s v="buy"/>
    <x v="1"/>
    <n v="0.06"/>
    <n v="0.06"/>
    <d v="2018-04-24T12:32:00"/>
    <n v="0.97870000000000001"/>
    <d v="2018-04-24T12:32:00"/>
    <n v="0.97870000000000001"/>
    <x v="483"/>
  </r>
  <r>
    <s v="buy"/>
    <x v="1"/>
    <n v="0.06"/>
    <n v="0.06"/>
    <d v="2018-04-25T14:09:00"/>
    <n v="0.9839"/>
    <d v="2018-04-25T14:09:00"/>
    <n v="0.9839"/>
    <x v="484"/>
  </r>
  <r>
    <s v="buy"/>
    <x v="1"/>
    <n v="0.06"/>
    <n v="0.06"/>
    <d v="2018-04-26T06:23:00"/>
    <n v="0.98299999999999998"/>
    <d v="2018-04-26T06:23:00"/>
    <n v="0.98299999999999998"/>
    <x v="485"/>
  </r>
  <r>
    <s v="buy"/>
    <x v="1"/>
    <n v="0.06"/>
    <n v="0.06"/>
    <d v="2018-04-26T12:00:00"/>
    <n v="0.9849"/>
    <d v="2018-04-26T12:00:00"/>
    <n v="0.9849"/>
    <x v="486"/>
  </r>
  <r>
    <s v="buy"/>
    <x v="1"/>
    <n v="0.06"/>
    <n v="0.06"/>
    <d v="2018-04-26T14:08:00"/>
    <n v="0.98560000000000003"/>
    <d v="2018-04-26T14:08:00"/>
    <n v="0.98560000000000003"/>
    <x v="487"/>
  </r>
  <r>
    <s v="buy"/>
    <x v="1"/>
    <n v="0.06"/>
    <n v="0.06"/>
    <d v="2018-04-26T14:13:00"/>
    <n v="0.98670000000000002"/>
    <d v="2018-04-26T14:13:00"/>
    <n v="0.98670000000000002"/>
    <x v="488"/>
  </r>
  <r>
    <s v="buy"/>
    <x v="1"/>
    <n v="0.06"/>
    <n v="0.06"/>
    <d v="2018-04-26T14:50:00"/>
    <n v="0.98850000000000005"/>
    <d v="2018-04-26T14:50:00"/>
    <n v="0.98850000000000005"/>
    <x v="489"/>
  </r>
  <r>
    <s v="buy"/>
    <x v="1"/>
    <n v="0.06"/>
    <n v="0.06"/>
    <d v="2018-04-26T21:02:00"/>
    <n v="0.98870000000000002"/>
    <d v="2018-04-26T21:02:00"/>
    <n v="0.98870000000000002"/>
    <x v="490"/>
  </r>
  <r>
    <s v="buy"/>
    <x v="1"/>
    <n v="0.06"/>
    <n v="0.06"/>
    <d v="2018-04-26T21:32:00"/>
    <n v="0.98939999999999995"/>
    <d v="2018-04-26T21:32:00"/>
    <n v="0.98939999999999995"/>
    <x v="491"/>
  </r>
  <r>
    <s v="buy"/>
    <x v="1"/>
    <n v="0.06"/>
    <n v="0.06"/>
    <d v="2018-04-27T08:53:00"/>
    <n v="0.99180000000000001"/>
    <d v="2018-04-27T08:53:00"/>
    <n v="0.99180000000000001"/>
    <x v="492"/>
  </r>
  <r>
    <s v="buy"/>
    <x v="1"/>
    <n v="0.06"/>
    <n v="0.06"/>
    <d v="2018-05-01T13:24:00"/>
    <n v="0.99470000000000003"/>
    <d v="2018-05-01T13:24:00"/>
    <n v="0.99470000000000003"/>
    <x v="493"/>
  </r>
  <r>
    <s v="buy"/>
    <x v="1"/>
    <n v="0.06"/>
    <n v="0.06"/>
    <d v="2018-05-01T14:11:00"/>
    <n v="0.99580000000000002"/>
    <d v="2018-05-01T14:11:00"/>
    <n v="0.99580000000000002"/>
    <x v="494"/>
  </r>
  <r>
    <s v="buy"/>
    <x v="1"/>
    <n v="0.06"/>
    <n v="0.06"/>
    <d v="2018-05-01T14:23:00"/>
    <n v="0.99660000000000004"/>
    <d v="2018-05-01T14:23:00"/>
    <n v="0.99660000000000004"/>
    <x v="495"/>
  </r>
  <r>
    <s v="buy"/>
    <x v="1"/>
    <n v="0.06"/>
    <n v="0.06"/>
    <d v="2018-05-02T13:45:00"/>
    <n v="0.998"/>
    <d v="2018-05-02T13:45:00"/>
    <n v="0.998"/>
    <x v="496"/>
  </r>
  <r>
    <s v="buy"/>
    <x v="1"/>
    <n v="0.06"/>
    <n v="0.06"/>
    <d v="2018-05-02T18:07:00"/>
    <n v="0.99690000000000001"/>
    <d v="2018-05-02T18:07:00"/>
    <n v="0.99690000000000001"/>
    <x v="497"/>
  </r>
  <r>
    <s v="buy"/>
    <x v="1"/>
    <n v="0.06"/>
    <n v="0.06"/>
    <d v="2018-05-02T19:01:00"/>
    <n v="0.99819999999999998"/>
    <d v="2018-05-02T19:01:00"/>
    <n v="0.99819999999999998"/>
    <x v="498"/>
  </r>
  <r>
    <s v="buy"/>
    <x v="1"/>
    <n v="0.06"/>
    <n v="0.06"/>
    <d v="2018-05-02T19:43:00"/>
    <n v="0.99970000000000003"/>
    <d v="2018-05-02T19:43:00"/>
    <n v="0.99970000000000003"/>
    <x v="499"/>
  </r>
  <r>
    <s v="buy"/>
    <x v="1"/>
    <n v="0.06"/>
    <n v="0.06"/>
    <d v="2018-05-04T12:39:00"/>
    <n v="1.0009999999999999"/>
    <d v="2018-05-04T12:39:00"/>
    <n v="1.0009999999999999"/>
    <x v="500"/>
  </r>
  <r>
    <s v="buy"/>
    <x v="3"/>
    <n v="0.19"/>
    <n v="0.25"/>
    <d v="2018-05-04T13:06:00"/>
    <n v="1.0019"/>
    <d v="2018-05-07T05:56:00"/>
    <n v="1.0004"/>
    <x v="501"/>
  </r>
  <r>
    <s v="buy"/>
    <x v="1"/>
    <n v="0.06"/>
    <n v="0.06"/>
    <d v="2018-05-07T14:58:00"/>
    <n v="1.0035000000000001"/>
    <d v="2018-05-07T14:58:00"/>
    <n v="1.0035000000000001"/>
    <x v="502"/>
  </r>
  <r>
    <s v="buy"/>
    <x v="1"/>
    <n v="0.06"/>
    <n v="0.06"/>
    <d v="2018-05-08T12:07:00"/>
    <n v="1.0036"/>
    <d v="2018-05-08T12:07:00"/>
    <n v="1.0036"/>
    <x v="503"/>
  </r>
  <r>
    <s v="buy"/>
    <x v="1"/>
    <n v="0.06"/>
    <n v="0.06"/>
    <d v="2018-05-09T07:43:00"/>
    <n v="1.0038"/>
    <d v="2018-05-09T07:43:00"/>
    <n v="1.0038"/>
    <x v="504"/>
  </r>
  <r>
    <s v="buy"/>
    <x v="1"/>
    <n v="0.06"/>
    <n v="0.06"/>
    <d v="2018-05-09T16:11:00"/>
    <n v="1.0052000000000001"/>
    <d v="2018-05-09T16:11:00"/>
    <n v="1.0052000000000001"/>
    <x v="505"/>
  </r>
  <r>
    <s v="buy"/>
    <x v="1"/>
    <n v="0.06"/>
    <n v="0.06"/>
    <d v="2018-05-10T12:32:00"/>
    <n v="1.0012000000000001"/>
    <d v="2018-05-10T12:32:00"/>
    <n v="1.0012000000000001"/>
    <x v="506"/>
  </r>
  <r>
    <s v="buy"/>
    <x v="1"/>
    <n v="0.06"/>
    <n v="0.06"/>
    <d v="2018-05-10T13:44:00"/>
    <n v="1.002"/>
    <d v="2018-05-10T13:44:00"/>
    <n v="1.002"/>
    <x v="507"/>
  </r>
  <r>
    <s v="buy"/>
    <x v="1"/>
    <n v="0.06"/>
    <n v="0.06"/>
    <d v="2018-05-10T14:25:00"/>
    <n v="1.0037"/>
    <d v="2018-05-10T14:25:00"/>
    <n v="1.0037"/>
    <x v="508"/>
  </r>
  <r>
    <s v="buy"/>
    <x v="1"/>
    <n v="0.06"/>
    <n v="0.06"/>
    <d v="2018-05-10T21:18:00"/>
    <n v="1.0034000000000001"/>
    <d v="2018-05-10T21:18:00"/>
    <n v="1.0034000000000001"/>
    <x v="509"/>
  </r>
  <r>
    <s v="buy"/>
    <x v="1"/>
    <n v="0.06"/>
    <n v="0.06"/>
    <d v="2018-05-11T14:08:00"/>
    <n v="0.99890000000000001"/>
    <d v="2018-05-11T14:08:00"/>
    <n v="0.99890000000000001"/>
    <x v="510"/>
  </r>
  <r>
    <s v="buy"/>
    <x v="1"/>
    <n v="0.06"/>
    <n v="0.06"/>
    <d v="2018-05-13T22:01:00"/>
    <n v="1.0005999999999999"/>
    <d v="2018-05-13T22:01:00"/>
    <n v="1.0005999999999999"/>
    <x v="511"/>
  </r>
  <r>
    <s v="buy"/>
    <x v="1"/>
    <n v="0.06"/>
    <n v="0.06"/>
    <d v="2018-05-15T12:31:00"/>
    <n v="1.0028999999999999"/>
    <d v="2018-05-15T12:31:00"/>
    <n v="1.0028999999999999"/>
    <x v="512"/>
  </r>
  <r>
    <s v="buy"/>
    <x v="1"/>
    <n v="0.06"/>
    <n v="0.06"/>
    <d v="2018-05-15T13:15:00"/>
    <n v="1.0028999999999999"/>
    <d v="2018-05-15T13:15:00"/>
    <n v="1.0028999999999999"/>
    <x v="513"/>
  </r>
  <r>
    <s v="buy"/>
    <x v="1"/>
    <n v="0.06"/>
    <n v="0.06"/>
    <d v="2018-05-15T17:20:00"/>
    <n v="1.0021"/>
    <d v="2018-05-15T17:20:00"/>
    <n v="1.0021"/>
    <x v="514"/>
  </r>
  <r>
    <s v="buy"/>
    <x v="1"/>
    <n v="0.06"/>
    <n v="0.06"/>
    <d v="2018-05-15T21:16:00"/>
    <n v="1.0017"/>
    <d v="2018-05-15T21:16:00"/>
    <n v="1.0017"/>
    <x v="515"/>
  </r>
  <r>
    <s v="buy"/>
    <x v="1"/>
    <n v="0.06"/>
    <n v="0.06"/>
    <d v="2018-05-17T12:23:00"/>
    <n v="1.0023"/>
    <d v="2018-05-17T12:23:00"/>
    <n v="1.0023"/>
    <x v="516"/>
  </r>
  <r>
    <s v="buy"/>
    <x v="2"/>
    <n v="1.87"/>
    <n v="2.71"/>
    <d v="2018-05-17T15:02:00"/>
    <n v="1.0025999999999999"/>
    <d v="2018-05-25T00:21:00"/>
    <n v="0.99209999999999998"/>
    <x v="517"/>
  </r>
  <r>
    <s v="buy"/>
    <x v="1"/>
    <n v="0.06"/>
    <n v="0.06"/>
    <d v="2018-05-28T11:11:00"/>
    <n v="0.99470000000000003"/>
    <d v="2018-05-28T11:11:00"/>
    <n v="0.99470000000000003"/>
    <x v="518"/>
  </r>
  <r>
    <s v="buy"/>
    <x v="1"/>
    <n v="0.06"/>
    <n v="0.06"/>
    <d v="2018-05-29T08:57:00"/>
    <n v="0.99390000000000001"/>
    <d v="2018-05-29T08:57:00"/>
    <n v="0.99390000000000001"/>
    <x v="519"/>
  </r>
  <r>
    <s v="buy"/>
    <x v="1"/>
    <n v="0.06"/>
    <n v="0.06"/>
    <d v="2018-05-29T09:31:00"/>
    <n v="0.99580000000000002"/>
    <d v="2018-05-29T09:31:00"/>
    <n v="0.99580000000000002"/>
    <x v="520"/>
  </r>
  <r>
    <s v="buy"/>
    <x v="1"/>
    <n v="0.06"/>
    <n v="0.06"/>
    <d v="2018-05-29T09:47:00"/>
    <n v="0.997"/>
    <d v="2018-05-29T09:47:00"/>
    <n v="0.997"/>
    <x v="521"/>
  </r>
  <r>
    <s v="buy"/>
    <x v="1"/>
    <n v="0.06"/>
    <n v="0.06"/>
    <d v="2018-05-29T11:38:00"/>
    <n v="0.99780000000000002"/>
    <d v="2018-05-29T11:38:00"/>
    <n v="0.99780000000000002"/>
    <x v="522"/>
  </r>
  <r>
    <s v="buy"/>
    <x v="2"/>
    <n v="1.87"/>
    <n v="2.52"/>
    <d v="2018-05-29T11:48:00"/>
    <n v="0.99860000000000004"/>
    <d v="2018-06-01T01:17:00"/>
    <n v="0.98619999999999997"/>
    <x v="523"/>
  </r>
  <r>
    <s v="buy"/>
    <x v="3"/>
    <n v="0.19"/>
    <n v="0.25"/>
    <d v="2018-06-01T06:59:00"/>
    <n v="0.98950000000000005"/>
    <d v="2018-06-01T12:26:00"/>
    <n v="0.98780000000000001"/>
    <x v="524"/>
  </r>
  <r>
    <s v="buy"/>
    <x v="0"/>
    <n v="1.87"/>
    <n v="2.12"/>
    <d v="2018-06-01T14:00:00"/>
    <n v="0.99129999999999996"/>
    <d v="2018-06-08T12:31:00"/>
    <n v="0.98540000000000005"/>
    <x v="525"/>
  </r>
  <r>
    <s v="buy"/>
    <x v="1"/>
    <n v="0.59"/>
    <n v="0.59"/>
    <d v="2018-06-08T12:40:00"/>
    <n v="0.9869"/>
    <d v="2018-06-08T12:40:00"/>
    <n v="0.9869"/>
    <x v="526"/>
  </r>
  <r>
    <s v="buy"/>
    <x v="1"/>
    <n v="7.0000000000000007E-2"/>
    <n v="7.0000000000000007E-2"/>
    <d v="2018-06-08T12:41:00"/>
    <n v="0.98719999999999997"/>
    <d v="2018-06-08T12:41:00"/>
    <n v="0.98719999999999997"/>
    <x v="527"/>
  </r>
  <r>
    <s v="buy"/>
    <x v="1"/>
    <n v="7.0000000000000007E-2"/>
    <n v="7.0000000000000007E-2"/>
    <d v="2018-06-08T12:58:00"/>
    <n v="0.98850000000000005"/>
    <d v="2018-06-08T12:58:00"/>
    <n v="0.98850000000000005"/>
    <x v="528"/>
  </r>
  <r>
    <s v="buy"/>
    <x v="1"/>
    <n v="7.0000000000000007E-2"/>
    <n v="7.0000000000000007E-2"/>
    <d v="2018-06-13T08:06:00"/>
    <n v="0.98950000000000005"/>
    <d v="2018-06-13T08:06:00"/>
    <n v="0.98950000000000005"/>
    <x v="529"/>
  </r>
  <r>
    <s v="buy"/>
    <x v="1"/>
    <n v="7.0000000000000007E-2"/>
    <n v="7.0000000000000007E-2"/>
    <d v="2018-06-14T13:41:00"/>
    <n v="0.99209999999999998"/>
    <d v="2018-06-14T13:41:00"/>
    <n v="0.99209999999999998"/>
    <x v="530"/>
  </r>
  <r>
    <s v="buy"/>
    <x v="1"/>
    <n v="7.0000000000000007E-2"/>
    <n v="7.0000000000000007E-2"/>
    <d v="2018-06-14T14:09:00"/>
    <n v="0.99429999999999996"/>
    <d v="2018-06-14T14:09:00"/>
    <n v="0.99429999999999996"/>
    <x v="531"/>
  </r>
  <r>
    <s v="buy"/>
    <x v="1"/>
    <n v="7.0000000000000007E-2"/>
    <n v="7.0000000000000007E-2"/>
    <d v="2018-06-14T14:26:00"/>
    <n v="0.995"/>
    <d v="2018-06-14T14:26:00"/>
    <n v="0.995"/>
    <x v="532"/>
  </r>
  <r>
    <s v="buy"/>
    <x v="1"/>
    <n v="7.0000000000000007E-2"/>
    <n v="7.0000000000000007E-2"/>
    <d v="2018-06-14T17:41:00"/>
    <n v="0.99690000000000001"/>
    <d v="2018-06-14T17:41:00"/>
    <n v="0.99690000000000001"/>
    <x v="533"/>
  </r>
  <r>
    <s v="buy"/>
    <x v="1"/>
    <n v="7.0000000000000007E-2"/>
    <n v="7.0000000000000007E-2"/>
    <d v="2018-06-15T09:01:00"/>
    <n v="0.997"/>
    <d v="2018-06-15T09:01:00"/>
    <n v="0.997"/>
    <x v="534"/>
  </r>
  <r>
    <s v="buy"/>
    <x v="1"/>
    <n v="7.0000000000000007E-2"/>
    <n v="7.0000000000000007E-2"/>
    <d v="2018-06-15T10:09:00"/>
    <n v="0.99790000000000001"/>
    <d v="2018-06-15T10:09:00"/>
    <n v="0.99790000000000001"/>
    <x v="535"/>
  </r>
  <r>
    <s v="buy"/>
    <x v="1"/>
    <n v="7.0000000000000007E-2"/>
    <n v="7.0000000000000007E-2"/>
    <d v="2018-06-15T10:30:00"/>
    <n v="0.99829999999999997"/>
    <d v="2018-06-15T10:30:00"/>
    <n v="0.99829999999999997"/>
    <x v="536"/>
  </r>
  <r>
    <s v="buy"/>
    <x v="0"/>
    <n v="0.68"/>
    <n v="0.97"/>
    <d v="2018-06-18T08:00:00"/>
    <n v="0.99790000000000001"/>
    <d v="2018-06-20T00:06:00"/>
    <n v="0.99490000000000001"/>
    <x v="537"/>
  </r>
  <r>
    <s v="buy"/>
    <x v="1"/>
    <n v="7.0000000000000007E-2"/>
    <n v="7.0000000000000007E-2"/>
    <d v="2018-06-20T08:09:00"/>
    <n v="0.99780000000000002"/>
    <d v="2018-06-20T08:09:00"/>
    <n v="0.99780000000000002"/>
    <x v="538"/>
  </r>
  <r>
    <s v="buy"/>
    <x v="2"/>
    <n v="2.19"/>
    <n v="2.2599999999999998"/>
    <d v="2018-06-21T06:35:00"/>
    <n v="0.99850000000000005"/>
    <d v="2018-06-26T08:22:00"/>
    <n v="0.98939999999999995"/>
    <x v="539"/>
  </r>
  <r>
    <s v="buy"/>
    <x v="1"/>
    <n v="7.0000000000000007E-2"/>
    <n v="7.0000000000000007E-2"/>
    <d v="2018-06-26T14:20:00"/>
    <n v="0.99180000000000001"/>
    <d v="2018-06-26T14:20:00"/>
    <n v="0.99180000000000001"/>
    <x v="540"/>
  </r>
  <r>
    <s v="buy"/>
    <x v="1"/>
    <n v="7.0000000000000007E-2"/>
    <n v="7.0000000000000007E-2"/>
    <d v="2018-06-26T21:00:00"/>
    <n v="0.99129999999999996"/>
    <d v="2018-06-26T21:00:00"/>
    <n v="0.99129999999999996"/>
    <x v="541"/>
  </r>
  <r>
    <s v="buy"/>
    <x v="1"/>
    <n v="7.0000000000000007E-2"/>
    <n v="7.0000000000000007E-2"/>
    <d v="2018-06-27T09:58:00"/>
    <n v="0.99280000000000002"/>
    <d v="2018-06-27T09:58:00"/>
    <n v="0.99280000000000002"/>
    <x v="542"/>
  </r>
  <r>
    <s v="buy"/>
    <x v="1"/>
    <n v="7.0000000000000007E-2"/>
    <n v="7.0000000000000007E-2"/>
    <d v="2018-06-27T12:31:00"/>
    <n v="0.99350000000000005"/>
    <d v="2018-06-27T12:31:00"/>
    <n v="0.99350000000000005"/>
    <x v="543"/>
  </r>
  <r>
    <s v="buy"/>
    <x v="1"/>
    <n v="7.0000000000000007E-2"/>
    <n v="7.0000000000000007E-2"/>
    <d v="2018-06-27T14:56:00"/>
    <n v="0.99509999999999998"/>
    <d v="2018-06-27T14:56:00"/>
    <n v="0.99509999999999998"/>
    <x v="544"/>
  </r>
  <r>
    <s v="buy"/>
    <x v="1"/>
    <n v="7.0000000000000007E-2"/>
    <n v="7.0000000000000007E-2"/>
    <d v="2018-06-27T21:09:00"/>
    <n v="0.99709999999999999"/>
    <d v="2018-06-27T21:09:00"/>
    <n v="0.99709999999999999"/>
    <x v="545"/>
  </r>
  <r>
    <s v="buy"/>
    <x v="2"/>
    <n v="2.19"/>
    <n v="2.2599999999999998"/>
    <d v="2018-06-28T06:33:00"/>
    <n v="0.99890000000000001"/>
    <d v="2018-07-04T08:10:00"/>
    <n v="0.99299999999999999"/>
    <x v="546"/>
  </r>
  <r>
    <s v="buy"/>
    <x v="1"/>
    <n v="0.08"/>
    <n v="0.08"/>
    <d v="2018-07-04T20:17:00"/>
    <n v="0.99309999999999998"/>
    <d v="2018-07-04T20:17:00"/>
    <n v="0.99309999999999998"/>
    <x v="547"/>
  </r>
  <r>
    <s v="buy"/>
    <x v="1"/>
    <n v="0.08"/>
    <n v="0.08"/>
    <d v="2018-07-05T14:00:00"/>
    <n v="0.99309999999999998"/>
    <d v="2018-07-05T14:00:00"/>
    <n v="0.99309999999999998"/>
    <x v="548"/>
  </r>
  <r>
    <s v="buy"/>
    <x v="1"/>
    <n v="0.08"/>
    <n v="0.08"/>
    <d v="2018-07-05T21:26:00"/>
    <n v="0.99360000000000004"/>
    <d v="2018-07-05T21:26:00"/>
    <n v="0.99360000000000004"/>
    <x v="549"/>
  </r>
  <r>
    <s v="buy"/>
    <x v="1"/>
    <n v="0.08"/>
    <n v="0.08"/>
    <d v="2018-07-06T12:30:00"/>
    <n v="0.99309999999999998"/>
    <d v="2018-07-06T12:30:00"/>
    <n v="0.99309999999999998"/>
    <x v="550"/>
  </r>
  <r>
    <s v="buy"/>
    <x v="1"/>
    <n v="0.08"/>
    <n v="0.08"/>
    <d v="2018-07-10T09:04:00"/>
    <n v="0.99380000000000002"/>
    <d v="2018-07-10T09:04:00"/>
    <n v="0.99380000000000002"/>
    <x v="551"/>
  </r>
  <r>
    <s v="buy"/>
    <x v="1"/>
    <n v="0.08"/>
    <n v="0.08"/>
    <d v="2018-07-10T11:18:00"/>
    <n v="0.99609999999999999"/>
    <d v="2018-07-10T11:18:00"/>
    <n v="0.99609999999999999"/>
    <x v="552"/>
  </r>
  <r>
    <s v="buy"/>
    <x v="1"/>
    <n v="0.08"/>
    <n v="0.08"/>
    <d v="2018-07-12T13:16:00"/>
    <n v="0.99990000000000001"/>
    <d v="2018-07-12T13:16:00"/>
    <n v="0.99990000000000001"/>
    <x v="553"/>
  </r>
  <r>
    <s v="buy"/>
    <x v="1"/>
    <n v="0.08"/>
    <n v="0.08"/>
    <d v="2018-07-12T13:23:00"/>
    <n v="1.0007999999999999"/>
    <d v="2018-07-12T13:23:00"/>
    <n v="1.0007999999999999"/>
    <x v="554"/>
  </r>
  <r>
    <s v="buy"/>
    <x v="1"/>
    <n v="0.08"/>
    <n v="0.08"/>
    <d v="2018-07-12T13:38:00"/>
    <n v="1.0018"/>
    <d v="2018-07-12T13:38:00"/>
    <n v="1.0018"/>
    <x v="555"/>
  </r>
  <r>
    <s v="buy"/>
    <x v="0"/>
    <n v="0.78"/>
    <n v="1.1099999999999999"/>
    <d v="2018-07-15T22:01:00"/>
    <n v="1.0021"/>
    <d v="2018-07-16T12:20:00"/>
    <n v="0.99860000000000004"/>
    <x v="556"/>
  </r>
  <r>
    <s v="buy"/>
    <x v="0"/>
    <n v="0.78"/>
    <n v="1.1099999999999999"/>
    <d v="2018-07-18T08:09:00"/>
    <n v="1.0029999999999999"/>
    <d v="2018-07-19T05:16:00"/>
    <n v="0.99970000000000003"/>
    <x v="557"/>
  </r>
  <r>
    <s v="buy"/>
    <x v="1"/>
    <n v="0.09"/>
    <n v="0.09"/>
    <d v="2018-07-19T17:05:00"/>
    <n v="0.99960000000000004"/>
    <d v="2018-07-19T17:05:00"/>
    <n v="0.99960000000000004"/>
    <x v="558"/>
  </r>
  <r>
    <s v="buy"/>
    <x v="2"/>
    <n v="2.81"/>
    <n v="2.9"/>
    <d v="2018-07-20T01:41:00"/>
    <n v="1.0008999999999999"/>
    <d v="2018-07-27T05:02:00"/>
    <n v="0.99450000000000005"/>
    <x v="559"/>
  </r>
  <r>
    <s v="buy"/>
    <x v="2"/>
    <n v="2.81"/>
    <n v="2.9"/>
    <d v="2018-07-27T12:35:00"/>
    <n v="0.99709999999999999"/>
    <d v="2018-08-01T01:35:00"/>
    <n v="0.99139999999999995"/>
    <x v="560"/>
  </r>
  <r>
    <s v="buy"/>
    <x v="1"/>
    <n v="0.09"/>
    <n v="0.09"/>
    <d v="2018-08-01T14:14:00"/>
    <n v="0.99280000000000002"/>
    <d v="2018-08-01T14:14:00"/>
    <n v="0.99280000000000002"/>
    <x v="561"/>
  </r>
  <r>
    <s v="buy"/>
    <x v="1"/>
    <n v="0.09"/>
    <n v="0.09"/>
    <d v="2018-08-02T12:03:00"/>
    <n v="0.99470000000000003"/>
    <d v="2018-08-02T12:03:00"/>
    <n v="0.99470000000000003"/>
    <x v="562"/>
  </r>
  <r>
    <s v="buy"/>
    <x v="1"/>
    <n v="0.09"/>
    <n v="0.09"/>
    <d v="2018-08-03T12:33:00"/>
    <n v="0.99429999999999996"/>
    <d v="2018-08-03T12:33:00"/>
    <n v="0.99429999999999996"/>
    <x v="563"/>
  </r>
  <r>
    <s v="buy"/>
    <x v="1"/>
    <n v="0.09"/>
    <n v="0.09"/>
    <d v="2018-08-03T12:33:00"/>
    <n v="0.99509999999999998"/>
    <d v="2018-08-03T12:33:00"/>
    <n v="0.99509999999999998"/>
    <x v="564"/>
  </r>
  <r>
    <s v="buy"/>
    <x v="3"/>
    <n v="0.28000000000000003"/>
    <n v="0.37"/>
    <d v="2018-08-06T21:57:00"/>
    <n v="0.99690000000000001"/>
    <d v="2018-08-07T13:02:00"/>
    <n v="0.99390000000000001"/>
    <x v="565"/>
  </r>
  <r>
    <s v="buy"/>
    <x v="1"/>
    <n v="0.1"/>
    <n v="0.1"/>
    <d v="2018-08-08T21:12:00"/>
    <n v="0.9929"/>
    <d v="2018-08-08T21:12:00"/>
    <n v="0.9929"/>
    <x v="566"/>
  </r>
  <r>
    <s v="buy"/>
    <x v="1"/>
    <n v="0.1"/>
    <n v="0.1"/>
    <d v="2018-08-08T21:45:00"/>
    <n v="0.99309999999999998"/>
    <d v="2018-08-08T21:45:00"/>
    <n v="0.99309999999999998"/>
    <x v="567"/>
  </r>
  <r>
    <s v="buy"/>
    <x v="3"/>
    <n v="0.31"/>
    <n v="0.41000000000000003"/>
    <d v="2018-08-09T09:56:00"/>
    <n v="0.99409999999999998"/>
    <d v="2018-08-09T18:35:00"/>
    <n v="0.99260000000000004"/>
    <x v="568"/>
  </r>
  <r>
    <s v="buy"/>
    <x v="1"/>
    <n v="0.1"/>
    <n v="0.1"/>
    <d v="2018-08-10T05:10:00"/>
    <n v="0.99480000000000002"/>
    <d v="2018-08-10T05:10:00"/>
    <n v="0.99480000000000002"/>
    <x v="569"/>
  </r>
  <r>
    <s v="buy"/>
    <x v="1"/>
    <n v="0.1"/>
    <n v="0.1"/>
    <d v="2018-08-10T05:14:00"/>
    <n v="0.99560000000000004"/>
    <d v="2018-08-10T05:14:00"/>
    <n v="0.99560000000000004"/>
    <x v="570"/>
  </r>
  <r>
    <s v="buy"/>
    <x v="1"/>
    <n v="0.1"/>
    <n v="0.1"/>
    <d v="2018-08-10T05:17:00"/>
    <n v="0.99639999999999995"/>
    <d v="2018-08-10T05:17:00"/>
    <n v="0.99639999999999995"/>
    <x v="571"/>
  </r>
  <r>
    <s v="buy"/>
    <x v="1"/>
    <n v="0.1"/>
    <n v="0.1"/>
    <d v="2018-08-10T05:26:00"/>
    <n v="0.99719999999999998"/>
    <d v="2018-08-10T05:26:00"/>
    <n v="0.99719999999999998"/>
    <x v="572"/>
  </r>
  <r>
    <s v="buy"/>
    <x v="2"/>
    <n v="3.12"/>
    <n v="3.5300000000000002"/>
    <d v="2018-08-15T09:15:00"/>
    <n v="0.99790000000000001"/>
    <d v="2018-10-03T20:26:00"/>
    <n v="0.99150000000000005"/>
    <x v="573"/>
  </r>
  <r>
    <s v="buy"/>
    <x v="1"/>
    <n v="0.1"/>
    <n v="0.1"/>
    <d v="2018-10-03T20:50:00"/>
    <n v="0.99280000000000002"/>
    <d v="2018-10-03T20:50:00"/>
    <n v="0.99280000000000002"/>
    <x v="574"/>
  </r>
  <r>
    <s v="buy"/>
    <x v="1"/>
    <n v="0.1"/>
    <n v="0.1"/>
    <d v="2018-10-05T04:48:00"/>
    <n v="0.99380000000000002"/>
    <d v="2018-10-05T04:48:00"/>
    <n v="0.99380000000000002"/>
    <x v="575"/>
  </r>
  <r>
    <s v="buy"/>
    <x v="1"/>
    <n v="0.1"/>
    <n v="0.1"/>
    <d v="2018-10-05T12:34:00"/>
    <n v="0.99460000000000004"/>
    <d v="2018-10-05T12:34:00"/>
    <n v="0.99460000000000004"/>
    <x v="576"/>
  </r>
  <r>
    <s v="buy"/>
    <x v="3"/>
    <n v="0.31"/>
    <n v="0.41000000000000003"/>
    <d v="2018-10-05T12:37:00"/>
    <n v="0.99539999999999995"/>
    <d v="2018-10-08T22:33:00"/>
    <n v="0.99260000000000004"/>
    <x v="577"/>
  </r>
  <r>
    <s v="buy"/>
    <x v="1"/>
    <n v="0.1"/>
    <n v="0.1"/>
    <d v="2018-10-09T08:02:00"/>
    <n v="0.99509999999999998"/>
    <d v="2018-10-09T08:02:00"/>
    <n v="0.99509999999999998"/>
    <x v="578"/>
  </r>
  <r>
    <s v="buy"/>
    <x v="0"/>
    <n v="0.98"/>
    <n v="1.3900000000000001"/>
    <d v="2018-10-09T13:29:00"/>
    <n v="0.995"/>
    <d v="2018-10-14T21:01:00"/>
    <n v="0.98980000000000001"/>
    <x v="579"/>
  </r>
  <r>
    <s v="buy"/>
    <x v="1"/>
    <n v="0.11"/>
    <n v="0.11"/>
    <d v="2018-10-17T13:55:00"/>
    <n v="0.9929"/>
    <d v="2018-10-17T13:55:00"/>
    <n v="0.9929"/>
    <x v="580"/>
  </r>
  <r>
    <s v="buy"/>
    <x v="1"/>
    <n v="0.11"/>
    <n v="0.11"/>
    <d v="2018-10-18T07:02:00"/>
    <n v="0.99570000000000003"/>
    <d v="2018-10-18T07:02:00"/>
    <n v="0.99570000000000003"/>
    <x v="581"/>
  </r>
  <r>
    <s v="buy"/>
    <x v="1"/>
    <n v="0.11"/>
    <n v="0.11"/>
    <d v="2018-10-18T12:52:00"/>
    <n v="0.99670000000000003"/>
    <d v="2018-10-18T12:52:00"/>
    <n v="0.99670000000000003"/>
    <x v="582"/>
  </r>
  <r>
    <s v="buy"/>
    <x v="1"/>
    <n v="0.11"/>
    <n v="0.11"/>
    <d v="2018-10-18T16:50:00"/>
    <n v="0.99480000000000002"/>
    <d v="2018-10-18T16:50:00"/>
    <n v="0.99480000000000002"/>
    <x v="583"/>
  </r>
  <r>
    <s v="buy"/>
    <x v="1"/>
    <n v="0.11"/>
    <n v="0.11"/>
    <d v="2018-10-18T21:37:00"/>
    <n v="0.996"/>
    <d v="2018-10-18T21:37:00"/>
    <n v="0.996"/>
    <x v="584"/>
  </r>
  <r>
    <s v="buy"/>
    <x v="1"/>
    <n v="0.11"/>
    <n v="0.11"/>
    <d v="2018-10-19T04:31:00"/>
    <n v="0.99680000000000002"/>
    <d v="2018-10-19T04:31:00"/>
    <n v="0.99680000000000002"/>
    <x v="585"/>
  </r>
  <r>
    <s v="buy"/>
    <x v="1"/>
    <n v="0.11"/>
    <n v="0.11"/>
    <d v="2018-10-21T21:09:00"/>
    <n v="0.99609999999999999"/>
    <d v="2018-10-21T21:09:00"/>
    <n v="0.99609999999999999"/>
    <x v="586"/>
  </r>
  <r>
    <s v="buy"/>
    <x v="1"/>
    <n v="0.11"/>
    <n v="0.11"/>
    <d v="2018-10-21T21:31:00"/>
    <n v="0.99619999999999997"/>
    <d v="2018-10-21T21:31:00"/>
    <n v="0.99619999999999997"/>
    <x v="587"/>
  </r>
  <r>
    <s v="buy"/>
    <x v="1"/>
    <n v="0.11"/>
    <n v="0.11"/>
    <d v="2018-10-21T21:42:00"/>
    <n v="0.99570000000000003"/>
    <d v="2018-10-21T21:42:00"/>
    <n v="0.99570000000000003"/>
    <x v="588"/>
  </r>
  <r>
    <s v="buy"/>
    <x v="1"/>
    <n v="0.11"/>
    <n v="0.11"/>
    <d v="2018-10-21T22:01:00"/>
    <n v="0.99650000000000005"/>
    <d v="2018-10-21T22:01:00"/>
    <n v="0.99650000000000005"/>
    <x v="589"/>
  </r>
  <r>
    <s v="buy"/>
    <x v="1"/>
    <n v="0.11"/>
    <n v="0.11"/>
    <d v="2018-10-22T07:59:00"/>
    <n v="0.99490000000000001"/>
    <d v="2018-10-22T07:59:00"/>
    <n v="0.99490000000000001"/>
    <x v="590"/>
  </r>
  <r>
    <s v="buy"/>
    <x v="1"/>
    <n v="0.11"/>
    <n v="0.11"/>
    <d v="2018-10-22T08:17:00"/>
    <n v="0.99590000000000001"/>
    <d v="2018-10-22T08:17:00"/>
    <n v="0.99590000000000001"/>
    <x v="591"/>
  </r>
  <r>
    <s v="buy"/>
    <x v="1"/>
    <n v="0.11"/>
    <n v="0.11"/>
    <d v="2018-10-22T13:04:00"/>
    <n v="0.997"/>
    <d v="2018-10-22T13:04:00"/>
    <n v="0.997"/>
    <x v="592"/>
  </r>
  <r>
    <s v="buy"/>
    <x v="1"/>
    <n v="0.11"/>
    <n v="0.11"/>
    <d v="2018-10-23T07:39:00"/>
    <n v="0.996"/>
    <d v="2018-10-23T07:39:00"/>
    <n v="0.996"/>
    <x v="593"/>
  </r>
  <r>
    <s v="buy"/>
    <x v="1"/>
    <n v="0.11"/>
    <n v="0.11"/>
    <d v="2018-10-23T18:51:00"/>
    <n v="0.99609999999999999"/>
    <d v="2018-10-23T18:51:00"/>
    <n v="0.99609999999999999"/>
    <x v="594"/>
  </r>
  <r>
    <s v="buy"/>
    <x v="1"/>
    <n v="0.11"/>
    <n v="0.11"/>
    <d v="2018-10-24T12:02:00"/>
    <n v="0.99870000000000003"/>
    <d v="2018-10-24T12:02:00"/>
    <n v="0.99870000000000003"/>
    <x v="595"/>
  </r>
  <r>
    <s v="buy"/>
    <x v="1"/>
    <n v="0.11"/>
    <n v="0.11"/>
    <d v="2018-10-25T13:57:00"/>
    <n v="1.0016"/>
    <d v="2018-10-25T13:57:00"/>
    <n v="1.0016"/>
    <x v="596"/>
  </r>
  <r>
    <s v="buy"/>
    <x v="1"/>
    <n v="0.11"/>
    <n v="0.11"/>
    <d v="2018-10-26T14:11:00"/>
    <n v="1.0012000000000001"/>
    <d v="2018-10-26T14:11:00"/>
    <n v="1.0012000000000001"/>
    <x v="597"/>
  </r>
  <r>
    <s v="buy"/>
    <x v="1"/>
    <n v="0.11"/>
    <n v="0.11"/>
    <d v="2018-10-30T08:24:00"/>
    <n v="1.0035000000000001"/>
    <d v="2018-10-30T08:24:00"/>
    <n v="1.0035000000000001"/>
    <x v="598"/>
  </r>
  <r>
    <s v="buy"/>
    <x v="1"/>
    <n v="0.11"/>
    <n v="0.11"/>
    <d v="2018-10-31T08:11:00"/>
    <n v="1.0055000000000001"/>
    <d v="2018-10-31T08:11:00"/>
    <n v="1.0055000000000001"/>
    <x v="599"/>
  </r>
  <r>
    <s v="buy"/>
    <x v="1"/>
    <n v="0.11"/>
    <n v="0.11"/>
    <d v="2018-10-31T12:16:00"/>
    <n v="1.006"/>
    <d v="2018-10-31T12:16:00"/>
    <n v="1.006"/>
    <x v="600"/>
  </r>
  <r>
    <s v="buy"/>
    <x v="1"/>
    <n v="0.11"/>
    <n v="0.11"/>
    <d v="2018-10-31T13:06:00"/>
    <n v="1.0077"/>
    <d v="2018-10-31T13:06:00"/>
    <n v="1.0077"/>
    <x v="601"/>
  </r>
  <r>
    <s v="buy"/>
    <x v="1"/>
    <n v="0.11"/>
    <n v="0.11"/>
    <d v="2018-10-31T16:19:00"/>
    <n v="1.0085999999999999"/>
    <d v="2018-10-31T16:19:00"/>
    <n v="1.0085999999999999"/>
    <x v="602"/>
  </r>
  <r>
    <s v="buy"/>
    <x v="0"/>
    <n v="1.07"/>
    <n v="1.5200000000000002"/>
    <d v="2018-10-31T21:22:00"/>
    <n v="1.0085999999999999"/>
    <d v="2018-11-05T19:33:00"/>
    <n v="1.0044999999999999"/>
    <x v="603"/>
  </r>
  <r>
    <s v="buy"/>
    <x v="1"/>
    <n v="0.12"/>
    <n v="0.12"/>
    <d v="2018-11-08T22:09:00"/>
    <n v="1.0062"/>
    <d v="2018-11-08T22:09:00"/>
    <n v="1.0062"/>
    <x v="604"/>
  </r>
  <r>
    <s v="buy"/>
    <x v="1"/>
    <n v="0.12"/>
    <n v="0.12"/>
    <d v="2018-11-09T08:29:00"/>
    <n v="1.0081"/>
    <d v="2018-11-09T08:29:00"/>
    <n v="1.0081"/>
    <x v="605"/>
  </r>
  <r>
    <s v="buy"/>
    <x v="1"/>
    <n v="0.12"/>
    <n v="0.12"/>
    <d v="2018-11-12T06:44:00"/>
    <n v="1.0095000000000001"/>
    <d v="2018-11-12T06:44:00"/>
    <n v="1.0095000000000001"/>
    <x v="606"/>
  </r>
  <r>
    <s v="buy"/>
    <x v="2"/>
    <n v="3.75"/>
    <n v="3.87"/>
    <d v="2018-11-13T10:21:00"/>
    <n v="1.0126999999999999"/>
    <d v="2018-11-15T22:21:00"/>
    <n v="1.0068999999999999"/>
    <x v="607"/>
  </r>
  <r>
    <s v="buy"/>
    <x v="2"/>
    <n v="3.75"/>
    <n v="3.87"/>
    <d v="2018-11-16T14:09:00"/>
    <n v="1.0031000000000001"/>
    <d v="2018-11-22T11:25:00"/>
    <n v="0.99509999999999998"/>
    <x v="608"/>
  </r>
  <r>
    <s v="buy"/>
    <x v="1"/>
    <n v="0.13"/>
    <n v="0.13"/>
    <d v="2018-11-23T08:36:00"/>
    <n v="0.99609999999999999"/>
    <d v="2018-11-23T08:36:00"/>
    <n v="0.99609999999999999"/>
    <x v="609"/>
  </r>
  <r>
    <s v="buy"/>
    <x v="1"/>
    <n v="0.13"/>
    <n v="0.13"/>
    <d v="2018-11-23T16:00:00"/>
    <n v="0.99780000000000002"/>
    <d v="2018-11-23T16:00:00"/>
    <n v="0.99780000000000002"/>
    <x v="610"/>
  </r>
  <r>
    <s v="buy"/>
    <x v="1"/>
    <n v="0.13"/>
    <n v="0.13"/>
    <d v="2018-11-26T19:26:00"/>
    <n v="0.99909999999999999"/>
    <d v="2018-11-26T19:26:00"/>
    <n v="0.99909999999999999"/>
    <x v="611"/>
  </r>
  <r>
    <s v="buy"/>
    <x v="3"/>
    <n v="0.4"/>
    <n v="0.53"/>
    <d v="2018-11-27T07:57:00"/>
    <n v="1.0001"/>
    <d v="2018-11-27T19:02:00"/>
    <n v="0.99860000000000004"/>
    <x v="612"/>
  </r>
  <r>
    <s v="buy"/>
    <x v="1"/>
    <n v="0.13"/>
    <n v="0.13"/>
    <d v="2018-11-28T17:18:00"/>
    <n v="0.99539999999999995"/>
    <d v="2018-11-28T17:18:00"/>
    <n v="0.99539999999999995"/>
    <x v="613"/>
  </r>
  <r>
    <s v="buy"/>
    <x v="1"/>
    <n v="0.13"/>
    <n v="0.13"/>
    <d v="2018-11-29T10:02:00"/>
    <n v="0.99480000000000002"/>
    <d v="2018-11-29T10:02:00"/>
    <n v="0.99480000000000002"/>
    <x v="614"/>
  </r>
  <r>
    <s v="buy"/>
    <x v="1"/>
    <n v="0.13"/>
    <n v="0.13"/>
    <d v="2018-11-29T14:29:00"/>
    <n v="0.99660000000000004"/>
    <d v="2018-11-29T14:29:00"/>
    <n v="0.99660000000000004"/>
    <x v="615"/>
  </r>
  <r>
    <s v="buy"/>
    <x v="1"/>
    <n v="0.13"/>
    <n v="0.13"/>
    <d v="2018-11-29T14:30:00"/>
    <n v="0.99739999999999995"/>
    <d v="2018-11-29T14:30:00"/>
    <n v="0.99739999999999995"/>
    <x v="616"/>
  </r>
  <r>
    <s v="buy"/>
    <x v="1"/>
    <n v="0.13"/>
    <n v="0.13"/>
    <d v="2018-11-30T14:49:00"/>
    <n v="0.99980000000000002"/>
    <d v="2018-11-30T14:49:00"/>
    <n v="0.99980000000000002"/>
    <x v="617"/>
  </r>
  <r>
    <s v="buy"/>
    <x v="3"/>
    <n v="0.4"/>
    <n v="0.53"/>
    <d v="2018-11-30T15:58:00"/>
    <n v="0.99970000000000003"/>
    <d v="2018-12-03T03:03:00"/>
    <n v="0.99809999999999999"/>
    <x v="618"/>
  </r>
  <r>
    <s v="buy"/>
    <x v="2"/>
    <n v="4.0599999999999996"/>
    <n v="4.1899999999999995"/>
    <d v="2018-12-05T15:01:00"/>
    <n v="1.0007999999999999"/>
    <d v="2018-12-13T13:53:00"/>
    <n v="0.99470000000000003"/>
    <x v="619"/>
  </r>
  <r>
    <s v="buy"/>
    <x v="1"/>
    <n v="0.14000000000000001"/>
    <n v="0.14000000000000001"/>
    <d v="2018-12-14T08:38:00"/>
    <n v="0.99590000000000001"/>
    <d v="2018-12-14T08:38:00"/>
    <n v="0.99590000000000001"/>
    <x v="620"/>
  </r>
  <r>
    <s v="buy"/>
    <x v="1"/>
    <n v="0.14000000000000001"/>
    <n v="0.14000000000000001"/>
    <d v="2018-12-16T22:10:00"/>
    <n v="0.99770000000000003"/>
    <d v="2018-12-16T22:10:00"/>
    <n v="0.99770000000000003"/>
    <x v="621"/>
  </r>
  <r>
    <s v="buy"/>
    <x v="2"/>
    <n v="4.37"/>
    <n v="6.3100000000000005"/>
    <d v="2018-12-16T22:14:00"/>
    <n v="0.99850000000000005"/>
    <d v="2018-12-21T09:08:00"/>
    <n v="0.98880000000000001"/>
    <x v="622"/>
  </r>
  <r>
    <s v="buy"/>
    <x v="1"/>
    <n v="0.14000000000000001"/>
    <n v="0.14000000000000001"/>
    <d v="2018-12-21T13:21:00"/>
    <n v="0.99180000000000001"/>
    <d v="2018-12-21T13:21:00"/>
    <n v="0.99180000000000001"/>
    <x v="623"/>
  </r>
  <r>
    <s v="buy"/>
    <x v="1"/>
    <n v="0.14000000000000001"/>
    <n v="0.14000000000000001"/>
    <d v="2018-12-21T15:25:00"/>
    <n v="0.99309999999999998"/>
    <d v="2018-12-21T15:25:00"/>
    <n v="0.99309999999999998"/>
    <x v="624"/>
  </r>
  <r>
    <s v="buy"/>
    <x v="2"/>
    <n v="4.37"/>
    <n v="4.51"/>
    <d v="2018-12-21T20:03:00"/>
    <n v="0.99590000000000001"/>
    <d v="2018-12-25T22:06:00"/>
    <n v="0.98599999999999999"/>
    <x v="625"/>
  </r>
  <r>
    <s v="buy"/>
    <x v="1"/>
    <n v="0.15"/>
    <n v="0.15"/>
    <d v="2018-12-25T22:21:00"/>
    <n v="0.98709999999999998"/>
    <d v="2018-12-25T22:21:00"/>
    <n v="0.98709999999999998"/>
    <x v="626"/>
  </r>
  <r>
    <s v="buy"/>
    <x v="1"/>
    <n v="0.15"/>
    <n v="0.15"/>
    <d v="2018-12-26T08:40:00"/>
    <n v="0.98899999999999999"/>
    <d v="2018-12-26T08:40:00"/>
    <n v="0.98899999999999999"/>
    <x v="627"/>
  </r>
  <r>
    <s v="buy"/>
    <x v="1"/>
    <n v="0.15"/>
    <n v="0.15"/>
    <d v="2018-12-26T18:00:00"/>
    <n v="0.99460000000000004"/>
    <d v="2018-12-26T18:00:00"/>
    <n v="0.99460000000000004"/>
    <x v="628"/>
  </r>
  <r>
    <s v="buy"/>
    <x v="4"/>
    <n v="4.6900000000000004"/>
    <n v="11.46"/>
    <d v="2018-12-26T20:02:00"/>
    <n v="0.99609999999999999"/>
    <d v="2019-01-02T01:59:00"/>
    <n v="0.9839"/>
    <x v="629"/>
  </r>
  <r>
    <s v="buy"/>
    <x v="1"/>
    <n v="0.16"/>
    <n v="0.16"/>
    <d v="2019-01-02T13:28:00"/>
    <n v="0.98699999999999999"/>
    <d v="2019-01-02T13:28:00"/>
    <n v="0.98699999999999999"/>
    <x v="630"/>
  </r>
  <r>
    <s v="buy"/>
    <x v="1"/>
    <n v="0.16"/>
    <n v="0.16"/>
    <d v="2019-01-02T13:50:00"/>
    <n v="0.98839999999999995"/>
    <d v="2019-01-02T13:50:00"/>
    <n v="0.98839999999999995"/>
    <x v="631"/>
  </r>
  <r>
    <s v="buy"/>
    <x v="1"/>
    <n v="0.16"/>
    <n v="0.16"/>
    <d v="2019-01-02T14:21:00"/>
    <n v="0.98960000000000004"/>
    <d v="2019-01-02T14:21:00"/>
    <n v="0.98960000000000004"/>
    <x v="632"/>
  </r>
  <r>
    <s v="buy"/>
    <x v="1"/>
    <n v="0.16"/>
    <n v="0.16"/>
    <d v="2019-01-02T18:14:00"/>
    <n v="0.99099999999999999"/>
    <d v="2019-01-02T18:14:00"/>
    <n v="0.99099999999999999"/>
    <x v="633"/>
  </r>
  <r>
    <s v="buy"/>
    <x v="1"/>
    <n v="0.16"/>
    <n v="0.16"/>
    <d v="2019-01-02T22:26:00"/>
    <n v="0.98960000000000004"/>
    <d v="2019-01-02T22:26:00"/>
    <n v="0.98960000000000004"/>
    <x v="634"/>
  </r>
  <r>
    <s v="buy"/>
    <x v="0"/>
    <n v="5"/>
    <n v="5.16"/>
    <d v="2019-01-02T22:29:00"/>
    <n v="0.99080000000000001"/>
    <d v="2019-01-10T06:22:00"/>
    <n v="0.97370000000000001"/>
    <x v="635"/>
  </r>
  <r>
    <s v="buy"/>
    <x v="1"/>
    <n v="1.56"/>
    <n v="1.56"/>
    <d v="2019-01-10T07:54:00"/>
    <n v="0.97519999999999996"/>
    <d v="2019-01-10T07:54:00"/>
    <n v="0.97519999999999996"/>
    <x v="636"/>
  </r>
  <r>
    <s v="buy"/>
    <x v="1"/>
    <n v="0.16"/>
    <n v="0.16"/>
    <d v="2019-01-10T09:37:00"/>
    <n v="0.97689999999999999"/>
    <d v="2019-01-10T09:37:00"/>
    <n v="0.97689999999999999"/>
    <x v="637"/>
  </r>
  <r>
    <s v="buy"/>
    <x v="1"/>
    <n v="0.16"/>
    <n v="0.16"/>
    <d v="2019-01-10T12:01:00"/>
    <n v="0.97809999999999997"/>
    <d v="2019-01-10T12:01:00"/>
    <n v="0.97809999999999997"/>
    <x v="638"/>
  </r>
  <r>
    <s v="buy"/>
    <x v="1"/>
    <n v="0.16"/>
    <n v="0.16"/>
    <d v="2019-01-10T14:00:00"/>
    <n v="0.97989999999999999"/>
    <d v="2019-01-10T14:00:00"/>
    <n v="0.97989999999999999"/>
    <x v="639"/>
  </r>
  <r>
    <s v="buy"/>
    <x v="1"/>
    <n v="0.16"/>
    <n v="0.16"/>
    <d v="2019-01-10T15:07:00"/>
    <n v="0.98129999999999995"/>
    <d v="2019-01-10T15:07:00"/>
    <n v="0.98129999999999995"/>
    <x v="640"/>
  </r>
  <r>
    <s v="buy"/>
    <x v="1"/>
    <n v="0.16"/>
    <n v="0.16"/>
    <d v="2019-01-10T18:29:00"/>
    <n v="0.98470000000000002"/>
    <d v="2019-01-10T18:29:00"/>
    <n v="0.98470000000000002"/>
    <x v="641"/>
  </r>
  <r>
    <s v="buy"/>
    <x v="1"/>
    <n v="0.16"/>
    <n v="0.16"/>
    <d v="2019-01-11T14:24:00"/>
    <n v="0.98580000000000001"/>
    <d v="2019-01-11T14:24:00"/>
    <n v="0.98580000000000001"/>
    <x v="642"/>
  </r>
  <r>
    <s v="buy"/>
    <x v="1"/>
    <n v="0.16"/>
    <n v="0.16"/>
    <d v="2019-01-15T14:23:00"/>
    <n v="0.98570000000000002"/>
    <d v="2019-01-15T14:23:00"/>
    <n v="0.98570000000000002"/>
    <x v="643"/>
  </r>
  <r>
    <s v="buy"/>
    <x v="1"/>
    <n v="0.17"/>
    <n v="0.17"/>
    <d v="2019-01-15T16:11:00"/>
    <n v="0.98770000000000002"/>
    <d v="2019-01-15T16:11:00"/>
    <n v="0.98770000000000002"/>
    <x v="644"/>
  </r>
  <r>
    <s v="buy"/>
    <x v="1"/>
    <n v="0.17"/>
    <n v="0.17"/>
    <d v="2019-01-15T16:30:00"/>
    <n v="0.98899999999999999"/>
    <d v="2019-01-15T16:30:00"/>
    <n v="0.98899999999999999"/>
    <x v="645"/>
  </r>
  <r>
    <s v="buy"/>
    <x v="1"/>
    <n v="0.17"/>
    <n v="0.17"/>
    <d v="2019-01-16T11:34:00"/>
    <n v="0.98980000000000001"/>
    <d v="2019-01-16T11:34:00"/>
    <n v="0.98980000000000001"/>
    <x v="646"/>
  </r>
  <r>
    <s v="buy"/>
    <x v="1"/>
    <n v="0.17"/>
    <n v="0.17"/>
    <d v="2019-01-16T14:00:00"/>
    <n v="0.98980000000000001"/>
    <d v="2019-01-16T14:00:00"/>
    <n v="0.98980000000000001"/>
    <x v="647"/>
  </r>
  <r>
    <s v="buy"/>
    <x v="1"/>
    <n v="0.17"/>
    <n v="0.17"/>
    <d v="2019-01-16T15:09:00"/>
    <n v="0.99080000000000001"/>
    <d v="2019-01-16T15:09:00"/>
    <n v="0.99080000000000001"/>
    <x v="648"/>
  </r>
  <r>
    <s v="buy"/>
    <x v="1"/>
    <n v="0.17"/>
    <n v="0.17"/>
    <d v="2019-01-17T07:11:00"/>
    <n v="0.99209999999999998"/>
    <d v="2019-01-17T07:11:00"/>
    <n v="0.99209999999999998"/>
    <x v="649"/>
  </r>
  <r>
    <s v="buy"/>
    <x v="1"/>
    <n v="0.17"/>
    <n v="0.17"/>
    <d v="2019-01-17T13:31:00"/>
    <n v="0.99350000000000005"/>
    <d v="2019-01-17T13:31:00"/>
    <n v="0.99350000000000005"/>
    <x v="650"/>
  </r>
  <r>
    <s v="buy"/>
    <x v="1"/>
    <n v="0.17"/>
    <n v="0.17"/>
    <d v="2019-01-18T15:22:00"/>
    <n v="0.99480000000000002"/>
    <d v="2019-01-18T15:22:00"/>
    <n v="0.99480000000000002"/>
    <x v="651"/>
  </r>
  <r>
    <s v="buy"/>
    <x v="1"/>
    <n v="0.17"/>
    <n v="0.17"/>
    <d v="2019-01-20T22:06:00"/>
    <n v="0.99539999999999995"/>
    <d v="2019-01-20T22:06:00"/>
    <n v="0.99539999999999995"/>
    <x v="652"/>
  </r>
  <r>
    <s v="buy"/>
    <x v="1"/>
    <n v="0.17"/>
    <n v="0.17"/>
    <d v="2019-01-21T22:09:00"/>
    <n v="0.99780000000000002"/>
    <d v="2019-01-21T22:09:00"/>
    <n v="0.99780000000000002"/>
    <x v="653"/>
  </r>
  <r>
    <s v="buy"/>
    <x v="1"/>
    <n v="0.17"/>
    <n v="0.17"/>
    <d v="2019-01-22T21:00:00"/>
    <n v="0.99790000000000001"/>
    <d v="2019-01-22T21:00:00"/>
    <n v="0.99790000000000001"/>
    <x v="654"/>
  </r>
  <r>
    <s v="buy"/>
    <x v="1"/>
    <n v="0.17"/>
    <n v="0.17"/>
    <d v="2019-01-23T23:09:00"/>
    <n v="0.995"/>
    <d v="2019-01-23T23:09:00"/>
    <n v="0.995"/>
    <x v="655"/>
  </r>
  <r>
    <s v="buy"/>
    <x v="1"/>
    <n v="0.17"/>
    <n v="0.17"/>
    <d v="2019-01-24T08:16:00"/>
    <n v="0.99629999999999996"/>
    <d v="2019-01-24T08:16:00"/>
    <n v="0.99629999999999996"/>
    <x v="656"/>
  </r>
  <r>
    <s v="buy"/>
    <x v="3"/>
    <n v="0.53"/>
    <n v="0.70000000000000007"/>
    <d v="2019-01-25T15:00:00"/>
    <n v="0.99490000000000001"/>
    <d v="2019-01-29T01:34:00"/>
    <n v="0.99270000000000003"/>
    <x v="657"/>
  </r>
  <r>
    <s v="buy"/>
    <x v="1"/>
    <n v="0.17"/>
    <n v="0.17"/>
    <d v="2019-01-30T19:51:00"/>
    <n v="0.99470000000000003"/>
    <d v="2019-01-30T19:51:00"/>
    <n v="0.99470000000000003"/>
    <x v="658"/>
  </r>
  <r>
    <s v="buy"/>
    <x v="1"/>
    <n v="0.17"/>
    <n v="0.17"/>
    <d v="2019-01-31T15:59:00"/>
    <n v="0.99219999999999997"/>
    <d v="2019-01-31T15:59:00"/>
    <n v="0.99219999999999997"/>
    <x v="659"/>
  </r>
  <r>
    <s v="buy"/>
    <x v="1"/>
    <n v="0.17"/>
    <n v="0.17"/>
    <d v="2019-01-31T16:01:00"/>
    <n v="0.99299999999999999"/>
    <d v="2019-01-31T16:01:00"/>
    <n v="0.99299999999999999"/>
    <x v="660"/>
  </r>
  <r>
    <s v="buy"/>
    <x v="1"/>
    <n v="0.17"/>
    <n v="0.17"/>
    <d v="2019-02-01T13:31:00"/>
    <n v="0.99409999999999998"/>
    <d v="2019-02-01T13:31:00"/>
    <n v="0.99409999999999998"/>
    <x v="661"/>
  </r>
  <r>
    <s v="buy"/>
    <x v="1"/>
    <n v="0.17"/>
    <n v="0.17"/>
    <d v="2019-02-01T15:01:00"/>
    <n v="0.995"/>
    <d v="2019-02-01T15:01:00"/>
    <n v="0.995"/>
    <x v="662"/>
  </r>
  <r>
    <s v="buy"/>
    <x v="1"/>
    <n v="0.17"/>
    <n v="0.17"/>
    <d v="2019-02-03T22:06:00"/>
    <n v="0.99539999999999995"/>
    <d v="2019-02-03T22:06:00"/>
    <n v="0.99539999999999995"/>
    <x v="663"/>
  </r>
  <r>
    <s v="buy"/>
    <x v="1"/>
    <n v="0.17"/>
    <n v="0.17"/>
    <d v="2019-02-07T14:57:00"/>
    <n v="1.0016"/>
    <d v="2019-02-07T14:57:00"/>
    <n v="1.0016"/>
    <x v="664"/>
  </r>
  <r>
    <s v="buy"/>
    <x v="1"/>
    <n v="0.17"/>
    <n v="0.17"/>
    <d v="2019-02-10T22:06:00"/>
    <n v="1.0007999999999999"/>
    <d v="2019-02-10T22:06:00"/>
    <n v="1.0007999999999999"/>
    <x v="665"/>
  </r>
  <r>
    <s v="buy"/>
    <x v="1"/>
    <n v="0.17"/>
    <n v="0.17"/>
    <d v="2019-02-10T22:06:00"/>
    <n v="1.0016"/>
    <d v="2019-02-10T22:06:00"/>
    <n v="1.0016"/>
    <x v="665"/>
  </r>
  <r>
    <s v="buy"/>
    <x v="1"/>
    <n v="0.17"/>
    <n v="0.17"/>
    <d v="2019-02-10T22:09:00"/>
    <n v="1.0078"/>
    <d v="2019-02-10T22:09:00"/>
    <n v="1.0078"/>
    <x v="666"/>
  </r>
  <r>
    <s v="buy"/>
    <x v="1"/>
    <n v="0.17"/>
    <n v="0.17"/>
    <d v="2019-02-10T22:11:00"/>
    <n v="1.0086999999999999"/>
    <d v="2019-02-10T22:11:00"/>
    <n v="1.0086999999999999"/>
    <x v="666"/>
  </r>
  <r>
    <s v="buy"/>
    <x v="2"/>
    <n v="5.31"/>
    <n v="5.4799999999999995"/>
    <d v="2019-02-10T22:11:00"/>
    <n v="1.0097"/>
    <d v="2019-02-11T08:10:00"/>
    <n v="1.0012000000000001"/>
    <x v="667"/>
  </r>
  <r>
    <s v="buy"/>
    <x v="1"/>
    <n v="0.18"/>
    <n v="0.18"/>
    <d v="2019-02-11T14:23:00"/>
    <n v="1.0054000000000001"/>
    <d v="2019-02-11T14:23:00"/>
    <n v="1.0054000000000001"/>
    <x v="668"/>
  </r>
  <r>
    <s v="buy"/>
    <x v="1"/>
    <n v="0.18"/>
    <n v="0.18"/>
    <d v="2019-02-12T08:29:00"/>
    <n v="1.0063"/>
    <d v="2019-02-12T08:29:00"/>
    <n v="1.0063"/>
    <x v="669"/>
  </r>
  <r>
    <s v="buy"/>
    <x v="1"/>
    <n v="0.18"/>
    <n v="0.18"/>
    <d v="2019-02-12T09:22:00"/>
    <n v="1.0075000000000001"/>
    <d v="2019-02-12T09:22:00"/>
    <n v="1.0075000000000001"/>
    <x v="670"/>
  </r>
  <r>
    <s v="buy"/>
    <x v="1"/>
    <n v="0.18"/>
    <n v="0.18"/>
    <d v="2019-02-12T11:40:00"/>
    <n v="1.0094000000000001"/>
    <d v="2019-02-12T11:40:00"/>
    <n v="1.0094000000000001"/>
    <x v="671"/>
  </r>
  <r>
    <s v="buy"/>
    <x v="1"/>
    <n v="0.18"/>
    <n v="0.18"/>
    <d v="2019-02-14T15:06:00"/>
    <n v="1.0074000000000001"/>
    <d v="2019-02-14T15:06:00"/>
    <n v="1.0074000000000001"/>
    <x v="672"/>
  </r>
  <r>
    <s v="buy"/>
    <x v="2"/>
    <n v="5.62"/>
    <n v="8.120000000000001"/>
    <d v="2019-02-15T13:29:00"/>
    <n v="1.0086999999999999"/>
    <d v="2019-02-20T05:59:00"/>
    <n v="1.0019"/>
    <x v="673"/>
  </r>
  <r>
    <s v="buy"/>
    <x v="1"/>
    <n v="0.19"/>
    <n v="0.19"/>
    <d v="2019-03-05T15:33:00"/>
    <n v="1.0044999999999999"/>
    <d v="2019-03-05T15:33:00"/>
    <n v="1.0044999999999999"/>
    <x v="674"/>
  </r>
  <r>
    <s v="buy"/>
    <x v="1"/>
    <n v="0.19"/>
    <n v="0.19"/>
    <d v="2019-03-06T13:32:00"/>
    <n v="1.0055000000000001"/>
    <d v="2019-03-06T13:32:00"/>
    <n v="1.0055000000000001"/>
    <x v="675"/>
  </r>
  <r>
    <s v="buy"/>
    <x v="1"/>
    <n v="0.19"/>
    <n v="0.19"/>
    <d v="2019-03-07T12:46:00"/>
    <n v="1.0065"/>
    <d v="2019-03-07T12:46:00"/>
    <n v="1.0065"/>
    <x v="676"/>
  </r>
  <r>
    <s v="buy"/>
    <x v="1"/>
    <n v="0.19"/>
    <n v="0.19"/>
    <d v="2019-03-07T16:52:00"/>
    <n v="1.0105999999999999"/>
    <d v="2019-03-07T16:52:00"/>
    <n v="1.0105999999999999"/>
    <x v="677"/>
  </r>
  <r>
    <s v="buy"/>
    <x v="1"/>
    <n v="0.19"/>
    <n v="0.19"/>
    <d v="2019-03-07T17:05:00"/>
    <n v="1.0114000000000001"/>
    <d v="2019-03-07T17:05:00"/>
    <n v="1.0114000000000001"/>
    <x v="678"/>
  </r>
  <r>
    <s v="buy"/>
    <x v="3"/>
    <n v="0.59"/>
    <n v="0.78"/>
    <d v="2019-03-07T19:40:00"/>
    <n v="1.0121"/>
    <d v="2019-03-11T10:43:00"/>
    <n v="1.0093000000000001"/>
    <x v="679"/>
  </r>
  <r>
    <s v="buy"/>
    <x v="1"/>
    <n v="0.19"/>
    <n v="0.19"/>
    <d v="2019-03-12T11:09:00"/>
    <n v="1.0091000000000001"/>
    <d v="2019-03-12T11:09:00"/>
    <n v="1.0091000000000001"/>
    <x v="680"/>
  </r>
  <r>
    <s v="buy"/>
    <x v="2"/>
    <n v="5.94"/>
    <n v="6.1300000000000008"/>
    <d v="2019-03-13T15:47:00"/>
    <n v="1.0057"/>
    <d v="2019-03-19T06:08:00"/>
    <n v="1.0007999999999999"/>
    <x v="681"/>
  </r>
  <r>
    <s v="buy"/>
    <x v="1"/>
    <n v="0.2"/>
    <n v="0.2"/>
    <d v="2019-04-07T21:06:00"/>
    <n v="1.0002"/>
    <d v="2019-04-07T21:06:00"/>
    <n v="1.0002"/>
    <x v="682"/>
  </r>
  <r>
    <s v="buy"/>
    <x v="1"/>
    <n v="0.2"/>
    <n v="0.2"/>
    <d v="2019-04-10T13:05:00"/>
    <n v="1.0017"/>
    <d v="2019-04-10T13:05:00"/>
    <n v="1.0017"/>
    <x v="683"/>
  </r>
  <r>
    <s v="buy"/>
    <x v="3"/>
    <n v="0.62"/>
    <n v="0.82000000000000006"/>
    <d v="2019-04-11T12:31:00"/>
    <n v="1.0044"/>
    <d v="2019-04-12T06:41:00"/>
    <n v="1.0028999999999999"/>
    <x v="684"/>
  </r>
  <r>
    <s v="buy"/>
    <x v="1"/>
    <n v="0.2"/>
    <n v="0.2"/>
    <d v="2019-04-16T22:46:00"/>
    <n v="1.0083"/>
    <d v="2019-04-16T22:46:00"/>
    <n v="1.0083"/>
    <x v="685"/>
  </r>
  <r>
    <s v="buy"/>
    <x v="1"/>
    <n v="0.2"/>
    <n v="0.2"/>
    <d v="2019-04-17T13:05:00"/>
    <n v="1.0095000000000001"/>
    <d v="2019-04-17T13:05:00"/>
    <n v="1.0095000000000001"/>
    <x v="686"/>
  </r>
  <r>
    <s v="buy"/>
    <x v="1"/>
    <n v="0.2"/>
    <n v="0.2"/>
    <d v="2019-04-18T07:31:00"/>
    <n v="1.0107999999999999"/>
    <d v="2019-04-18T07:31:00"/>
    <n v="1.0107999999999999"/>
    <x v="687"/>
  </r>
  <r>
    <s v="buy"/>
    <x v="1"/>
    <n v="0.2"/>
    <n v="0.2"/>
    <d v="2019-04-18T07:38:00"/>
    <n v="1.0116000000000001"/>
    <d v="2019-04-18T07:38:00"/>
    <n v="1.0116000000000001"/>
    <x v="688"/>
  </r>
  <r>
    <s v="buy"/>
    <x v="1"/>
    <n v="0.2"/>
    <n v="0.2"/>
    <d v="2019-04-18T12:31:00"/>
    <n v="1.0127999999999999"/>
    <d v="2019-04-18T12:31:00"/>
    <n v="1.0127999999999999"/>
    <x v="689"/>
  </r>
  <r>
    <s v="buy"/>
    <x v="1"/>
    <n v="0.2"/>
    <n v="0.2"/>
    <d v="2019-04-18T13:04:00"/>
    <n v="1.0136000000000001"/>
    <d v="2019-04-18T13:04:00"/>
    <n v="1.0136000000000001"/>
    <x v="690"/>
  </r>
  <r>
    <s v="buy"/>
    <x v="3"/>
    <n v="0.62"/>
    <n v="0.82000000000000006"/>
    <d v="2019-04-18T15:58:00"/>
    <n v="1.0157"/>
    <d v="2019-04-19T07:44:00"/>
    <n v="1.0135000000000001"/>
    <x v="691"/>
  </r>
  <r>
    <s v="buy"/>
    <x v="1"/>
    <n v="0.2"/>
    <n v="0.2"/>
    <d v="2019-04-24T15:01:00"/>
    <n v="1.018"/>
    <d v="2019-04-24T15:01:00"/>
    <n v="1.018"/>
    <x v="692"/>
  </r>
  <r>
    <s v="buy"/>
    <x v="1"/>
    <n v="0.21"/>
    <n v="0.21"/>
    <d v="2019-04-24T16:27:00"/>
    <n v="1.0194000000000001"/>
    <d v="2019-04-24T16:27:00"/>
    <n v="1.0194000000000001"/>
    <x v="693"/>
  </r>
  <r>
    <s v="buy"/>
    <x v="0"/>
    <n v="2.0499999999999998"/>
    <n v="2.9099999999999997"/>
    <d v="2019-04-26T12:31:00"/>
    <n v="1.0227999999999999"/>
    <d v="2019-05-01T23:52:00"/>
    <n v="1.0178"/>
    <x v="694"/>
  </r>
  <r>
    <s v="buy"/>
    <x v="1"/>
    <n v="0.22"/>
    <n v="0.22"/>
    <d v="2019-05-03T12:31:00"/>
    <n v="1.0213000000000001"/>
    <d v="2019-05-03T12:31:00"/>
    <n v="1.0213000000000001"/>
    <x v="695"/>
  </r>
  <r>
    <s v="buy"/>
    <x v="1"/>
    <n v="0.22"/>
    <n v="0.22"/>
    <d v="2019-05-07T22:01:00"/>
    <n v="1.0195000000000001"/>
    <d v="2019-05-07T22:01:00"/>
    <n v="1.0195000000000001"/>
    <x v="696"/>
  </r>
  <r>
    <s v="buy"/>
    <x v="1"/>
    <n v="0.22"/>
    <n v="0.22"/>
    <d v="2019-05-09T14:15:00"/>
    <n v="1.0138"/>
    <d v="2019-05-09T14:15:00"/>
    <n v="1.0138"/>
    <x v="697"/>
  </r>
  <r>
    <s v="buy"/>
    <x v="1"/>
    <n v="0.22"/>
    <n v="0.22"/>
    <d v="2019-05-09T14:55:00"/>
    <n v="1.0142"/>
    <d v="2019-05-09T14:55:00"/>
    <n v="1.0142"/>
    <x v="698"/>
  </r>
  <r>
    <s v="buy"/>
    <x v="1"/>
    <n v="0.22"/>
    <n v="0.22"/>
    <d v="2019-05-09T16:31:00"/>
    <n v="1.0150999999999999"/>
    <d v="2019-05-09T16:31:00"/>
    <n v="1.0150999999999999"/>
    <x v="699"/>
  </r>
  <r>
    <s v="buy"/>
    <x v="1"/>
    <n v="0.22"/>
    <n v="0.22"/>
    <d v="2019-05-10T12:33:00"/>
    <n v="1.0125"/>
    <d v="2019-05-10T12:33:00"/>
    <n v="1.0125"/>
    <x v="700"/>
  </r>
  <r>
    <s v="buy"/>
    <x v="0"/>
    <n v="2.15"/>
    <n v="3.0500000000000003"/>
    <d v="2019-05-10T12:34:00"/>
    <n v="1.0133000000000001"/>
    <d v="2019-05-16T08:39:00"/>
    <n v="1.0091000000000001"/>
    <x v="701"/>
  </r>
  <r>
    <s v="buy"/>
    <x v="0"/>
    <n v="7.19"/>
    <n v="8.1300000000000008"/>
    <d v="2019-05-17T14:01:00"/>
    <n v="1.0119"/>
    <d v="2019-05-27T07:42:00"/>
    <n v="1.0047999999999999"/>
    <x v="702"/>
  </r>
  <r>
    <s v="buy"/>
    <x v="1"/>
    <n v="2.25"/>
    <n v="2.25"/>
    <d v="2019-05-27T08:29:00"/>
    <n v="1.0063"/>
    <d v="2019-05-27T08:29:00"/>
    <n v="1.0063"/>
    <x v="702"/>
  </r>
  <r>
    <s v="buy"/>
    <x v="1"/>
    <n v="0.24"/>
    <n v="0.24"/>
    <d v="2019-05-28T07:22:00"/>
    <n v="1.0052000000000001"/>
    <d v="2019-05-28T07:22:00"/>
    <n v="1.0052000000000001"/>
    <x v="703"/>
  </r>
  <r>
    <s v="buy"/>
    <x v="1"/>
    <n v="0.24"/>
    <n v="0.24"/>
    <d v="2019-05-28T14:05:00"/>
    <n v="1.0077"/>
    <d v="2019-05-28T14:05:00"/>
    <n v="1.0077"/>
    <x v="704"/>
  </r>
  <r>
    <s v="buy"/>
    <x v="1"/>
    <n v="0.24"/>
    <n v="0.24"/>
    <d v="2019-05-28T14:58:00"/>
    <n v="1.0085"/>
    <d v="2019-05-28T14:58:00"/>
    <n v="1.0085"/>
    <x v="705"/>
  </r>
  <r>
    <s v="buy"/>
    <x v="2"/>
    <n v="7.5"/>
    <n v="7.74"/>
    <d v="2019-05-30T14:59:00"/>
    <n v="1.0087999999999999"/>
    <d v="2019-06-04T03:36:00"/>
    <n v="0.99339999999999995"/>
    <x v="706"/>
  </r>
  <r>
    <s v="buy"/>
    <x v="3"/>
    <n v="0.78"/>
    <n v="1.03"/>
    <d v="2019-06-04T13:05:00"/>
    <n v="0.99590000000000001"/>
    <d v="2019-06-12T00:50:00"/>
    <n v="0.99280000000000002"/>
    <x v="707"/>
  </r>
  <r>
    <s v="buy"/>
    <x v="1"/>
    <n v="0.25"/>
    <n v="0.25"/>
    <d v="2019-06-12T14:52:00"/>
    <n v="0.99450000000000005"/>
    <d v="2019-06-12T14:52:00"/>
    <n v="0.99450000000000005"/>
    <x v="708"/>
  </r>
  <r>
    <s v="buy"/>
    <x v="1"/>
    <n v="0.25"/>
    <n v="0.25"/>
    <d v="2019-06-13T07:33:00"/>
    <n v="0.99480000000000002"/>
    <d v="2019-06-13T07:33:00"/>
    <n v="0.99480000000000002"/>
    <x v="709"/>
  </r>
  <r>
    <s v="buy"/>
    <x v="1"/>
    <n v="0.25"/>
    <n v="0.25"/>
    <d v="2019-06-14T09:15:00"/>
    <n v="0.99680000000000002"/>
    <d v="2019-06-14T09:15:00"/>
    <n v="0.99680000000000002"/>
    <x v="710"/>
  </r>
  <r>
    <s v="buy"/>
    <x v="1"/>
    <n v="0.25"/>
    <n v="0.25"/>
    <d v="2019-06-14T12:51:00"/>
    <n v="0.998"/>
    <d v="2019-06-14T12:51:00"/>
    <n v="0.998"/>
    <x v="711"/>
  </r>
  <r>
    <s v="buy"/>
    <x v="1"/>
    <n v="0.25"/>
    <n v="0.25"/>
    <d v="2019-06-17T14:56:00"/>
    <n v="0.99909999999999999"/>
    <d v="2019-06-17T14:56:00"/>
    <n v="0.99909999999999999"/>
    <x v="712"/>
  </r>
  <r>
    <s v="buy"/>
    <x v="3"/>
    <n v="0.78"/>
    <n v="1.03"/>
    <d v="2019-06-17T14:59:00"/>
    <n v="0.99990000000000001"/>
    <d v="2019-06-18T03:27:00"/>
    <n v="0.99760000000000004"/>
    <x v="713"/>
  </r>
  <r>
    <s v="buy"/>
    <x v="3"/>
    <n v="0.78"/>
    <n v="1.03"/>
    <d v="2019-06-18T15:02:00"/>
    <n v="1.0014000000000001"/>
    <d v="2019-06-18T21:34:00"/>
    <n v="0.99980000000000002"/>
    <x v="714"/>
  </r>
  <r>
    <s v="buy"/>
    <x v="1"/>
    <n v="0.26"/>
    <n v="0.26"/>
    <d v="2019-06-19T18:07:00"/>
    <n v="0.99380000000000002"/>
    <d v="2019-06-19T18:07:00"/>
    <n v="0.99380000000000002"/>
    <x v="715"/>
  </r>
  <r>
    <s v="buy"/>
    <x v="2"/>
    <n v="8.1199999999999992"/>
    <n v="8.379999999999999"/>
    <d v="2019-06-19T18:09:00"/>
    <n v="0.99450000000000005"/>
    <d v="2019-06-24T05:10:00"/>
    <n v="0.9778"/>
    <x v="716"/>
  </r>
  <r>
    <s v="buy"/>
    <x v="1"/>
    <n v="0.27"/>
    <n v="0.27"/>
    <d v="2019-06-27T04:01:00"/>
    <n v="0.98070000000000002"/>
    <d v="2019-06-27T04:01:00"/>
    <n v="0.98070000000000002"/>
    <x v="717"/>
  </r>
  <r>
    <s v="buy"/>
    <x v="3"/>
    <n v="0.84"/>
    <n v="1.1099999999999999"/>
    <d v="2019-06-27T09:07:00"/>
    <n v="0.97989999999999999"/>
    <d v="2019-06-28T13:34:00"/>
    <n v="0.97699999999999998"/>
    <x v="718"/>
  </r>
  <r>
    <s v="buy"/>
    <x v="1"/>
    <n v="0.27"/>
    <n v="0.27"/>
    <d v="2019-07-01T05:06:00"/>
    <n v="0.98299999999999998"/>
    <d v="2019-07-01T05:06:00"/>
    <n v="0.98299999999999998"/>
    <x v="719"/>
  </r>
  <r>
    <s v="buy"/>
    <x v="1"/>
    <n v="0.27"/>
    <n v="0.27"/>
    <d v="2019-07-01T08:34:00"/>
    <n v="0.98360000000000003"/>
    <d v="2019-07-01T08:34:00"/>
    <n v="0.98360000000000003"/>
    <x v="720"/>
  </r>
  <r>
    <s v="buy"/>
    <x v="1"/>
    <n v="0.27"/>
    <n v="0.27"/>
    <d v="2019-07-01T11:22:00"/>
    <n v="0.98170000000000002"/>
    <d v="2019-07-01T11:22:00"/>
    <n v="0.98170000000000002"/>
    <x v="721"/>
  </r>
  <r>
    <s v="buy"/>
    <x v="1"/>
    <n v="0.27"/>
    <n v="0.27"/>
    <d v="2019-07-01T14:01:00"/>
    <n v="0.98499999999999999"/>
    <d v="2019-07-01T14:01:00"/>
    <n v="0.98499999999999999"/>
    <x v="722"/>
  </r>
  <r>
    <s v="buy"/>
    <x v="1"/>
    <n v="0.27"/>
    <n v="0.27"/>
    <d v="2019-07-01T17:47:00"/>
    <n v="0.98819999999999997"/>
    <d v="2019-07-01T17:47:00"/>
    <n v="0.98819999999999997"/>
    <x v="723"/>
  </r>
  <r>
    <s v="buy"/>
    <x v="1"/>
    <n v="0.27"/>
    <n v="0.27"/>
    <d v="2019-07-02T18:37:00"/>
    <n v="0.98660000000000003"/>
    <d v="2019-07-02T18:37:00"/>
    <n v="0.98660000000000003"/>
    <x v="724"/>
  </r>
  <r>
    <s v="buy"/>
    <x v="1"/>
    <n v="0.27"/>
    <n v="0.27"/>
    <d v="2019-07-03T12:37:00"/>
    <n v="0.9859"/>
    <d v="2019-07-03T12:37:00"/>
    <n v="0.9859"/>
    <x v="725"/>
  </r>
  <r>
    <s v="buy"/>
    <x v="3"/>
    <n v="0.84"/>
    <n v="1.1099999999999999"/>
    <d v="2019-07-03T21:29:00"/>
    <n v="0.9869"/>
    <d v="2019-07-04T21:58:00"/>
    <n v="0.98480000000000001"/>
    <x v="726"/>
  </r>
  <r>
    <s v="buy"/>
    <x v="1"/>
    <n v="0.28000000000000003"/>
    <n v="0.28000000000000003"/>
    <d v="2019-07-05T07:54:00"/>
    <n v="0.98770000000000002"/>
    <d v="2019-07-05T07:54:00"/>
    <n v="0.98770000000000002"/>
    <x v="727"/>
  </r>
  <r>
    <s v="buy"/>
    <x v="1"/>
    <n v="0.28000000000000003"/>
    <n v="0.28000000000000003"/>
    <d v="2019-07-05T12:31:00"/>
    <n v="0.98950000000000005"/>
    <d v="2019-07-05T12:31:00"/>
    <n v="0.98950000000000005"/>
    <x v="728"/>
  </r>
  <r>
    <s v="buy"/>
    <x v="1"/>
    <n v="0.28000000000000003"/>
    <n v="0.28000000000000003"/>
    <d v="2019-07-05T12:31:00"/>
    <n v="0.99029999999999996"/>
    <d v="2019-07-05T12:31:00"/>
    <n v="0.99029999999999996"/>
    <x v="729"/>
  </r>
  <r>
    <s v="buy"/>
    <x v="1"/>
    <n v="0.28000000000000003"/>
    <n v="0.28000000000000003"/>
    <d v="2019-07-05T12:38:00"/>
    <n v="0.99119999999999997"/>
    <d v="2019-07-05T12:38:00"/>
    <n v="0.99119999999999997"/>
    <x v="730"/>
  </r>
  <r>
    <s v="buy"/>
    <x v="1"/>
    <n v="0.28000000000000003"/>
    <n v="0.28000000000000003"/>
    <d v="2019-07-05T12:41:00"/>
    <n v="0.99180000000000001"/>
    <d v="2019-07-05T12:41:00"/>
    <n v="0.99180000000000001"/>
    <x v="731"/>
  </r>
  <r>
    <s v="buy"/>
    <x v="1"/>
    <n v="0.28000000000000003"/>
    <n v="0.28000000000000003"/>
    <d v="2019-07-05T13:19:00"/>
    <n v="0.9919"/>
    <d v="2019-07-05T13:19:00"/>
    <n v="0.9919"/>
    <x v="732"/>
  </r>
  <r>
    <s v="buy"/>
    <x v="1"/>
    <n v="0.28000000000000003"/>
    <n v="0.28000000000000003"/>
    <d v="2019-07-05T14:28:00"/>
    <n v="0.99280000000000002"/>
    <d v="2019-07-05T14:28:00"/>
    <n v="0.99280000000000002"/>
    <x v="733"/>
  </r>
  <r>
    <s v="buy"/>
    <x v="1"/>
    <n v="0.28000000000000003"/>
    <n v="0.28000000000000003"/>
    <d v="2019-07-08T13:34:00"/>
    <n v="0.99399999999999999"/>
    <d v="2019-07-08T13:34:00"/>
    <n v="0.99399999999999999"/>
    <x v="734"/>
  </r>
  <r>
    <s v="buy"/>
    <x v="1"/>
    <n v="0.28000000000000003"/>
    <n v="0.28000000000000003"/>
    <d v="2019-07-10T08:36:00"/>
    <n v="0.99199999999999999"/>
    <d v="2019-07-10T08:36:00"/>
    <n v="0.99199999999999999"/>
    <x v="735"/>
  </r>
  <r>
    <s v="buy"/>
    <x v="1"/>
    <n v="0.28000000000000003"/>
    <n v="0.28000000000000003"/>
    <d v="2019-07-10T12:57:00"/>
    <n v="0.98980000000000001"/>
    <d v="2019-07-10T12:57:00"/>
    <n v="0.98980000000000001"/>
    <x v="736"/>
  </r>
  <r>
    <s v="buy"/>
    <x v="3"/>
    <n v="0.87"/>
    <n v="1.1499999999999999"/>
    <d v="2019-07-10T14:41:00"/>
    <n v="0.99060000000000004"/>
    <d v="2019-07-17T00:54:00"/>
    <n v="0.98839999999999995"/>
    <x v="737"/>
  </r>
  <r>
    <s v="buy"/>
    <x v="1"/>
    <n v="0.28000000000000003"/>
    <n v="0.28000000000000003"/>
    <d v="2019-07-18T10:31:00"/>
    <n v="0.98650000000000004"/>
    <d v="2019-07-18T10:31:00"/>
    <n v="0.98650000000000004"/>
    <x v="738"/>
  </r>
  <r>
    <s v="buy"/>
    <x v="1"/>
    <n v="0.28000000000000003"/>
    <n v="0.28000000000000003"/>
    <d v="2019-07-18T12:31:00"/>
    <n v="0.98709999999999998"/>
    <d v="2019-07-18T12:31:00"/>
    <n v="0.98709999999999998"/>
    <x v="739"/>
  </r>
  <r>
    <s v="buy"/>
    <x v="1"/>
    <n v="0.28000000000000003"/>
    <n v="0.28000000000000003"/>
    <d v="2019-07-18T19:56:00"/>
    <n v="0.9819"/>
    <d v="2019-07-18T19:56:00"/>
    <n v="0.9819"/>
    <x v="740"/>
  </r>
  <r>
    <s v="buy"/>
    <x v="1"/>
    <n v="0.28000000000000003"/>
    <n v="0.28000000000000003"/>
    <d v="2019-07-18T22:24:00"/>
    <n v="0.98350000000000004"/>
    <d v="2019-07-18T22:24:00"/>
    <n v="0.98350000000000004"/>
    <x v="741"/>
  </r>
  <r>
    <s v="buy"/>
    <x v="1"/>
    <n v="0.28000000000000003"/>
    <n v="0.28000000000000003"/>
    <d v="2019-07-19T11:34:00"/>
    <n v="0.98319999999999996"/>
    <d v="2019-07-19T11:34:00"/>
    <n v="0.98319999999999996"/>
    <x v="742"/>
  </r>
  <r>
    <s v="buy"/>
    <x v="1"/>
    <n v="0.28000000000000003"/>
    <n v="0.28000000000000003"/>
    <d v="2019-07-19T18:13:00"/>
    <n v="0.98399999999999999"/>
    <d v="2019-07-19T18:13:00"/>
    <n v="0.98399999999999999"/>
    <x v="743"/>
  </r>
  <r>
    <s v="buy"/>
    <x v="1"/>
    <n v="0.28000000000000003"/>
    <n v="0.28000000000000003"/>
    <d v="2019-07-19T18:15:00"/>
    <n v="0.98480000000000001"/>
    <d v="2019-07-19T18:15:00"/>
    <n v="0.98480000000000001"/>
    <x v="744"/>
  </r>
  <r>
    <s v="buy"/>
    <x v="1"/>
    <n v="0.28000000000000003"/>
    <n v="0.28000000000000003"/>
    <d v="2019-07-25T10:39:00"/>
    <n v="0.98609999999999998"/>
    <d v="2019-07-25T10:39:00"/>
    <n v="0.98609999999999998"/>
    <x v="745"/>
  </r>
  <r>
    <s v="buy"/>
    <x v="1"/>
    <n v="0.28000000000000003"/>
    <n v="0.28000000000000003"/>
    <d v="2019-07-25T11:48:00"/>
    <n v="0.98699999999999999"/>
    <d v="2019-07-25T11:48:00"/>
    <n v="0.98699999999999999"/>
    <x v="746"/>
  </r>
  <r>
    <s v="buy"/>
    <x v="1"/>
    <n v="0.28000000000000003"/>
    <n v="0.28000000000000003"/>
    <d v="2019-07-25T11:54:00"/>
    <n v="0.98770000000000002"/>
    <d v="2019-07-25T11:54:00"/>
    <n v="0.98770000000000002"/>
    <x v="747"/>
  </r>
  <r>
    <s v="buy"/>
    <x v="1"/>
    <n v="0.28000000000000003"/>
    <n v="0.28000000000000003"/>
    <d v="2019-07-25T12:27:00"/>
    <n v="0.99060000000000004"/>
    <d v="2019-07-25T12:27:00"/>
    <n v="0.99060000000000004"/>
    <x v="748"/>
  </r>
  <r>
    <s v="buy"/>
    <x v="1"/>
    <n v="0.28000000000000003"/>
    <n v="0.28000000000000003"/>
    <d v="2019-07-26T12:31:00"/>
    <n v="0.99350000000000005"/>
    <d v="2019-07-26T12:31:00"/>
    <n v="0.99350000000000005"/>
    <x v="749"/>
  </r>
  <r>
    <s v="buy"/>
    <x v="1"/>
    <n v="0.28000000000000003"/>
    <n v="0.28000000000000003"/>
    <d v="2019-07-28T21:10:00"/>
    <n v="0.99299999999999999"/>
    <d v="2019-07-28T21:10:00"/>
    <n v="0.99299999999999999"/>
    <x v="7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_MAX" cacheId="2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9" firstHeaderRow="1" firstDataRow="3" firstDataCol="1"/>
  <pivotFields count="15">
    <pivotField showAll="0"/>
    <pivotField axis="axisCol" showAll="0">
      <items count="3">
        <item x="0"/>
        <item x="1"/>
        <item t="default"/>
      </items>
    </pivotField>
    <pivotField axis="axisRow" showAll="0" defaultSubtotal="0">
      <items count="5">
        <item x="1"/>
        <item x="0"/>
        <item x="2"/>
        <item x="3"/>
        <item x="4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AC913F-8FF7-4877-AC46-44D33133811D}" name="PivotTableChartLegSizeByMonth" cacheId="27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BV44:CC79" firstHeaderRow="1" firstDataRow="2" firstDataCol="2"/>
  <pivotFields count="10">
    <pivotField compact="0" outline="0" showAll="0" includeNewItemsInFilter="1"/>
    <pivotField axis="axisCol" dataField="1" compact="0" outline="0" showAll="0" includeNewItemsInFilter="1">
      <items count="6">
        <item x="1"/>
        <item x="3"/>
        <item x="0"/>
        <item x="2"/>
        <item x="4"/>
        <item t="default"/>
      </items>
    </pivotField>
    <pivotField compact="0" outline="0" showAll="0" includeNewItemsInFilter="1"/>
    <pivotField compact="0" outline="0" showAll="0" includeNewItemsInFilter="1"/>
    <pivotField compact="0" numFmtId="180" outline="0" showAll="0" includeNewItemsInFilter="1"/>
    <pivotField compact="0" outline="0" showAll="0" includeNewItemsInFilter="1"/>
    <pivotField compact="0" numFmtId="180" outline="0" showAll="0" includeNewItemsInFilter="1"/>
    <pivotField compact="0" outline="0" showAll="0" includeNewItemsInFilter="1"/>
    <pivotField axis="axisRow" compact="0" numFmtId="180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includeNewItemsInFilter="1">
      <items count="6">
        <item x="0"/>
        <item x="1"/>
        <item x="2"/>
        <item x="3"/>
        <item x="4"/>
        <item t="default"/>
      </items>
    </pivotField>
  </pivotFields>
  <rowFields count="2">
    <field x="9"/>
    <field x="8"/>
  </rowFields>
  <rowItems count="34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t="default">
      <x v="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t="default">
      <x v="3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Количество сеток" fld="1" subtotal="count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E0E9D9-5AB7-4292-8BEB-E6DBB9D8CF5F}" name="PivotTableChartProfitByMonth" cacheId="23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BP44:BS146" firstHeaderRow="1" firstDataRow="1" firstDataCol="3"/>
  <pivotFields count="10">
    <pivotField axis="axisRow" compact="0" numFmtId="180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numFmtId="175" outline="0" showAll="0" includeNewItemsInFilter="1"/>
    <pivotField dataField="1" compact="0" numFmtId="10" outline="0" showAll="0" includeNewItemsInFilter="1"/>
    <pivotField dataField="1" compact="0" numFmtId="10" outline="0" showAll="0" includeNewItemsInFilter="1"/>
    <pivotField dataField="1" compact="0" numFmtId="10" outline="0" showAll="0" includeNewItemsInFilter="1"/>
    <pivotField axis="axisRow" compact="0" outline="0" showAll="0" includeNewItemsInFilter="1">
      <items count="6">
        <item x="0"/>
        <item x="1"/>
        <item x="2"/>
        <item x="3"/>
        <item x="4"/>
        <item t="default"/>
      </items>
    </pivotField>
  </pivotFields>
  <rowFields count="3">
    <field x="9"/>
    <field x="0"/>
    <field x="-2"/>
  </rowFields>
  <rowItems count="102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 t="default">
      <x v="1"/>
    </i>
    <i t="default" i="1">
      <x v="1"/>
    </i>
    <i t="default" i="2">
      <x v="1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 t="default">
      <x v="2"/>
    </i>
    <i t="default" i="1">
      <x v="2"/>
    </i>
    <i t="default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t="default">
      <x v="3"/>
    </i>
    <i t="default" i="1">
      <x v="3"/>
    </i>
    <i t="default" i="2">
      <x v="3"/>
    </i>
    <i t="grand">
      <x/>
    </i>
    <i t="grand" i="1">
      <x/>
    </i>
    <i t="grand" i="2">
      <x/>
    </i>
  </rowItems>
  <colItems count="1">
    <i/>
  </colItems>
  <dataFields count="3">
    <dataField name="Sell+Buy %" fld="6" baseField="0" baseItem="0"/>
    <dataField name="Sell %" fld="7" baseField="0" baseItem="0"/>
    <dataField name="Buy %" fld="8" baseField="0" baseItem="0"/>
  </dataFields>
  <chartFormats count="9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2.xml"/><Relationship Id="rId3" Type="http://schemas.openxmlformats.org/officeDocument/2006/relationships/printerSettings" Target="../printerSettings/printerSettings11.bin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ivotTable" Target="../pivotTables/pivotTable3.xml"/><Relationship Id="rId16" Type="http://schemas.openxmlformats.org/officeDocument/2006/relationships/ctrlProp" Target="../ctrlProps/ctrlProp12.xml"/><Relationship Id="rId1" Type="http://schemas.openxmlformats.org/officeDocument/2006/relationships/pivotTable" Target="../pivotTables/pivotTable2.xml"/><Relationship Id="rId6" Type="http://schemas.openxmlformats.org/officeDocument/2006/relationships/vmlDrawing" Target="../drawings/vmlDrawing3.vml"/><Relationship Id="rId11" Type="http://schemas.openxmlformats.org/officeDocument/2006/relationships/ctrlProp" Target="../ctrlProps/ctrlProp7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customProperty" Target="../customProperty10.bin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40"/>
  <sheetViews>
    <sheetView topLeftCell="D1"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5" x14ac:dyDescent="0.25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5" x14ac:dyDescent="0.25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9" t="s">
        <v>6</v>
      </c>
      <c r="B18" s="503">
        <v>3</v>
      </c>
      <c r="C18" s="504"/>
      <c r="D18" s="505"/>
      <c r="E18" s="270"/>
      <c r="F18" s="500">
        <v>2</v>
      </c>
      <c r="G18" s="500"/>
      <c r="H18" s="500"/>
      <c r="I18" s="271"/>
      <c r="J18" s="501">
        <v>3</v>
      </c>
      <c r="K18" s="501"/>
      <c r="L18" s="501"/>
      <c r="M18" s="270"/>
      <c r="N18" s="501">
        <v>2</v>
      </c>
      <c r="O18" s="501"/>
      <c r="P18" s="50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5"/>
  <dimension ref="A1:D291"/>
  <sheetViews>
    <sheetView zoomScale="85" zoomScaleNormal="85" workbookViewId="0">
      <selection activeCell="D1" sqref="D1"/>
    </sheetView>
  </sheetViews>
  <sheetFormatPr defaultRowHeight="12.75" x14ac:dyDescent="0.2"/>
  <cols>
    <col min="1" max="1" width="62.28515625" style="441" bestFit="1" customWidth="1"/>
    <col min="2" max="2" width="78.7109375" style="441" bestFit="1" customWidth="1"/>
    <col min="4" max="4" width="79.140625" bestFit="1" customWidth="1"/>
    <col min="5" max="5" width="23.140625" bestFit="1" customWidth="1"/>
  </cols>
  <sheetData>
    <row r="1" spans="1:4" x14ac:dyDescent="0.2">
      <c r="A1" s="441" t="s">
        <v>743</v>
      </c>
      <c r="B1" s="484" t="s">
        <v>830</v>
      </c>
      <c r="D1" t="str">
        <f>IFERROR(VLOOKUP(A1,Сводная!W:AA,4,0),B1)</f>
        <v>(EA) - Setka v1.43 ADX-IMP-R186-USDCHF-M1-500-500-0.01x3.1-adx</v>
      </c>
    </row>
    <row r="2" spans="1:4" x14ac:dyDescent="0.2">
      <c r="A2" s="441" t="s">
        <v>115</v>
      </c>
      <c r="B2" s="441">
        <v>1</v>
      </c>
      <c r="D2">
        <f>IFERROR(VLOOKUP(A2,Сводная!W:AA,4,0),B2)</f>
        <v>1</v>
      </c>
    </row>
    <row r="3" spans="1:4" x14ac:dyDescent="0.2">
      <c r="A3" s="441" t="s">
        <v>116</v>
      </c>
      <c r="B3" s="441">
        <v>1</v>
      </c>
      <c r="D3">
        <f>IFERROR(VLOOKUP(A3,Сводная!W:AA,4,0),B3)</f>
        <v>1</v>
      </c>
    </row>
    <row r="4" spans="1:4" x14ac:dyDescent="0.2">
      <c r="A4" s="441" t="s">
        <v>117</v>
      </c>
      <c r="B4" s="441">
        <v>1</v>
      </c>
      <c r="D4">
        <f>IFERROR(VLOOKUP(A4,Сводная!W:AA,4,0),B4)</f>
        <v>1</v>
      </c>
    </row>
    <row r="5" spans="1:4" x14ac:dyDescent="0.2">
      <c r="A5" s="441" t="s">
        <v>118</v>
      </c>
      <c r="B5" s="441">
        <v>1</v>
      </c>
      <c r="D5">
        <f>IFERROR(VLOOKUP(A5,Сводная!W:AA,4,0),B5)</f>
        <v>1</v>
      </c>
    </row>
    <row r="6" spans="1:4" x14ac:dyDescent="0.2">
      <c r="A6" s="441" t="s">
        <v>119</v>
      </c>
      <c r="B6" s="441">
        <v>0</v>
      </c>
      <c r="D6">
        <f>IFERROR(VLOOKUP(A6,Сводная!W:AA,4,0),B6)</f>
        <v>0</v>
      </c>
    </row>
    <row r="7" spans="1:4" x14ac:dyDescent="0.2">
      <c r="A7" s="441" t="s">
        <v>120</v>
      </c>
      <c r="B7" s="441">
        <v>0</v>
      </c>
      <c r="D7">
        <f>IFERROR(VLOOKUP(A7,Сводная!W:AA,4,0),B7)</f>
        <v>0</v>
      </c>
    </row>
    <row r="8" spans="1:4" x14ac:dyDescent="0.2">
      <c r="A8" s="441" t="s">
        <v>121</v>
      </c>
      <c r="B8" s="441">
        <v>0</v>
      </c>
      <c r="D8">
        <f>IFERROR(VLOOKUP(A8,Сводная!W:AA,4,0),B8)</f>
        <v>0</v>
      </c>
    </row>
    <row r="9" spans="1:4" x14ac:dyDescent="0.2">
      <c r="A9" s="441" t="s">
        <v>122</v>
      </c>
      <c r="B9" s="441">
        <v>0</v>
      </c>
      <c r="D9">
        <f>IFERROR(VLOOKUP(A9,Сводная!W:AA,4,0),B9)</f>
        <v>0</v>
      </c>
    </row>
    <row r="10" spans="1:4" x14ac:dyDescent="0.2">
      <c r="A10" s="441" t="s">
        <v>123</v>
      </c>
      <c r="B10" s="441">
        <v>6660</v>
      </c>
      <c r="D10">
        <f>IFERROR(VLOOKUP(A10,Сводная!W:AA,4,0),B10)</f>
        <v>6660</v>
      </c>
    </row>
    <row r="11" spans="1:4" x14ac:dyDescent="0.2">
      <c r="A11" s="441" t="s">
        <v>112</v>
      </c>
      <c r="B11" s="484" t="s">
        <v>603</v>
      </c>
      <c r="D11" t="str">
        <f>IFERROR(VLOOKUP(A11,Сводная!W:AA,4,0),B11)</f>
        <v/>
      </c>
    </row>
    <row r="12" spans="1:4" x14ac:dyDescent="0.2">
      <c r="A12" s="441" t="s">
        <v>124</v>
      </c>
      <c r="B12" s="441">
        <v>1</v>
      </c>
      <c r="D12">
        <f>IFERROR(VLOOKUP(A12,Сводная!W:AA,4,0),B12)</f>
        <v>1</v>
      </c>
    </row>
    <row r="13" spans="1:4" x14ac:dyDescent="0.2">
      <c r="A13" s="441" t="s">
        <v>744</v>
      </c>
      <c r="B13" s="484" t="s">
        <v>125</v>
      </c>
      <c r="D13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441" t="s">
        <v>126</v>
      </c>
      <c r="B14" s="441">
        <v>3</v>
      </c>
      <c r="D14">
        <f>IFERROR(VLOOKUP(A14,Сводная!W:AA,4,0),B14)</f>
        <v>3</v>
      </c>
    </row>
    <row r="15" spans="1:4" x14ac:dyDescent="0.2">
      <c r="A15" s="441" t="s">
        <v>127</v>
      </c>
      <c r="B15" s="441">
        <v>30</v>
      </c>
      <c r="D15">
        <f>IFERROR(VLOOKUP(A15,Сводная!W:AA,4,0),B15)</f>
        <v>30</v>
      </c>
    </row>
    <row r="16" spans="1:4" x14ac:dyDescent="0.2">
      <c r="A16" s="441" t="s">
        <v>128</v>
      </c>
      <c r="B16" s="441">
        <v>0</v>
      </c>
      <c r="D16">
        <f>IFERROR(VLOOKUP(A16,Сводная!W:AA,4,0),B16)</f>
        <v>0</v>
      </c>
    </row>
    <row r="17" spans="1:4" x14ac:dyDescent="0.2">
      <c r="A17" s="441" t="s">
        <v>129</v>
      </c>
      <c r="B17" s="441">
        <v>0</v>
      </c>
      <c r="D17">
        <f>IFERROR(VLOOKUP(A17,Сводная!W:AA,4,0),B17)</f>
        <v>0</v>
      </c>
    </row>
    <row r="18" spans="1:4" x14ac:dyDescent="0.2">
      <c r="A18" s="441" t="s">
        <v>130</v>
      </c>
      <c r="B18" s="441">
        <v>0</v>
      </c>
      <c r="D18">
        <f>IFERROR(VLOOKUP(A18,Сводная!W:AA,4,0),B18)</f>
        <v>0</v>
      </c>
    </row>
    <row r="19" spans="1:4" x14ac:dyDescent="0.2">
      <c r="A19" s="441" t="s">
        <v>131</v>
      </c>
      <c r="B19" s="441">
        <v>0</v>
      </c>
      <c r="D19">
        <f>IFERROR(VLOOKUP(A19,Сводная!W:AA,4,0),B19)</f>
        <v>0</v>
      </c>
    </row>
    <row r="20" spans="1:4" x14ac:dyDescent="0.2">
      <c r="A20" s="441" t="s">
        <v>745</v>
      </c>
      <c r="B20" s="484" t="s">
        <v>132</v>
      </c>
      <c r="D20" t="str">
        <f>IFERROR(VLOOKUP(A20,Сводная!W:AA,4,0),B20)</f>
        <v>Управление торгами в зависимости от просадки</v>
      </c>
    </row>
    <row r="21" spans="1:4" x14ac:dyDescent="0.2">
      <c r="A21" s="441" t="s">
        <v>133</v>
      </c>
      <c r="B21" s="441">
        <v>0</v>
      </c>
      <c r="D21">
        <f>IFERROR(VLOOKUP(A21,Сводная!W:AA,4,0),B21)</f>
        <v>0</v>
      </c>
    </row>
    <row r="22" spans="1:4" x14ac:dyDescent="0.2">
      <c r="A22" s="441" t="s">
        <v>134</v>
      </c>
      <c r="B22" s="441">
        <v>0</v>
      </c>
      <c r="D22">
        <f>IFERROR(VLOOKUP(A22,Сводная!W:AA,4,0),B22)</f>
        <v>0</v>
      </c>
    </row>
    <row r="23" spans="1:4" x14ac:dyDescent="0.2">
      <c r="A23" s="441" t="s">
        <v>135</v>
      </c>
      <c r="B23" s="441">
        <v>0</v>
      </c>
      <c r="D23">
        <f>IFERROR(VLOOKUP(A23,Сводная!W:AA,4,0),B23)</f>
        <v>0</v>
      </c>
    </row>
    <row r="24" spans="1:4" x14ac:dyDescent="0.2">
      <c r="A24" s="441" t="s">
        <v>136</v>
      </c>
      <c r="B24" s="441">
        <v>0</v>
      </c>
      <c r="D24">
        <f>IFERROR(VLOOKUP(A24,Сводная!W:AA,4,0),B24)</f>
        <v>0</v>
      </c>
    </row>
    <row r="25" spans="1:4" x14ac:dyDescent="0.2">
      <c r="A25" s="441" t="s">
        <v>137</v>
      </c>
      <c r="B25" s="441">
        <v>0</v>
      </c>
      <c r="D25">
        <f>IFERROR(VLOOKUP(A25,Сводная!W:AA,4,0),B25)</f>
        <v>0</v>
      </c>
    </row>
    <row r="26" spans="1:4" x14ac:dyDescent="0.2">
      <c r="A26" s="441" t="s">
        <v>138</v>
      </c>
      <c r="B26" s="441">
        <v>0</v>
      </c>
      <c r="D26">
        <f>IFERROR(VLOOKUP(A26,Сводная!W:AA,4,0),B26)</f>
        <v>0</v>
      </c>
    </row>
    <row r="27" spans="1:4" x14ac:dyDescent="0.2">
      <c r="A27" s="441" t="s">
        <v>139</v>
      </c>
      <c r="B27" s="441">
        <v>0</v>
      </c>
      <c r="D27">
        <f>IFERROR(VLOOKUP(A27,Сводная!W:AA,4,0),B27)</f>
        <v>0</v>
      </c>
    </row>
    <row r="28" spans="1:4" x14ac:dyDescent="0.2">
      <c r="A28" s="441" t="s">
        <v>140</v>
      </c>
      <c r="B28" s="441">
        <v>0</v>
      </c>
      <c r="D28">
        <f>IFERROR(VLOOKUP(A28,Сводная!W:AA,4,0),B28)</f>
        <v>0</v>
      </c>
    </row>
    <row r="29" spans="1:4" x14ac:dyDescent="0.2">
      <c r="A29" s="441" t="s">
        <v>141</v>
      </c>
      <c r="B29" s="441">
        <v>0</v>
      </c>
      <c r="D29">
        <f>IFERROR(VLOOKUP(A29,Сводная!W:AA,4,0),B29)</f>
        <v>0</v>
      </c>
    </row>
    <row r="30" spans="1:4" x14ac:dyDescent="0.2">
      <c r="A30" s="441" t="s">
        <v>142</v>
      </c>
      <c r="B30" s="441">
        <v>0</v>
      </c>
      <c r="D30">
        <f>IFERROR(VLOOKUP(A30,Сводная!W:AA,4,0),B30)</f>
        <v>0</v>
      </c>
    </row>
    <row r="31" spans="1:4" x14ac:dyDescent="0.2">
      <c r="A31" s="441" t="s">
        <v>143</v>
      </c>
      <c r="B31" s="441">
        <v>0</v>
      </c>
      <c r="D31">
        <f>IFERROR(VLOOKUP(A31,Сводная!W:AA,4,0),B31)</f>
        <v>0</v>
      </c>
    </row>
    <row r="32" spans="1:4" x14ac:dyDescent="0.2">
      <c r="A32" s="441" t="s">
        <v>746</v>
      </c>
      <c r="B32" s="484" t="s">
        <v>483</v>
      </c>
      <c r="D32" t="str">
        <f>IFERROR(VLOOKUP(A32,Сводная!W:AA,4,0),B32)</f>
        <v>SELL сетки - настройки шагов, количества колен и длины</v>
      </c>
    </row>
    <row r="33" spans="1:4" x14ac:dyDescent="0.2">
      <c r="A33" s="441" t="s">
        <v>113</v>
      </c>
      <c r="B33" s="441">
        <v>4</v>
      </c>
      <c r="D33">
        <f>IFERROR(VLOOKUP(A33,Сводная!W:AA,4,0),B33)</f>
        <v>4</v>
      </c>
    </row>
    <row r="34" spans="1:4" x14ac:dyDescent="0.2">
      <c r="A34" s="441" t="s">
        <v>144</v>
      </c>
      <c r="B34" s="441">
        <v>15</v>
      </c>
      <c r="D34">
        <f>IFERROR(VLOOKUP(A34,Сводная!W:AA,4,0),B34)</f>
        <v>15</v>
      </c>
    </row>
    <row r="35" spans="1:4" x14ac:dyDescent="0.2">
      <c r="A35" s="441" t="s">
        <v>145</v>
      </c>
      <c r="B35" s="441">
        <v>0</v>
      </c>
      <c r="D35">
        <f>IFERROR(VLOOKUP(A35,Сводная!W:AA,4,0),B35)</f>
        <v>0</v>
      </c>
    </row>
    <row r="36" spans="1:4" x14ac:dyDescent="0.2">
      <c r="A36" s="441" t="s">
        <v>146</v>
      </c>
      <c r="B36" s="441">
        <v>0</v>
      </c>
      <c r="D36">
        <f>IFERROR(VLOOKUP(A36,Сводная!W:AA,4,0),B36)</f>
        <v>0</v>
      </c>
    </row>
    <row r="37" spans="1:4" x14ac:dyDescent="0.2">
      <c r="A37" s="441" t="s">
        <v>147</v>
      </c>
      <c r="B37" s="441">
        <v>0</v>
      </c>
      <c r="D37">
        <f>IFERROR(VLOOKUP(A37,Сводная!W:AA,4,0),B37)</f>
        <v>0</v>
      </c>
    </row>
    <row r="38" spans="1:4" x14ac:dyDescent="0.2">
      <c r="A38" s="441" t="s">
        <v>148</v>
      </c>
      <c r="B38" s="441">
        <v>0</v>
      </c>
      <c r="D38">
        <f>IFERROR(VLOOKUP(A38,Сводная!W:AA,4,0),B38)</f>
        <v>0</v>
      </c>
    </row>
    <row r="39" spans="1:4" x14ac:dyDescent="0.2">
      <c r="A39" s="441" t="s">
        <v>149</v>
      </c>
      <c r="B39" s="441">
        <v>0</v>
      </c>
      <c r="D39">
        <f>IFERROR(VLOOKUP(A39,Сводная!W:AA,4,0),B39)</f>
        <v>0</v>
      </c>
    </row>
    <row r="40" spans="1:4" x14ac:dyDescent="0.2">
      <c r="A40" s="441" t="s">
        <v>150</v>
      </c>
      <c r="B40" s="441">
        <v>0</v>
      </c>
      <c r="D40">
        <f>IFERROR(VLOOKUP(A40,Сводная!W:AA,4,0),B40)</f>
        <v>0</v>
      </c>
    </row>
    <row r="41" spans="1:4" x14ac:dyDescent="0.2">
      <c r="A41" s="441" t="s">
        <v>151</v>
      </c>
      <c r="B41" s="441">
        <v>4</v>
      </c>
      <c r="D41">
        <f>IFERROR(VLOOKUP(A41,Сводная!W:AA,4,0),B41)</f>
        <v>4</v>
      </c>
    </row>
    <row r="42" spans="1:4" x14ac:dyDescent="0.2">
      <c r="A42" s="441" t="s">
        <v>747</v>
      </c>
      <c r="B42" s="484" t="s">
        <v>152</v>
      </c>
      <c r="D42" t="str">
        <f>IFERROR(VLOOKUP(A42,Сводная!W:AA,4,0),B42)</f>
        <v>SELL сетки - min ордер и множители лота всех колен</v>
      </c>
    </row>
    <row r="43" spans="1:4" x14ac:dyDescent="0.2">
      <c r="A43" s="441" t="s">
        <v>153</v>
      </c>
      <c r="B43" s="441">
        <v>0</v>
      </c>
      <c r="D43">
        <f>IFERROR(VLOOKUP(A43,Сводная!W:AA,4,0),B43)</f>
        <v>0</v>
      </c>
    </row>
    <row r="44" spans="1:4" x14ac:dyDescent="0.2">
      <c r="A44" s="441" t="s">
        <v>154</v>
      </c>
      <c r="B44" s="441">
        <v>500</v>
      </c>
      <c r="D44">
        <f>IFERROR(VLOOKUP(A44,Сводная!W:AA,4,0),B44)</f>
        <v>500</v>
      </c>
    </row>
    <row r="45" spans="1:4" x14ac:dyDescent="0.2">
      <c r="A45" s="441" t="s">
        <v>155</v>
      </c>
      <c r="B45" s="441">
        <v>0.01</v>
      </c>
      <c r="D45">
        <f>IFERROR(VLOOKUP(A45,Сводная!W:AA,4,0),B45)</f>
        <v>0.01</v>
      </c>
    </row>
    <row r="46" spans="1:4" x14ac:dyDescent="0.2">
      <c r="A46" s="441" t="s">
        <v>156</v>
      </c>
      <c r="B46" s="441">
        <v>3.1</v>
      </c>
      <c r="D46">
        <f>IFERROR(VLOOKUP(A46,Сводная!W:AA,4,0),B46)</f>
        <v>3.1</v>
      </c>
    </row>
    <row r="47" spans="1:4" x14ac:dyDescent="0.2">
      <c r="A47" s="441" t="s">
        <v>157</v>
      </c>
      <c r="B47" s="441">
        <v>2</v>
      </c>
      <c r="D47">
        <f>IFERROR(VLOOKUP(A47,Сводная!W:AA,4,0),B47)</f>
        <v>2</v>
      </c>
    </row>
    <row r="48" spans="1:4" x14ac:dyDescent="0.2">
      <c r="A48" s="441" t="s">
        <v>158</v>
      </c>
      <c r="B48" s="441">
        <v>3</v>
      </c>
      <c r="D48">
        <f>IFERROR(VLOOKUP(A48,Сводная!W:AA,4,0),B48)</f>
        <v>3</v>
      </c>
    </row>
    <row r="49" spans="1:4" x14ac:dyDescent="0.2">
      <c r="A49" s="441" t="s">
        <v>159</v>
      </c>
      <c r="B49" s="441">
        <v>0.05</v>
      </c>
      <c r="D49">
        <f>IFERROR(VLOOKUP(A49,Сводная!W:AA,4,0),B49)</f>
        <v>0.05</v>
      </c>
    </row>
    <row r="50" spans="1:4" x14ac:dyDescent="0.2">
      <c r="A50" s="441" t="s">
        <v>160</v>
      </c>
      <c r="B50" s="441">
        <v>0</v>
      </c>
      <c r="D50">
        <f>IFERROR(VLOOKUP(A50,Сводная!W:AA,4,0),B50)</f>
        <v>0</v>
      </c>
    </row>
    <row r="51" spans="1:4" x14ac:dyDescent="0.2">
      <c r="A51" s="441" t="s">
        <v>161</v>
      </c>
      <c r="B51" s="441">
        <v>0</v>
      </c>
      <c r="D51">
        <f>IFERROR(VLOOKUP(A51,Сводная!W:AA,4,0),B51)</f>
        <v>0</v>
      </c>
    </row>
    <row r="52" spans="1:4" x14ac:dyDescent="0.2">
      <c r="A52" s="441" t="s">
        <v>162</v>
      </c>
      <c r="B52" s="441">
        <v>0</v>
      </c>
      <c r="D52">
        <f>IFERROR(VLOOKUP(A52,Сводная!W:AA,4,0),B52)</f>
        <v>0</v>
      </c>
    </row>
    <row r="53" spans="1:4" x14ac:dyDescent="0.2">
      <c r="A53" s="441" t="s">
        <v>163</v>
      </c>
      <c r="B53" s="441">
        <v>0</v>
      </c>
      <c r="D53">
        <f>IFERROR(VLOOKUP(A53,Сводная!W:AA,4,0),B53)</f>
        <v>0</v>
      </c>
    </row>
    <row r="54" spans="1:4" x14ac:dyDescent="0.2">
      <c r="A54" s="441" t="s">
        <v>164</v>
      </c>
      <c r="B54" s="441">
        <v>0</v>
      </c>
      <c r="D54">
        <f>IFERROR(VLOOKUP(A54,Сводная!W:AA,4,0),B54)</f>
        <v>0</v>
      </c>
    </row>
    <row r="55" spans="1:4" x14ac:dyDescent="0.2">
      <c r="A55" s="441" t="s">
        <v>165</v>
      </c>
      <c r="B55" s="441">
        <v>0</v>
      </c>
      <c r="D55">
        <f>IFERROR(VLOOKUP(A55,Сводная!W:AA,4,0),B55)</f>
        <v>0</v>
      </c>
    </row>
    <row r="56" spans="1:4" x14ac:dyDescent="0.2">
      <c r="A56" s="441" t="s">
        <v>748</v>
      </c>
      <c r="B56" s="484" t="s">
        <v>749</v>
      </c>
      <c r="D56" t="str">
        <f>IFERROR(VLOOKUP(A56,Сводная!W:AA,4,0),B56)</f>
        <v>SELL сетки: настройки TP (чистая прибыль) ==&gt; [уровень_БУ]+ТР</v>
      </c>
    </row>
    <row r="57" spans="1:4" x14ac:dyDescent="0.2">
      <c r="A57" s="441" t="s">
        <v>604</v>
      </c>
      <c r="B57" s="441">
        <v>1</v>
      </c>
      <c r="D57">
        <f>IFERROR(VLOOKUP(A57,Сводная!W:AA,4,0),B57)</f>
        <v>1</v>
      </c>
    </row>
    <row r="58" spans="1:4" x14ac:dyDescent="0.2">
      <c r="A58" s="441" t="s">
        <v>166</v>
      </c>
      <c r="B58" s="441">
        <v>5</v>
      </c>
      <c r="D58">
        <f>IFERROR(VLOOKUP(A58,Сводная!W:AA,4,0),B58)</f>
        <v>5</v>
      </c>
    </row>
    <row r="59" spans="1:4" x14ac:dyDescent="0.2">
      <c r="A59" s="441" t="s">
        <v>167</v>
      </c>
      <c r="B59" s="441">
        <v>2</v>
      </c>
      <c r="D59">
        <f>IFERROR(VLOOKUP(A59,Сводная!W:AA,4,0),B59)</f>
        <v>2</v>
      </c>
    </row>
    <row r="60" spans="1:4" x14ac:dyDescent="0.2">
      <c r="A60" s="441" t="s">
        <v>168</v>
      </c>
      <c r="B60" s="441">
        <v>7</v>
      </c>
      <c r="D60">
        <f>IFERROR(VLOOKUP(A60,Сводная!W:AA,4,0),B60)</f>
        <v>7</v>
      </c>
    </row>
    <row r="61" spans="1:4" x14ac:dyDescent="0.2">
      <c r="A61" s="441" t="s">
        <v>169</v>
      </c>
      <c r="B61" s="441">
        <v>4</v>
      </c>
      <c r="D61">
        <f>IFERROR(VLOOKUP(A61,Сводная!W:AA,4,0),B61)</f>
        <v>4</v>
      </c>
    </row>
    <row r="62" spans="1:4" x14ac:dyDescent="0.2">
      <c r="A62" s="441" t="s">
        <v>170</v>
      </c>
      <c r="B62" s="441">
        <v>-13</v>
      </c>
      <c r="D62">
        <f>IFERROR(VLOOKUP(A62,Сводная!W:AA,4,0),B62)</f>
        <v>-13</v>
      </c>
    </row>
    <row r="63" spans="1:4" x14ac:dyDescent="0.2">
      <c r="A63" s="441" t="s">
        <v>171</v>
      </c>
      <c r="B63" s="441">
        <v>0</v>
      </c>
      <c r="D63">
        <f>IFERROR(VLOOKUP(A63,Сводная!W:AA,4,0),B63)</f>
        <v>0</v>
      </c>
    </row>
    <row r="64" spans="1:4" x14ac:dyDescent="0.2">
      <c r="A64" s="441" t="s">
        <v>172</v>
      </c>
      <c r="B64" s="441">
        <v>0</v>
      </c>
      <c r="D64">
        <f>IFERROR(VLOOKUP(A64,Сводная!W:AA,4,0),B64)</f>
        <v>0</v>
      </c>
    </row>
    <row r="65" spans="1:4" x14ac:dyDescent="0.2">
      <c r="A65" s="441" t="s">
        <v>750</v>
      </c>
      <c r="B65" s="484" t="s">
        <v>484</v>
      </c>
      <c r="D65" t="str">
        <f>IFERROR(VLOOKUP(A65,Сводная!W:AA,4,0),B65)</f>
        <v>BUY сетки - настройки шагов, количества колен и длины</v>
      </c>
    </row>
    <row r="66" spans="1:4" x14ac:dyDescent="0.2">
      <c r="A66" s="441" t="s">
        <v>114</v>
      </c>
      <c r="B66" s="441">
        <v>15</v>
      </c>
      <c r="D66">
        <f>IFERROR(VLOOKUP(A66,Сводная!W:AA,4,0),B66)</f>
        <v>15</v>
      </c>
    </row>
    <row r="67" spans="1:4" x14ac:dyDescent="0.2">
      <c r="A67" s="441" t="s">
        <v>173</v>
      </c>
      <c r="B67" s="441">
        <v>14</v>
      </c>
      <c r="D67">
        <f>IFERROR(VLOOKUP(A67,Сводная!W:AA,4,0),B67)</f>
        <v>14</v>
      </c>
    </row>
    <row r="68" spans="1:4" x14ac:dyDescent="0.2">
      <c r="A68" s="441" t="s">
        <v>174</v>
      </c>
      <c r="B68" s="441">
        <v>3</v>
      </c>
      <c r="D68">
        <f>IFERROR(VLOOKUP(A68,Сводная!W:AA,4,0),B68)</f>
        <v>3</v>
      </c>
    </row>
    <row r="69" spans="1:4" x14ac:dyDescent="0.2">
      <c r="A69" s="441" t="s">
        <v>175</v>
      </c>
      <c r="B69" s="441">
        <v>1</v>
      </c>
      <c r="D69">
        <f>IFERROR(VLOOKUP(A69,Сводная!W:AA,4,0),B69)</f>
        <v>1</v>
      </c>
    </row>
    <row r="70" spans="1:4" x14ac:dyDescent="0.2">
      <c r="A70" s="441" t="s">
        <v>176</v>
      </c>
      <c r="B70" s="441">
        <v>10</v>
      </c>
      <c r="D70">
        <f>IFERROR(VLOOKUP(A70,Сводная!W:AA,4,0),B70)</f>
        <v>10</v>
      </c>
    </row>
    <row r="71" spans="1:4" x14ac:dyDescent="0.2">
      <c r="A71" s="441" t="s">
        <v>177</v>
      </c>
      <c r="B71" s="441">
        <v>7</v>
      </c>
      <c r="D71">
        <f>IFERROR(VLOOKUP(A71,Сводная!W:AA,4,0),B71)</f>
        <v>7</v>
      </c>
    </row>
    <row r="72" spans="1:4" x14ac:dyDescent="0.2">
      <c r="A72" s="441" t="s">
        <v>178</v>
      </c>
      <c r="B72" s="441">
        <v>0</v>
      </c>
      <c r="D72">
        <f>IFERROR(VLOOKUP(A72,Сводная!W:AA,4,0),B72)</f>
        <v>0</v>
      </c>
    </row>
    <row r="73" spans="1:4" x14ac:dyDescent="0.2">
      <c r="A73" s="441" t="s">
        <v>179</v>
      </c>
      <c r="B73" s="441">
        <v>0</v>
      </c>
      <c r="D73">
        <f>IFERROR(VLOOKUP(A73,Сводная!W:AA,4,0),B73)</f>
        <v>0</v>
      </c>
    </row>
    <row r="74" spans="1:4" x14ac:dyDescent="0.2">
      <c r="A74" s="441" t="s">
        <v>180</v>
      </c>
      <c r="B74" s="441">
        <v>0</v>
      </c>
      <c r="D74">
        <f>IFERROR(VLOOKUP(A74,Сводная!W:AA,4,0),B74)</f>
        <v>0</v>
      </c>
    </row>
    <row r="75" spans="1:4" x14ac:dyDescent="0.2">
      <c r="A75" s="441" t="s">
        <v>751</v>
      </c>
      <c r="B75" s="484" t="s">
        <v>181</v>
      </c>
      <c r="D75" t="str">
        <f>IFERROR(VLOOKUP(A75,Сводная!W:AA,4,0),B75)</f>
        <v>BUY сетки - min ордер и множители лота всех колен</v>
      </c>
    </row>
    <row r="76" spans="1:4" x14ac:dyDescent="0.2">
      <c r="A76" s="441" t="s">
        <v>182</v>
      </c>
      <c r="B76" s="441">
        <v>0</v>
      </c>
      <c r="D76">
        <f>IFERROR(VLOOKUP(A76,Сводная!W:AA,4,0),B76)</f>
        <v>0</v>
      </c>
    </row>
    <row r="77" spans="1:4" x14ac:dyDescent="0.2">
      <c r="A77" s="441" t="s">
        <v>183</v>
      </c>
      <c r="B77" s="441">
        <v>0</v>
      </c>
      <c r="D77">
        <f>IFERROR(VLOOKUP(A77,Сводная!W:AA,4,0),B77)</f>
        <v>0</v>
      </c>
    </row>
    <row r="78" spans="1:4" x14ac:dyDescent="0.2">
      <c r="A78" s="441" t="s">
        <v>184</v>
      </c>
      <c r="B78" s="441">
        <v>0.01</v>
      </c>
      <c r="D78">
        <f>IFERROR(VLOOKUP(A78,Сводная!W:AA,4,0),B78)</f>
        <v>0.01</v>
      </c>
    </row>
    <row r="79" spans="1:4" x14ac:dyDescent="0.2">
      <c r="A79" s="441" t="s">
        <v>185</v>
      </c>
      <c r="B79" s="441">
        <v>3</v>
      </c>
      <c r="D79">
        <f>IFERROR(VLOOKUP(A79,Сводная!W:AA,4,0),B79)</f>
        <v>3</v>
      </c>
    </row>
    <row r="80" spans="1:4" x14ac:dyDescent="0.2">
      <c r="A80" s="441" t="s">
        <v>186</v>
      </c>
      <c r="B80" s="441">
        <v>2</v>
      </c>
      <c r="D80">
        <f>IFERROR(VLOOKUP(A80,Сводная!W:AA,4,0),B80)</f>
        <v>2</v>
      </c>
    </row>
    <row r="81" spans="1:4" x14ac:dyDescent="0.2">
      <c r="A81" s="441" t="s">
        <v>187</v>
      </c>
      <c r="B81" s="441">
        <v>0</v>
      </c>
      <c r="D81">
        <f>IFERROR(VLOOKUP(A81,Сводная!W:AA,4,0),B81)</f>
        <v>0</v>
      </c>
    </row>
    <row r="82" spans="1:4" x14ac:dyDescent="0.2">
      <c r="A82" s="441" t="s">
        <v>188</v>
      </c>
      <c r="B82" s="441">
        <v>0</v>
      </c>
      <c r="D82">
        <f>IFERROR(VLOOKUP(A82,Сводная!W:AA,4,0),B82)</f>
        <v>0</v>
      </c>
    </row>
    <row r="83" spans="1:4" x14ac:dyDescent="0.2">
      <c r="A83" s="441" t="s">
        <v>189</v>
      </c>
      <c r="B83" s="441">
        <v>0</v>
      </c>
      <c r="D83">
        <f>IFERROR(VLOOKUP(A83,Сводная!W:AA,4,0),B83)</f>
        <v>0</v>
      </c>
    </row>
    <row r="84" spans="1:4" x14ac:dyDescent="0.2">
      <c r="A84" s="441" t="s">
        <v>190</v>
      </c>
      <c r="B84" s="441">
        <v>0.02</v>
      </c>
      <c r="D84">
        <f>IFERROR(VLOOKUP(A84,Сводная!W:AA,4,0),B84)</f>
        <v>0.02</v>
      </c>
    </row>
    <row r="85" spans="1:4" x14ac:dyDescent="0.2">
      <c r="A85" s="441" t="s">
        <v>191</v>
      </c>
      <c r="B85" s="441">
        <v>0</v>
      </c>
      <c r="D85">
        <f>IFERROR(VLOOKUP(A85,Сводная!W:AA,4,0),B85)</f>
        <v>0</v>
      </c>
    </row>
    <row r="86" spans="1:4" x14ac:dyDescent="0.2">
      <c r="A86" s="441" t="s">
        <v>192</v>
      </c>
      <c r="B86" s="441">
        <v>0</v>
      </c>
      <c r="D86">
        <f>IFERROR(VLOOKUP(A86,Сводная!W:AA,4,0),B86)</f>
        <v>0</v>
      </c>
    </row>
    <row r="87" spans="1:4" x14ac:dyDescent="0.2">
      <c r="A87" s="441" t="s">
        <v>193</v>
      </c>
      <c r="B87" s="441">
        <v>0</v>
      </c>
      <c r="D87">
        <f>IFERROR(VLOOKUP(A87,Сводная!W:AA,4,0),B87)</f>
        <v>0</v>
      </c>
    </row>
    <row r="88" spans="1:4" x14ac:dyDescent="0.2">
      <c r="A88" s="441" t="s">
        <v>194</v>
      </c>
      <c r="B88" s="441">
        <v>0</v>
      </c>
      <c r="D88">
        <f>IFERROR(VLOOKUP(A88,Сводная!W:AA,4,0),B88)</f>
        <v>0</v>
      </c>
    </row>
    <row r="89" spans="1:4" x14ac:dyDescent="0.2">
      <c r="A89" s="441" t="s">
        <v>752</v>
      </c>
      <c r="B89" s="484" t="s">
        <v>753</v>
      </c>
      <c r="D89" t="str">
        <f>IFERROR(VLOOKUP(A89,Сводная!W:AA,4,0),B89)</f>
        <v>BUY сетки: настройки TP (прибыль) ==&gt; [уровень_БУ]+ТР</v>
      </c>
    </row>
    <row r="90" spans="1:4" x14ac:dyDescent="0.2">
      <c r="A90" s="441" t="s">
        <v>605</v>
      </c>
      <c r="B90" s="441">
        <v>1</v>
      </c>
      <c r="D90">
        <f>IFERROR(VLOOKUP(A90,Сводная!W:AA,4,0),B90)</f>
        <v>1</v>
      </c>
    </row>
    <row r="91" spans="1:4" x14ac:dyDescent="0.2">
      <c r="A91" s="441" t="s">
        <v>195</v>
      </c>
      <c r="B91" s="441">
        <v>5</v>
      </c>
      <c r="D91">
        <f>IFERROR(VLOOKUP(A91,Сводная!W:AA,4,0),B91)</f>
        <v>5</v>
      </c>
    </row>
    <row r="92" spans="1:4" x14ac:dyDescent="0.2">
      <c r="A92" s="441" t="s">
        <v>196</v>
      </c>
      <c r="B92" s="441">
        <v>4</v>
      </c>
      <c r="D92">
        <f>IFERROR(VLOOKUP(A92,Сводная!W:AA,4,0),B92)</f>
        <v>4</v>
      </c>
    </row>
    <row r="93" spans="1:4" x14ac:dyDescent="0.2">
      <c r="A93" s="441" t="s">
        <v>197</v>
      </c>
      <c r="B93" s="441">
        <v>1</v>
      </c>
      <c r="D93">
        <f>IFERROR(VLOOKUP(A93,Сводная!W:AA,4,0),B93)</f>
        <v>1</v>
      </c>
    </row>
    <row r="94" spans="1:4" x14ac:dyDescent="0.2">
      <c r="A94" s="441" t="s">
        <v>198</v>
      </c>
      <c r="B94" s="441">
        <v>12</v>
      </c>
      <c r="D94">
        <f>IFERROR(VLOOKUP(A94,Сводная!W:AA,4,0),B94)</f>
        <v>12</v>
      </c>
    </row>
    <row r="95" spans="1:4" x14ac:dyDescent="0.2">
      <c r="A95" s="441" t="s">
        <v>199</v>
      </c>
      <c r="B95" s="441">
        <v>-1</v>
      </c>
      <c r="D95">
        <f>IFERROR(VLOOKUP(A95,Сводная!W:AA,4,0),B95)</f>
        <v>-1</v>
      </c>
    </row>
    <row r="96" spans="1:4" x14ac:dyDescent="0.2">
      <c r="A96" s="441" t="s">
        <v>200</v>
      </c>
      <c r="B96" s="441">
        <v>0</v>
      </c>
      <c r="D96">
        <f>IFERROR(VLOOKUP(A96,Сводная!W:AA,4,0),B96)</f>
        <v>0</v>
      </c>
    </row>
    <row r="97" spans="1:4" x14ac:dyDescent="0.2">
      <c r="A97" s="441" t="s">
        <v>201</v>
      </c>
      <c r="B97" s="441">
        <v>0</v>
      </c>
      <c r="D97">
        <f>IFERROR(VLOOKUP(A97,Сводная!W:AA,4,0),B97)</f>
        <v>0</v>
      </c>
    </row>
    <row r="98" spans="1:4" x14ac:dyDescent="0.2">
      <c r="A98" s="441" t="s">
        <v>754</v>
      </c>
      <c r="B98" s="484" t="s">
        <v>755</v>
      </c>
      <c r="D98" t="str">
        <f>IFERROR(VLOOKUP(A98,Сводная!W:AA,4,0),B98)</f>
        <v>Фильтры, ИНДИКАТОРНЫЙ вход Первым и/или Последующими ордерами</v>
      </c>
    </row>
    <row r="99" spans="1:4" x14ac:dyDescent="0.2">
      <c r="A99" s="441" t="s">
        <v>756</v>
      </c>
      <c r="B99" s="441" t="s">
        <v>757</v>
      </c>
      <c r="D99" t="str">
        <f>IFERROR(VLOOKUP(A99,Сводная!W:AA,4,0),B99)</f>
        <v>Параметры трендового фильтра.</v>
      </c>
    </row>
    <row r="100" spans="1:4" x14ac:dyDescent="0.2">
      <c r="A100" s="441" t="s">
        <v>758</v>
      </c>
      <c r="B100" s="441">
        <v>1</v>
      </c>
      <c r="D100">
        <f>IFERROR(VLOOKUP(A100,Сводная!W:AA,4,0),B100)</f>
        <v>1</v>
      </c>
    </row>
    <row r="101" spans="1:4" x14ac:dyDescent="0.2">
      <c r="A101" s="441" t="s">
        <v>759</v>
      </c>
      <c r="B101" s="441">
        <v>1</v>
      </c>
      <c r="D101">
        <f>IFERROR(VLOOKUP(A101,Сводная!W:AA,4,0),B101)</f>
        <v>1</v>
      </c>
    </row>
    <row r="102" spans="1:4" x14ac:dyDescent="0.2">
      <c r="A102" s="441" t="s">
        <v>760</v>
      </c>
      <c r="B102" s="441">
        <v>45</v>
      </c>
      <c r="D102">
        <f>IFERROR(VLOOKUP(A102,Сводная!W:AA,4,0),B102)</f>
        <v>45</v>
      </c>
    </row>
    <row r="103" spans="1:4" x14ac:dyDescent="0.2">
      <c r="A103" s="441" t="s">
        <v>761</v>
      </c>
      <c r="B103" s="441">
        <v>1</v>
      </c>
      <c r="D103">
        <f>IFERROR(VLOOKUP(A103,Сводная!W:AA,4,0),B103)</f>
        <v>1</v>
      </c>
    </row>
    <row r="104" spans="1:4" x14ac:dyDescent="0.2">
      <c r="A104" s="441" t="s">
        <v>762</v>
      </c>
      <c r="B104" s="441">
        <v>0</v>
      </c>
      <c r="D104">
        <f>IFERROR(VLOOKUP(A104,Сводная!W:AA,4,0),B104)</f>
        <v>0</v>
      </c>
    </row>
    <row r="105" spans="1:4" x14ac:dyDescent="0.2">
      <c r="A105" s="441" t="s">
        <v>763</v>
      </c>
      <c r="B105" s="484">
        <v>1</v>
      </c>
      <c r="D105">
        <f>IFERROR(VLOOKUP(A105,Сводная!W:AA,4,0),B105)</f>
        <v>1</v>
      </c>
    </row>
    <row r="106" spans="1:4" x14ac:dyDescent="0.2">
      <c r="A106" s="441" t="s">
        <v>764</v>
      </c>
      <c r="B106" s="484" t="s">
        <v>765</v>
      </c>
      <c r="D106" t="str">
        <f>IFERROR(VLOOKUP(A106,Сводная!W:AA,4,0),B106)</f>
        <v>0 - не использовать, хх - номер колена, -хх - реверс и номер колена</v>
      </c>
    </row>
    <row r="107" spans="1:4" x14ac:dyDescent="0.2">
      <c r="A107" s="441" t="s">
        <v>766</v>
      </c>
      <c r="B107" s="484">
        <v>1</v>
      </c>
      <c r="D107">
        <f>IFERROR(VLOOKUP(A107,Сводная!W:AA,4,0),B107)</f>
        <v>1</v>
      </c>
    </row>
    <row r="108" spans="1:4" x14ac:dyDescent="0.2">
      <c r="A108" s="441" t="s">
        <v>767</v>
      </c>
      <c r="B108" s="441">
        <v>1</v>
      </c>
      <c r="D108">
        <f>IFERROR(VLOOKUP(A108,Сводная!W:AA,4,0),B108)</f>
        <v>1</v>
      </c>
    </row>
    <row r="109" spans="1:4" x14ac:dyDescent="0.2">
      <c r="A109" s="441" t="s">
        <v>768</v>
      </c>
      <c r="B109" s="441">
        <v>47</v>
      </c>
      <c r="D109">
        <f>IFERROR(VLOOKUP(A109,Сводная!W:AA,4,0),B109)</f>
        <v>47</v>
      </c>
    </row>
    <row r="110" spans="1:4" x14ac:dyDescent="0.2">
      <c r="A110" s="441" t="s">
        <v>769</v>
      </c>
      <c r="B110" s="441">
        <v>1</v>
      </c>
      <c r="D110">
        <f>IFERROR(VLOOKUP(A110,Сводная!W:AA,4,0),B110)</f>
        <v>1</v>
      </c>
    </row>
    <row r="111" spans="1:4" x14ac:dyDescent="0.2">
      <c r="A111" s="441" t="s">
        <v>770</v>
      </c>
      <c r="B111" s="441">
        <v>1.64</v>
      </c>
      <c r="D111">
        <f>IFERROR(VLOOKUP(A111,Сводная!W:AA,4,0),B111)</f>
        <v>1.64</v>
      </c>
    </row>
    <row r="112" spans="1:4" x14ac:dyDescent="0.2">
      <c r="A112" s="441" t="s">
        <v>771</v>
      </c>
      <c r="B112" s="441">
        <v>1</v>
      </c>
      <c r="D112">
        <f>IFERROR(VLOOKUP(A112,Сводная!W:AA,4,0),B112)</f>
        <v>1</v>
      </c>
    </row>
    <row r="113" spans="1:4" x14ac:dyDescent="0.2">
      <c r="A113" s="441" t="s">
        <v>772</v>
      </c>
      <c r="B113" s="441" t="s">
        <v>773</v>
      </c>
      <c r="D113" t="str">
        <f>IFERROR(VLOOKUP(A113,Сводная!W:AA,4,0),B113)</f>
        <v>Параметры импульсного фильтра.</v>
      </c>
    </row>
    <row r="114" spans="1:4" x14ac:dyDescent="0.2">
      <c r="A114" s="441" t="s">
        <v>774</v>
      </c>
      <c r="B114" s="441">
        <v>0</v>
      </c>
      <c r="D114">
        <f>IFERROR(VLOOKUP(A114,Сводная!W:AA,4,0),B114)</f>
        <v>0</v>
      </c>
    </row>
    <row r="115" spans="1:4" x14ac:dyDescent="0.2">
      <c r="A115" s="441" t="s">
        <v>775</v>
      </c>
      <c r="B115" s="441">
        <v>1</v>
      </c>
      <c r="D115">
        <f>IFERROR(VLOOKUP(A115,Сводная!W:AA,4,0),B115)</f>
        <v>1</v>
      </c>
    </row>
    <row r="116" spans="1:4" x14ac:dyDescent="0.2">
      <c r="A116" s="441" t="s">
        <v>776</v>
      </c>
      <c r="B116" s="441">
        <v>1</v>
      </c>
      <c r="D116">
        <f>IFERROR(VLOOKUP(A116,Сводная!W:AA,4,0),B116)</f>
        <v>1</v>
      </c>
    </row>
    <row r="117" spans="1:4" x14ac:dyDescent="0.2">
      <c r="A117" s="441" t="s">
        <v>777</v>
      </c>
      <c r="B117" s="484">
        <v>30</v>
      </c>
      <c r="D117">
        <f>IFERROR(VLOOKUP(A117,Сводная!W:AA,4,0),B117)</f>
        <v>30</v>
      </c>
    </row>
    <row r="118" spans="1:4" x14ac:dyDescent="0.2">
      <c r="A118" s="441" t="s">
        <v>778</v>
      </c>
      <c r="B118" s="441">
        <v>0.75</v>
      </c>
      <c r="D118">
        <f>IFERROR(VLOOKUP(A118,Сводная!W:AA,4,0),B118)</f>
        <v>0.75</v>
      </c>
    </row>
    <row r="119" spans="1:4" x14ac:dyDescent="0.2">
      <c r="A119" s="441" t="s">
        <v>779</v>
      </c>
      <c r="B119" s="441">
        <v>50</v>
      </c>
      <c r="D119">
        <f>IFERROR(VLOOKUP(A119,Сводная!W:AA,4,0),B119)</f>
        <v>50</v>
      </c>
    </row>
    <row r="120" spans="1:4" x14ac:dyDescent="0.2">
      <c r="A120" s="441" t="s">
        <v>780</v>
      </c>
      <c r="B120" s="484" t="s">
        <v>765</v>
      </c>
      <c r="D120" t="str">
        <f>IFERROR(VLOOKUP(A120,Сводная!W:AA,4,0),B120)</f>
        <v>0 - не использовать, хх - номер колена, -хх - реверс и номер колена</v>
      </c>
    </row>
    <row r="121" spans="1:4" x14ac:dyDescent="0.2">
      <c r="A121" s="441" t="s">
        <v>781</v>
      </c>
      <c r="B121" s="484">
        <v>0</v>
      </c>
      <c r="D121">
        <f>IFERROR(VLOOKUP(A121,Сводная!W:AA,4,0),B121)</f>
        <v>0</v>
      </c>
    </row>
    <row r="122" spans="1:4" x14ac:dyDescent="0.2">
      <c r="A122" s="441" t="s">
        <v>782</v>
      </c>
      <c r="B122" s="484">
        <v>2</v>
      </c>
      <c r="D122">
        <f>IFERROR(VLOOKUP(A122,Сводная!W:AA,4,0),B122)</f>
        <v>2</v>
      </c>
    </row>
    <row r="123" spans="1:4" x14ac:dyDescent="0.2">
      <c r="A123" s="441" t="s">
        <v>783</v>
      </c>
      <c r="B123" s="441">
        <v>1</v>
      </c>
      <c r="D123">
        <f>IFERROR(VLOOKUP(A123,Сводная!W:AA,4,0),B123)</f>
        <v>1</v>
      </c>
    </row>
    <row r="124" spans="1:4" x14ac:dyDescent="0.2">
      <c r="A124" s="441" t="s">
        <v>784</v>
      </c>
      <c r="B124" s="441">
        <v>20</v>
      </c>
      <c r="D124">
        <f>IFERROR(VLOOKUP(A124,Сводная!W:AA,4,0),B124)</f>
        <v>20</v>
      </c>
    </row>
    <row r="125" spans="1:4" x14ac:dyDescent="0.2">
      <c r="A125" s="441" t="s">
        <v>785</v>
      </c>
      <c r="B125" s="441">
        <v>0.75</v>
      </c>
      <c r="D125">
        <f>IFERROR(VLOOKUP(A125,Сводная!W:AA,4,0),B125)</f>
        <v>0.75</v>
      </c>
    </row>
    <row r="126" spans="1:4" x14ac:dyDescent="0.2">
      <c r="A126" s="441" t="s">
        <v>786</v>
      </c>
      <c r="B126" s="441">
        <v>30</v>
      </c>
      <c r="D126">
        <f>IFERROR(VLOOKUP(A126,Сводная!W:AA,4,0),B126)</f>
        <v>30</v>
      </c>
    </row>
    <row r="127" spans="1:4" x14ac:dyDescent="0.2">
      <c r="A127" s="441" t="s">
        <v>787</v>
      </c>
      <c r="B127" s="441" t="s">
        <v>202</v>
      </c>
      <c r="D127" t="str">
        <f>IFERROR(VLOOKUP(A127,Сводная!W:AA,4,0),B127)</f>
        <v>Настройки параметров и фильтров безиндикаторного входа</v>
      </c>
    </row>
    <row r="128" spans="1:4" x14ac:dyDescent="0.2">
      <c r="A128" s="441" t="s">
        <v>606</v>
      </c>
      <c r="B128" s="441">
        <v>1</v>
      </c>
      <c r="D128">
        <f>IFERROR(VLOOKUP(A128,Сводная!W:AA,4,0),B128)</f>
        <v>1</v>
      </c>
    </row>
    <row r="129" spans="1:4" x14ac:dyDescent="0.2">
      <c r="A129" s="441" t="s">
        <v>203</v>
      </c>
      <c r="B129" s="484">
        <v>1</v>
      </c>
      <c r="D129">
        <f>IFERROR(VLOOKUP(A129,Сводная!W:AA,4,0),B129)</f>
        <v>1</v>
      </c>
    </row>
    <row r="130" spans="1:4" x14ac:dyDescent="0.2">
      <c r="A130" s="441" t="s">
        <v>204</v>
      </c>
      <c r="B130" s="441">
        <v>1</v>
      </c>
      <c r="D130">
        <f>IFERROR(VLOOKUP(A130,Сводная!W:AA,4,0),B130)</f>
        <v>1</v>
      </c>
    </row>
    <row r="131" spans="1:4" x14ac:dyDescent="0.2">
      <c r="A131" s="441" t="s">
        <v>205</v>
      </c>
      <c r="B131" s="441">
        <v>4</v>
      </c>
      <c r="D131">
        <f>IFERROR(VLOOKUP(A131,Сводная!W:AA,4,0),B131)</f>
        <v>4</v>
      </c>
    </row>
    <row r="132" spans="1:4" x14ac:dyDescent="0.2">
      <c r="A132" s="441" t="s">
        <v>206</v>
      </c>
      <c r="B132" s="441">
        <v>0</v>
      </c>
      <c r="D132">
        <f>IFERROR(VLOOKUP(A132,Сводная!W:AA,4,0),B132)</f>
        <v>0</v>
      </c>
    </row>
    <row r="133" spans="1:4" x14ac:dyDescent="0.2">
      <c r="A133" s="441" t="s">
        <v>207</v>
      </c>
      <c r="B133" s="441">
        <v>0</v>
      </c>
      <c r="D133">
        <f>IFERROR(VLOOKUP(A133,Сводная!W:AA,4,0),B133)</f>
        <v>0</v>
      </c>
    </row>
    <row r="134" spans="1:4" x14ac:dyDescent="0.2">
      <c r="A134" s="441" t="s">
        <v>788</v>
      </c>
      <c r="B134" s="441" t="s">
        <v>208</v>
      </c>
      <c r="D134" t="str">
        <f>IFERROR(VLOOKUP(A134,Сводная!W:AA,4,0),B134)</f>
        <v>Настройки блока выявления и обработки гэпов</v>
      </c>
    </row>
    <row r="135" spans="1:4" x14ac:dyDescent="0.2">
      <c r="A135" s="441" t="s">
        <v>607</v>
      </c>
      <c r="B135" s="441">
        <v>2</v>
      </c>
      <c r="D135">
        <f>IFERROR(VLOOKUP(A135,Сводная!W:AA,4,0),B135)</f>
        <v>2</v>
      </c>
    </row>
    <row r="136" spans="1:4" x14ac:dyDescent="0.2">
      <c r="A136" s="441" t="s">
        <v>209</v>
      </c>
      <c r="B136" s="441">
        <v>3</v>
      </c>
      <c r="D136">
        <f>IFERROR(VLOOKUP(A136,Сводная!W:AA,4,0),B136)</f>
        <v>3</v>
      </c>
    </row>
    <row r="137" spans="1:4" x14ac:dyDescent="0.2">
      <c r="A137" s="441" t="s">
        <v>210</v>
      </c>
      <c r="B137" s="441">
        <v>4</v>
      </c>
      <c r="D137">
        <f>IFERROR(VLOOKUP(A137,Сводная!W:AA,4,0),B137)</f>
        <v>4</v>
      </c>
    </row>
    <row r="138" spans="1:4" x14ac:dyDescent="0.2">
      <c r="A138" s="441" t="s">
        <v>211</v>
      </c>
      <c r="B138" s="441">
        <v>10</v>
      </c>
      <c r="D138">
        <f>IFERROR(VLOOKUP(A138,Сводная!W:AA,4,0),B138)</f>
        <v>10</v>
      </c>
    </row>
    <row r="139" spans="1:4" x14ac:dyDescent="0.2">
      <c r="A139" s="441" t="s">
        <v>212</v>
      </c>
      <c r="B139" s="441">
        <v>0</v>
      </c>
      <c r="D139">
        <f>IFERROR(VLOOKUP(A139,Сводная!W:AA,4,0),B139)</f>
        <v>0</v>
      </c>
    </row>
    <row r="140" spans="1:4" x14ac:dyDescent="0.2">
      <c r="A140" s="441" t="s">
        <v>213</v>
      </c>
      <c r="B140" s="441">
        <v>0.5</v>
      </c>
      <c r="D140">
        <f>IFERROR(VLOOKUP(A140,Сводная!W:AA,4,0),B140)</f>
        <v>0.5</v>
      </c>
    </row>
    <row r="141" spans="1:4" x14ac:dyDescent="0.2">
      <c r="A141" s="441" t="s">
        <v>214</v>
      </c>
      <c r="B141" s="441">
        <v>2</v>
      </c>
      <c r="D141">
        <f>IFERROR(VLOOKUP(A141,Сводная!W:AA,4,0),B141)</f>
        <v>2</v>
      </c>
    </row>
    <row r="142" spans="1:4" x14ac:dyDescent="0.2">
      <c r="A142" s="441" t="s">
        <v>215</v>
      </c>
      <c r="B142" s="441">
        <v>10</v>
      </c>
      <c r="D142">
        <f>IFERROR(VLOOKUP(A142,Сводная!W:AA,4,0),B142)</f>
        <v>10</v>
      </c>
    </row>
    <row r="143" spans="1:4" x14ac:dyDescent="0.2">
      <c r="A143" s="441" t="s">
        <v>216</v>
      </c>
      <c r="B143" s="441">
        <v>0</v>
      </c>
      <c r="D143">
        <f>IFERROR(VLOOKUP(A143,Сводная!W:AA,4,0),B143)</f>
        <v>0</v>
      </c>
    </row>
    <row r="144" spans="1:4" x14ac:dyDescent="0.2">
      <c r="A144" s="441" t="s">
        <v>217</v>
      </c>
      <c r="B144" s="441">
        <v>0.5</v>
      </c>
      <c r="D144">
        <f>IFERROR(VLOOKUP(A144,Сводная!W:AA,4,0),B144)</f>
        <v>0.5</v>
      </c>
    </row>
    <row r="145" spans="1:4" x14ac:dyDescent="0.2">
      <c r="A145" s="441" t="s">
        <v>218</v>
      </c>
      <c r="B145" s="441">
        <v>2</v>
      </c>
      <c r="D145">
        <f>IFERROR(VLOOKUP(A145,Сводная!W:AA,4,0),B145)</f>
        <v>2</v>
      </c>
    </row>
    <row r="146" spans="1:4" x14ac:dyDescent="0.2">
      <c r="A146" s="441" t="s">
        <v>831</v>
      </c>
      <c r="B146" s="441" t="s">
        <v>495</v>
      </c>
      <c r="D146" t="str">
        <f>IFERROR(VLOOKUP(A146,Сводная!W:AA,4,0),B146)</f>
        <v>Фильтр - Запрет открывать ордера, если импульс</v>
      </c>
    </row>
    <row r="147" spans="1:4" x14ac:dyDescent="0.2">
      <c r="A147" s="441" t="s">
        <v>608</v>
      </c>
      <c r="B147" s="441">
        <v>1</v>
      </c>
      <c r="D147">
        <f>IFERROR(VLOOKUP(A147,Сводная!W:AA,4,0),B147)</f>
        <v>1</v>
      </c>
    </row>
    <row r="148" spans="1:4" x14ac:dyDescent="0.2">
      <c r="A148" s="441" t="s">
        <v>219</v>
      </c>
      <c r="B148" s="441">
        <v>15</v>
      </c>
      <c r="D148">
        <f>IFERROR(VLOOKUP(A148,Сводная!W:AA,4,0),B148)</f>
        <v>15</v>
      </c>
    </row>
    <row r="149" spans="1:4" x14ac:dyDescent="0.2">
      <c r="A149" s="441" t="s">
        <v>220</v>
      </c>
      <c r="B149" s="441">
        <v>60</v>
      </c>
      <c r="D149">
        <f>IFERROR(VLOOKUP(A149,Сводная!W:AA,4,0),B149)</f>
        <v>60</v>
      </c>
    </row>
    <row r="150" spans="1:4" x14ac:dyDescent="0.2">
      <c r="A150" s="441" t="s">
        <v>832</v>
      </c>
      <c r="B150" s="484" t="s">
        <v>496</v>
      </c>
      <c r="D150" t="str">
        <f>IFERROR(VLOOKUP(A150,Сводная!W:AA,4,0),B150)</f>
        <v>Настройки планировщиков торговли - их 5 разных</v>
      </c>
    </row>
    <row r="151" spans="1:4" x14ac:dyDescent="0.2">
      <c r="A151" s="441" t="s">
        <v>833</v>
      </c>
      <c r="B151" s="484" t="s">
        <v>497</v>
      </c>
      <c r="D151" t="str">
        <f>IFERROR(VLOOKUP(A151,Сводная!W:AA,4,0),B151)</f>
        <v>№1 Еженедельно: можно открывать 1-е ордера со Start_дня|время по End_день|время</v>
      </c>
    </row>
    <row r="152" spans="1:4" x14ac:dyDescent="0.2">
      <c r="A152" s="441" t="s">
        <v>609</v>
      </c>
      <c r="B152" s="484">
        <v>0</v>
      </c>
      <c r="D152">
        <f>IFERROR(VLOOKUP(A152,Сводная!W:AA,4,0),B152)</f>
        <v>0</v>
      </c>
    </row>
    <row r="153" spans="1:4" x14ac:dyDescent="0.2">
      <c r="A153" s="441" t="s">
        <v>221</v>
      </c>
      <c r="B153" s="441">
        <v>0</v>
      </c>
      <c r="D153">
        <f>IFERROR(VLOOKUP(A153,Сводная!W:AA,4,0),B153)</f>
        <v>0</v>
      </c>
    </row>
    <row r="154" spans="1:4" x14ac:dyDescent="0.2">
      <c r="A154" s="441" t="s">
        <v>498</v>
      </c>
      <c r="B154" s="441">
        <v>0</v>
      </c>
      <c r="D154">
        <f>IFERROR(VLOOKUP(A154,Сводная!W:AA,4,0),B154)</f>
        <v>0</v>
      </c>
    </row>
    <row r="155" spans="1:4" x14ac:dyDescent="0.2">
      <c r="A155" s="441" t="s">
        <v>610</v>
      </c>
      <c r="B155" s="441">
        <v>6</v>
      </c>
      <c r="D155">
        <f>IFERROR(VLOOKUP(A155,Сводная!W:AA,4,0),B155)</f>
        <v>6</v>
      </c>
    </row>
    <row r="156" spans="1:4" x14ac:dyDescent="0.2">
      <c r="A156" s="441" t="s">
        <v>222</v>
      </c>
      <c r="B156" s="441">
        <v>12</v>
      </c>
      <c r="D156">
        <f>IFERROR(VLOOKUP(A156,Сводная!W:AA,4,0),B156)</f>
        <v>12</v>
      </c>
    </row>
    <row r="157" spans="1:4" x14ac:dyDescent="0.2">
      <c r="A157" s="441" t="s">
        <v>499</v>
      </c>
      <c r="B157" s="441">
        <v>0</v>
      </c>
      <c r="D157">
        <f>IFERROR(VLOOKUP(A157,Сводная!W:AA,4,0),B157)</f>
        <v>0</v>
      </c>
    </row>
    <row r="158" spans="1:4" x14ac:dyDescent="0.2">
      <c r="A158" s="441" t="s">
        <v>834</v>
      </c>
      <c r="B158" s="484" t="s">
        <v>500</v>
      </c>
      <c r="D158" t="str">
        <f>IFERROR(VLOOKUP(A158,Сводная!W:AA,4,0),B158)</f>
        <v>№2 Однократно: от и до - запрещено открывать любые новые позиции</v>
      </c>
    </row>
    <row r="159" spans="1:4" x14ac:dyDescent="0.2">
      <c r="A159" s="441" t="s">
        <v>501</v>
      </c>
      <c r="B159" s="484">
        <v>0</v>
      </c>
      <c r="D159">
        <f>IFERROR(VLOOKUP(A159,Сводная!W:AA,4,0),B159)</f>
        <v>0</v>
      </c>
    </row>
    <row r="160" spans="1:4" x14ac:dyDescent="0.2">
      <c r="A160" s="441" t="s">
        <v>502</v>
      </c>
      <c r="B160" s="441">
        <v>0</v>
      </c>
      <c r="D160">
        <f>IFERROR(VLOOKUP(A160,Сводная!W:AA,4,0),B160)</f>
        <v>0</v>
      </c>
    </row>
    <row r="161" spans="1:4" x14ac:dyDescent="0.2">
      <c r="A161" s="441" t="s">
        <v>503</v>
      </c>
      <c r="B161" s="441">
        <v>0</v>
      </c>
      <c r="D161">
        <f>IFERROR(VLOOKUP(A161,Сводная!W:AA,4,0),B161)</f>
        <v>0</v>
      </c>
    </row>
    <row r="162" spans="1:4" x14ac:dyDescent="0.2">
      <c r="A162" s="441" t="s">
        <v>504</v>
      </c>
      <c r="B162" s="441">
        <v>0</v>
      </c>
      <c r="D162">
        <f>IFERROR(VLOOKUP(A162,Сводная!W:AA,4,0),B162)</f>
        <v>0</v>
      </c>
    </row>
    <row r="163" spans="1:4" x14ac:dyDescent="0.2">
      <c r="A163" s="441" t="s">
        <v>505</v>
      </c>
      <c r="B163" s="441">
        <v>0</v>
      </c>
      <c r="D163">
        <f>IFERROR(VLOOKUP(A163,Сводная!W:AA,4,0),B163)</f>
        <v>0</v>
      </c>
    </row>
    <row r="164" spans="1:4" x14ac:dyDescent="0.2">
      <c r="A164" s="441" t="s">
        <v>506</v>
      </c>
      <c r="B164" s="441">
        <v>0</v>
      </c>
      <c r="D164">
        <f>IFERROR(VLOOKUP(A164,Сводная!W:AA,4,0),B164)</f>
        <v>0</v>
      </c>
    </row>
    <row r="165" spans="1:4" x14ac:dyDescent="0.2">
      <c r="A165" s="441" t="s">
        <v>507</v>
      </c>
      <c r="B165" s="441">
        <v>0</v>
      </c>
      <c r="D165">
        <f>IFERROR(VLOOKUP(A165,Сводная!W:AA,4,0),B165)</f>
        <v>0</v>
      </c>
    </row>
    <row r="166" spans="1:4" x14ac:dyDescent="0.2">
      <c r="A166" s="441" t="s">
        <v>612</v>
      </c>
      <c r="B166" s="441">
        <v>0</v>
      </c>
      <c r="D166">
        <f>IFERROR(VLOOKUP(A166,Сводная!W:AA,4,0),B166)</f>
        <v>0</v>
      </c>
    </row>
    <row r="167" spans="1:4" x14ac:dyDescent="0.2">
      <c r="A167" s="441" t="s">
        <v>613</v>
      </c>
      <c r="B167" s="441">
        <v>0</v>
      </c>
      <c r="D167">
        <f>IFERROR(VLOOKUP(A167,Сводная!W:AA,4,0),B167)</f>
        <v>0</v>
      </c>
    </row>
    <row r="168" spans="1:4" x14ac:dyDescent="0.2">
      <c r="A168" s="441" t="s">
        <v>614</v>
      </c>
      <c r="B168" s="441">
        <v>0</v>
      </c>
      <c r="D168">
        <f>IFERROR(VLOOKUP(A168,Сводная!W:AA,4,0),B168)</f>
        <v>0</v>
      </c>
    </row>
    <row r="169" spans="1:4" x14ac:dyDescent="0.2">
      <c r="A169" s="441" t="s">
        <v>615</v>
      </c>
      <c r="B169" s="441">
        <v>0</v>
      </c>
      <c r="D169">
        <f>IFERROR(VLOOKUP(A169,Сводная!W:AA,4,0),B169)</f>
        <v>0</v>
      </c>
    </row>
    <row r="170" spans="1:4" x14ac:dyDescent="0.2">
      <c r="A170" s="441" t="s">
        <v>616</v>
      </c>
      <c r="B170" s="441">
        <v>0</v>
      </c>
      <c r="D170">
        <f>IFERROR(VLOOKUP(A170,Сводная!W:AA,4,0),B170)</f>
        <v>0</v>
      </c>
    </row>
    <row r="171" spans="1:4" x14ac:dyDescent="0.2">
      <c r="A171" s="441" t="s">
        <v>617</v>
      </c>
      <c r="B171" s="441">
        <v>0</v>
      </c>
      <c r="D171">
        <f>IFERROR(VLOOKUP(A171,Сводная!W:AA,4,0),B171)</f>
        <v>0</v>
      </c>
    </row>
    <row r="172" spans="1:4" x14ac:dyDescent="0.2">
      <c r="A172" s="441" t="s">
        <v>618</v>
      </c>
      <c r="B172" s="441">
        <v>0</v>
      </c>
      <c r="D172">
        <f>IFERROR(VLOOKUP(A172,Сводная!W:AA,4,0),B172)</f>
        <v>0</v>
      </c>
    </row>
    <row r="173" spans="1:4" x14ac:dyDescent="0.2">
      <c r="A173" s="441" t="s">
        <v>619</v>
      </c>
      <c r="B173" s="441">
        <v>0</v>
      </c>
      <c r="D173">
        <f>IFERROR(VLOOKUP(A173,Сводная!W:AA,4,0),B173)</f>
        <v>0</v>
      </c>
    </row>
    <row r="174" spans="1:4" x14ac:dyDescent="0.2">
      <c r="A174" s="441" t="s">
        <v>620</v>
      </c>
      <c r="B174" s="441">
        <v>0</v>
      </c>
      <c r="D174">
        <f>IFERROR(VLOOKUP(A174,Сводная!W:AA,4,0),B174)</f>
        <v>0</v>
      </c>
    </row>
    <row r="175" spans="1:4" x14ac:dyDescent="0.2">
      <c r="A175" s="441" t="s">
        <v>621</v>
      </c>
      <c r="B175" s="441">
        <v>0</v>
      </c>
      <c r="D175">
        <f>IFERROR(VLOOKUP(A175,Сводная!W:AA,4,0),B175)</f>
        <v>0</v>
      </c>
    </row>
    <row r="176" spans="1:4" x14ac:dyDescent="0.2">
      <c r="A176" s="441" t="s">
        <v>622</v>
      </c>
      <c r="B176" s="441">
        <v>0</v>
      </c>
      <c r="D176">
        <f>IFERROR(VLOOKUP(A176,Сводная!W:AA,4,0),B176)</f>
        <v>0</v>
      </c>
    </row>
    <row r="177" spans="1:4" x14ac:dyDescent="0.2">
      <c r="A177" s="441" t="s">
        <v>623</v>
      </c>
      <c r="B177" s="441">
        <v>0</v>
      </c>
      <c r="D177">
        <f>IFERROR(VLOOKUP(A177,Сводная!W:AA,4,0),B177)</f>
        <v>0</v>
      </c>
    </row>
    <row r="178" spans="1:4" x14ac:dyDescent="0.2">
      <c r="A178" s="441" t="s">
        <v>624</v>
      </c>
      <c r="B178" s="441">
        <v>0</v>
      </c>
      <c r="D178">
        <f>IFERROR(VLOOKUP(A178,Сводная!W:AA,4,0),B178)</f>
        <v>0</v>
      </c>
    </row>
    <row r="179" spans="1:4" x14ac:dyDescent="0.2">
      <c r="A179" s="441" t="s">
        <v>835</v>
      </c>
      <c r="B179" s="484" t="s">
        <v>625</v>
      </c>
      <c r="D179" t="str">
        <f>IFERROR(VLOOKUP(A179,Сводная!W:AA,4,0),B179)</f>
        <v>№3 Ежедневно: можно открывать 1-е ордера сеток - 10 интервалов</v>
      </c>
    </row>
    <row r="180" spans="1:4" x14ac:dyDescent="0.2">
      <c r="A180" s="441" t="s">
        <v>611</v>
      </c>
      <c r="B180" s="484">
        <v>0</v>
      </c>
      <c r="D180">
        <f>IFERROR(VLOOKUP(A180,Сводная!W:AA,4,0),B180)</f>
        <v>0</v>
      </c>
    </row>
    <row r="181" spans="1:4" x14ac:dyDescent="0.2">
      <c r="A181" s="441" t="s">
        <v>626</v>
      </c>
      <c r="B181" s="441">
        <v>0</v>
      </c>
      <c r="D181">
        <f>IFERROR(VLOOKUP(A181,Сводная!W:AA,4,0),B181)</f>
        <v>0</v>
      </c>
    </row>
    <row r="182" spans="1:4" x14ac:dyDescent="0.2">
      <c r="A182" s="441" t="s">
        <v>627</v>
      </c>
      <c r="B182" s="441">
        <v>0</v>
      </c>
      <c r="D182">
        <f>IFERROR(VLOOKUP(A182,Сводная!W:AA,4,0),B182)</f>
        <v>0</v>
      </c>
    </row>
    <row r="183" spans="1:4" x14ac:dyDescent="0.2">
      <c r="A183" s="441" t="s">
        <v>628</v>
      </c>
      <c r="B183" s="441">
        <v>0</v>
      </c>
      <c r="D183">
        <f>IFERROR(VLOOKUP(A183,Сводная!W:AA,4,0),B183)</f>
        <v>0</v>
      </c>
    </row>
    <row r="184" spans="1:4" x14ac:dyDescent="0.2">
      <c r="A184" s="441" t="s">
        <v>629</v>
      </c>
      <c r="B184" s="441">
        <v>0</v>
      </c>
      <c r="D184">
        <f>IFERROR(VLOOKUP(A184,Сводная!W:AA,4,0),B184)</f>
        <v>0</v>
      </c>
    </row>
    <row r="185" spans="1:4" x14ac:dyDescent="0.2">
      <c r="A185" s="441" t="s">
        <v>630</v>
      </c>
      <c r="B185" s="441">
        <v>0</v>
      </c>
      <c r="D185">
        <f>IFERROR(VLOOKUP(A185,Сводная!W:AA,4,0),B185)</f>
        <v>0</v>
      </c>
    </row>
    <row r="186" spans="1:4" x14ac:dyDescent="0.2">
      <c r="A186" s="441" t="s">
        <v>631</v>
      </c>
      <c r="B186" s="441">
        <v>0</v>
      </c>
      <c r="D186">
        <f>IFERROR(VLOOKUP(A186,Сводная!W:AA,4,0),B186)</f>
        <v>0</v>
      </c>
    </row>
    <row r="187" spans="1:4" x14ac:dyDescent="0.2">
      <c r="A187" s="441" t="s">
        <v>632</v>
      </c>
      <c r="B187" s="441">
        <v>0</v>
      </c>
      <c r="D187">
        <f>IFERROR(VLOOKUP(A187,Сводная!W:AA,4,0),B187)</f>
        <v>0</v>
      </c>
    </row>
    <row r="188" spans="1:4" x14ac:dyDescent="0.2">
      <c r="A188" s="441" t="s">
        <v>633</v>
      </c>
      <c r="B188" s="441">
        <v>0</v>
      </c>
      <c r="D188">
        <f>IFERROR(VLOOKUP(A188,Сводная!W:AA,4,0),B188)</f>
        <v>0</v>
      </c>
    </row>
    <row r="189" spans="1:4" x14ac:dyDescent="0.2">
      <c r="A189" s="441" t="s">
        <v>634</v>
      </c>
      <c r="B189" s="441">
        <v>0</v>
      </c>
      <c r="D189">
        <f>IFERROR(VLOOKUP(A189,Сводная!W:AA,4,0),B189)</f>
        <v>0</v>
      </c>
    </row>
    <row r="190" spans="1:4" x14ac:dyDescent="0.2">
      <c r="A190" s="441" t="s">
        <v>635</v>
      </c>
      <c r="B190" s="441">
        <v>0</v>
      </c>
      <c r="D190">
        <f>IFERROR(VLOOKUP(A190,Сводная!W:AA,4,0),B190)</f>
        <v>0</v>
      </c>
    </row>
    <row r="191" spans="1:4" x14ac:dyDescent="0.2">
      <c r="A191" s="441" t="s">
        <v>636</v>
      </c>
      <c r="B191" s="484">
        <v>0</v>
      </c>
      <c r="D191">
        <f>IFERROR(VLOOKUP(A191,Сводная!W:AA,4,0),B191)</f>
        <v>0</v>
      </c>
    </row>
    <row r="192" spans="1:4" x14ac:dyDescent="0.2">
      <c r="A192" s="441" t="s">
        <v>637</v>
      </c>
      <c r="B192" s="441">
        <v>0</v>
      </c>
      <c r="D192">
        <f>IFERROR(VLOOKUP(A192,Сводная!W:AA,4,0),B192)</f>
        <v>0</v>
      </c>
    </row>
    <row r="193" spans="1:4" x14ac:dyDescent="0.2">
      <c r="A193" s="441" t="s">
        <v>638</v>
      </c>
      <c r="B193" s="441">
        <v>0</v>
      </c>
      <c r="D193">
        <f>IFERROR(VLOOKUP(A193,Сводная!W:AA,4,0),B193)</f>
        <v>0</v>
      </c>
    </row>
    <row r="194" spans="1:4" x14ac:dyDescent="0.2">
      <c r="A194" s="441" t="s">
        <v>639</v>
      </c>
      <c r="B194" s="441">
        <v>0</v>
      </c>
      <c r="D194">
        <f>IFERROR(VLOOKUP(A194,Сводная!W:AA,4,0),B194)</f>
        <v>0</v>
      </c>
    </row>
    <row r="195" spans="1:4" x14ac:dyDescent="0.2">
      <c r="A195" s="441" t="s">
        <v>640</v>
      </c>
      <c r="B195" s="441">
        <v>0</v>
      </c>
      <c r="D195">
        <f>IFERROR(VLOOKUP(A195,Сводная!W:AA,4,0),B195)</f>
        <v>0</v>
      </c>
    </row>
    <row r="196" spans="1:4" x14ac:dyDescent="0.2">
      <c r="A196" s="441" t="s">
        <v>641</v>
      </c>
      <c r="B196" s="441">
        <v>0</v>
      </c>
      <c r="D196">
        <f>IFERROR(VLOOKUP(A196,Сводная!W:AA,4,0),B196)</f>
        <v>0</v>
      </c>
    </row>
    <row r="197" spans="1:4" x14ac:dyDescent="0.2">
      <c r="A197" s="441" t="s">
        <v>642</v>
      </c>
      <c r="B197" s="441">
        <v>0</v>
      </c>
      <c r="D197">
        <f>IFERROR(VLOOKUP(A197,Сводная!W:AA,4,0),B197)</f>
        <v>0</v>
      </c>
    </row>
    <row r="198" spans="1:4" x14ac:dyDescent="0.2">
      <c r="A198" s="441" t="s">
        <v>643</v>
      </c>
      <c r="B198" s="441">
        <v>0</v>
      </c>
      <c r="D198">
        <f>IFERROR(VLOOKUP(A198,Сводная!W:AA,4,0),B198)</f>
        <v>0</v>
      </c>
    </row>
    <row r="199" spans="1:4" x14ac:dyDescent="0.2">
      <c r="A199" s="441" t="s">
        <v>644</v>
      </c>
      <c r="B199" s="441">
        <v>0</v>
      </c>
      <c r="D199">
        <f>IFERROR(VLOOKUP(A199,Сводная!W:AA,4,0),B199)</f>
        <v>0</v>
      </c>
    </row>
    <row r="200" spans="1:4" x14ac:dyDescent="0.2">
      <c r="A200" s="441" t="s">
        <v>645</v>
      </c>
      <c r="B200" s="441">
        <v>0</v>
      </c>
      <c r="D200">
        <f>IFERROR(VLOOKUP(A200,Сводная!W:AA,4,0),B200)</f>
        <v>0</v>
      </c>
    </row>
    <row r="201" spans="1:4" x14ac:dyDescent="0.2">
      <c r="A201" s="441" t="s">
        <v>646</v>
      </c>
      <c r="B201" s="441">
        <v>0</v>
      </c>
      <c r="D201">
        <f>IFERROR(VLOOKUP(A201,Сводная!W:AA,4,0),B201)</f>
        <v>0</v>
      </c>
    </row>
    <row r="202" spans="1:4" x14ac:dyDescent="0.2">
      <c r="A202" s="441" t="s">
        <v>647</v>
      </c>
      <c r="B202" s="441">
        <v>0</v>
      </c>
      <c r="D202">
        <f>IFERROR(VLOOKUP(A202,Сводная!W:AA,4,0),B202)</f>
        <v>0</v>
      </c>
    </row>
    <row r="203" spans="1:4" x14ac:dyDescent="0.2">
      <c r="A203" s="441" t="s">
        <v>648</v>
      </c>
      <c r="B203" s="441">
        <v>0</v>
      </c>
      <c r="D203">
        <f>IFERROR(VLOOKUP(A203,Сводная!W:AA,4,0),B203)</f>
        <v>0</v>
      </c>
    </row>
    <row r="204" spans="1:4" x14ac:dyDescent="0.2">
      <c r="A204" s="441" t="s">
        <v>649</v>
      </c>
      <c r="B204" s="441">
        <v>0</v>
      </c>
      <c r="D204">
        <f>IFERROR(VLOOKUP(A204,Сводная!W:AA,4,0),B204)</f>
        <v>0</v>
      </c>
    </row>
    <row r="205" spans="1:4" x14ac:dyDescent="0.2">
      <c r="A205" s="441" t="s">
        <v>650</v>
      </c>
      <c r="B205" s="441">
        <v>0</v>
      </c>
      <c r="D205">
        <f>IFERROR(VLOOKUP(A205,Сводная!W:AA,4,0),B205)</f>
        <v>0</v>
      </c>
    </row>
    <row r="206" spans="1:4" x14ac:dyDescent="0.2">
      <c r="A206" s="441" t="s">
        <v>651</v>
      </c>
      <c r="B206" s="441">
        <v>0</v>
      </c>
      <c r="D206">
        <f>IFERROR(VLOOKUP(A206,Сводная!W:AA,4,0),B206)</f>
        <v>0</v>
      </c>
    </row>
    <row r="207" spans="1:4" x14ac:dyDescent="0.2">
      <c r="A207" s="441" t="s">
        <v>652</v>
      </c>
      <c r="B207" s="441">
        <v>0</v>
      </c>
      <c r="D207">
        <f>IFERROR(VLOOKUP(A207,Сводная!W:AA,4,0),B207)</f>
        <v>0</v>
      </c>
    </row>
    <row r="208" spans="1:4" x14ac:dyDescent="0.2">
      <c r="A208" s="441" t="s">
        <v>653</v>
      </c>
      <c r="B208" s="441">
        <v>0</v>
      </c>
      <c r="D208">
        <f>IFERROR(VLOOKUP(A208,Сводная!W:AA,4,0),B208)</f>
        <v>0</v>
      </c>
    </row>
    <row r="209" spans="1:4" x14ac:dyDescent="0.2">
      <c r="A209" s="441" t="s">
        <v>654</v>
      </c>
      <c r="B209" s="441">
        <v>0</v>
      </c>
      <c r="D209">
        <f>IFERROR(VLOOKUP(A209,Сводная!W:AA,4,0),B209)</f>
        <v>0</v>
      </c>
    </row>
    <row r="210" spans="1:4" x14ac:dyDescent="0.2">
      <c r="A210" s="441" t="s">
        <v>655</v>
      </c>
      <c r="B210" s="441">
        <v>0</v>
      </c>
      <c r="D210">
        <f>IFERROR(VLOOKUP(A210,Сводная!W:AA,4,0),B210)</f>
        <v>0</v>
      </c>
    </row>
    <row r="211" spans="1:4" x14ac:dyDescent="0.2">
      <c r="A211" s="441" t="s">
        <v>656</v>
      </c>
      <c r="B211" s="441">
        <v>0</v>
      </c>
      <c r="D211">
        <f>IFERROR(VLOOKUP(A211,Сводная!W:AA,4,0),B211)</f>
        <v>0</v>
      </c>
    </row>
    <row r="212" spans="1:4" x14ac:dyDescent="0.2">
      <c r="A212" s="441" t="s">
        <v>657</v>
      </c>
      <c r="B212" s="484">
        <v>0</v>
      </c>
      <c r="D212">
        <f>IFERROR(VLOOKUP(A212,Сводная!W:AA,4,0),B212)</f>
        <v>0</v>
      </c>
    </row>
    <row r="213" spans="1:4" x14ac:dyDescent="0.2">
      <c r="A213" s="441" t="s">
        <v>658</v>
      </c>
      <c r="B213" s="441">
        <v>0</v>
      </c>
      <c r="D213">
        <f>IFERROR(VLOOKUP(A213,Сводная!W:AA,4,0),B213)</f>
        <v>0</v>
      </c>
    </row>
    <row r="214" spans="1:4" x14ac:dyDescent="0.2">
      <c r="A214" s="441" t="s">
        <v>659</v>
      </c>
      <c r="B214" s="441">
        <v>0</v>
      </c>
      <c r="D214">
        <f>IFERROR(VLOOKUP(A214,Сводная!W:AA,4,0),B214)</f>
        <v>0</v>
      </c>
    </row>
    <row r="215" spans="1:4" x14ac:dyDescent="0.2">
      <c r="A215" s="441" t="s">
        <v>660</v>
      </c>
      <c r="B215" s="441">
        <v>0</v>
      </c>
      <c r="D215">
        <f>IFERROR(VLOOKUP(A215,Сводная!W:AA,4,0),B215)</f>
        <v>0</v>
      </c>
    </row>
    <row r="216" spans="1:4" x14ac:dyDescent="0.2">
      <c r="A216" s="441" t="s">
        <v>661</v>
      </c>
      <c r="B216" s="441">
        <v>0</v>
      </c>
      <c r="D216">
        <f>IFERROR(VLOOKUP(A216,Сводная!W:AA,4,0),B216)</f>
        <v>0</v>
      </c>
    </row>
    <row r="217" spans="1:4" x14ac:dyDescent="0.2">
      <c r="A217" s="441" t="s">
        <v>662</v>
      </c>
      <c r="B217" s="441">
        <v>0</v>
      </c>
      <c r="D217">
        <f>IFERROR(VLOOKUP(A217,Сводная!W:AA,4,0),B217)</f>
        <v>0</v>
      </c>
    </row>
    <row r="218" spans="1:4" x14ac:dyDescent="0.2">
      <c r="A218" s="441" t="s">
        <v>663</v>
      </c>
      <c r="B218" s="441">
        <v>0</v>
      </c>
      <c r="D218">
        <f>IFERROR(VLOOKUP(A218,Сводная!W:AA,4,0),B218)</f>
        <v>0</v>
      </c>
    </row>
    <row r="219" spans="1:4" x14ac:dyDescent="0.2">
      <c r="A219" s="441" t="s">
        <v>664</v>
      </c>
      <c r="B219" s="441">
        <v>0</v>
      </c>
      <c r="D219">
        <f>IFERROR(VLOOKUP(A219,Сводная!W:AA,4,0),B219)</f>
        <v>0</v>
      </c>
    </row>
    <row r="220" spans="1:4" x14ac:dyDescent="0.2">
      <c r="A220" s="441" t="s">
        <v>836</v>
      </c>
      <c r="B220" s="441" t="s">
        <v>665</v>
      </c>
      <c r="D220" t="str">
        <f>IFERROR(VLOOKUP(A220,Сводная!W:AA,4,0),B220)</f>
        <v>№4 Однократно: от и до - запрещено открывать любые ордера</v>
      </c>
    </row>
    <row r="221" spans="1:4" x14ac:dyDescent="0.2">
      <c r="A221" s="441" t="s">
        <v>666</v>
      </c>
      <c r="B221" s="441">
        <v>0</v>
      </c>
      <c r="D221">
        <f>IFERROR(VLOOKUP(A221,Сводная!W:AA,4,0),B221)</f>
        <v>0</v>
      </c>
    </row>
    <row r="222" spans="1:4" x14ac:dyDescent="0.2">
      <c r="A222" s="441" t="s">
        <v>667</v>
      </c>
      <c r="B222" s="441">
        <v>0</v>
      </c>
      <c r="D222">
        <f>IFERROR(VLOOKUP(A222,Сводная!W:AA,4,0),B222)</f>
        <v>0</v>
      </c>
    </row>
    <row r="223" spans="1:4" x14ac:dyDescent="0.2">
      <c r="A223" s="441" t="s">
        <v>668</v>
      </c>
      <c r="B223" s="441">
        <v>0</v>
      </c>
      <c r="D223">
        <f>IFERROR(VLOOKUP(A223,Сводная!W:AA,4,0),B223)</f>
        <v>0</v>
      </c>
    </row>
    <row r="224" spans="1:4" x14ac:dyDescent="0.2">
      <c r="A224" s="441" t="s">
        <v>669</v>
      </c>
      <c r="B224" s="441">
        <v>0</v>
      </c>
      <c r="D224">
        <f>IFERROR(VLOOKUP(A224,Сводная!W:AA,4,0),B224)</f>
        <v>0</v>
      </c>
    </row>
    <row r="225" spans="1:4" x14ac:dyDescent="0.2">
      <c r="A225" s="441" t="s">
        <v>670</v>
      </c>
      <c r="B225" s="441">
        <v>0</v>
      </c>
      <c r="D225">
        <f>IFERROR(VLOOKUP(A225,Сводная!W:AA,4,0),B225)</f>
        <v>0</v>
      </c>
    </row>
    <row r="226" spans="1:4" x14ac:dyDescent="0.2">
      <c r="A226" s="441" t="s">
        <v>671</v>
      </c>
      <c r="B226" s="441">
        <v>0</v>
      </c>
      <c r="D226">
        <f>IFERROR(VLOOKUP(A226,Сводная!W:AA,4,0),B226)</f>
        <v>0</v>
      </c>
    </row>
    <row r="227" spans="1:4" x14ac:dyDescent="0.2">
      <c r="A227" s="441" t="s">
        <v>672</v>
      </c>
      <c r="B227" s="441">
        <v>0</v>
      </c>
      <c r="D227">
        <f>IFERROR(VLOOKUP(A227,Сводная!W:AA,4,0),B227)</f>
        <v>0</v>
      </c>
    </row>
    <row r="228" spans="1:4" x14ac:dyDescent="0.2">
      <c r="A228" s="441" t="s">
        <v>673</v>
      </c>
      <c r="B228" s="441">
        <v>0</v>
      </c>
      <c r="D228">
        <f>IFERROR(VLOOKUP(A228,Сводная!W:AA,4,0),B228)</f>
        <v>0</v>
      </c>
    </row>
    <row r="229" spans="1:4" x14ac:dyDescent="0.2">
      <c r="A229" s="441" t="s">
        <v>674</v>
      </c>
      <c r="B229" s="441">
        <v>0</v>
      </c>
      <c r="D229">
        <f>IFERROR(VLOOKUP(A229,Сводная!W:AA,4,0),B229)</f>
        <v>0</v>
      </c>
    </row>
    <row r="230" spans="1:4" x14ac:dyDescent="0.2">
      <c r="A230" s="441" t="s">
        <v>675</v>
      </c>
      <c r="B230" s="441">
        <v>0</v>
      </c>
      <c r="D230">
        <f>IFERROR(VLOOKUP(A230,Сводная!W:AA,4,0),B230)</f>
        <v>0</v>
      </c>
    </row>
    <row r="231" spans="1:4" x14ac:dyDescent="0.2">
      <c r="A231" s="441" t="s">
        <v>676</v>
      </c>
      <c r="B231" s="441">
        <v>0</v>
      </c>
      <c r="D231">
        <f>IFERROR(VLOOKUP(A231,Сводная!W:AA,4,0),B231)</f>
        <v>0</v>
      </c>
    </row>
    <row r="232" spans="1:4" x14ac:dyDescent="0.2">
      <c r="A232" s="441" t="s">
        <v>677</v>
      </c>
      <c r="B232" s="441">
        <v>0</v>
      </c>
      <c r="D232">
        <f>IFERROR(VLOOKUP(A232,Сводная!W:AA,4,0),B232)</f>
        <v>0</v>
      </c>
    </row>
    <row r="233" spans="1:4" x14ac:dyDescent="0.2">
      <c r="A233" s="441" t="s">
        <v>678</v>
      </c>
      <c r="B233" s="441">
        <v>0</v>
      </c>
      <c r="D233">
        <f>IFERROR(VLOOKUP(A233,Сводная!W:AA,4,0),B233)</f>
        <v>0</v>
      </c>
    </row>
    <row r="234" spans="1:4" x14ac:dyDescent="0.2">
      <c r="A234" s="441" t="s">
        <v>679</v>
      </c>
      <c r="B234" s="441">
        <v>0</v>
      </c>
      <c r="D234">
        <f>IFERROR(VLOOKUP(A234,Сводная!W:AA,4,0),B234)</f>
        <v>0</v>
      </c>
    </row>
    <row r="235" spans="1:4" x14ac:dyDescent="0.2">
      <c r="A235" s="441" t="s">
        <v>680</v>
      </c>
      <c r="B235" s="441">
        <v>0</v>
      </c>
      <c r="D235">
        <f>IFERROR(VLOOKUP(A235,Сводная!W:AA,4,0),B235)</f>
        <v>0</v>
      </c>
    </row>
    <row r="236" spans="1:4" x14ac:dyDescent="0.2">
      <c r="A236" s="441" t="s">
        <v>681</v>
      </c>
      <c r="B236" s="441">
        <v>0</v>
      </c>
      <c r="D236">
        <f>IFERROR(VLOOKUP(A236,Сводная!W:AA,4,0),B236)</f>
        <v>0</v>
      </c>
    </row>
    <row r="237" spans="1:4" x14ac:dyDescent="0.2">
      <c r="A237" s="441" t="s">
        <v>682</v>
      </c>
      <c r="B237" s="441">
        <v>0</v>
      </c>
      <c r="D237">
        <f>IFERROR(VLOOKUP(A237,Сводная!W:AA,4,0),B237)</f>
        <v>0</v>
      </c>
    </row>
    <row r="238" spans="1:4" x14ac:dyDescent="0.2">
      <c r="A238" s="441" t="s">
        <v>683</v>
      </c>
      <c r="B238" s="441">
        <v>0</v>
      </c>
      <c r="D238">
        <f>IFERROR(VLOOKUP(A238,Сводная!W:AA,4,0),B238)</f>
        <v>0</v>
      </c>
    </row>
    <row r="239" spans="1:4" x14ac:dyDescent="0.2">
      <c r="A239" s="441" t="s">
        <v>684</v>
      </c>
      <c r="B239" s="441">
        <v>0</v>
      </c>
      <c r="D239">
        <f>IFERROR(VLOOKUP(A239,Сводная!W:AA,4,0),B239)</f>
        <v>0</v>
      </c>
    </row>
    <row r="240" spans="1:4" x14ac:dyDescent="0.2">
      <c r="A240" s="441" t="s">
        <v>685</v>
      </c>
      <c r="B240" s="441">
        <v>0</v>
      </c>
      <c r="D240">
        <f>IFERROR(VLOOKUP(A240,Сводная!W:AA,4,0),B240)</f>
        <v>0</v>
      </c>
    </row>
    <row r="241" spans="1:4" x14ac:dyDescent="0.2">
      <c r="A241" s="441" t="s">
        <v>837</v>
      </c>
      <c r="B241" s="441" t="s">
        <v>686</v>
      </c>
      <c r="D241" t="str">
        <f>IFERROR(VLOOKUP(A241,Сводная!W:AA,4,0),B241)</f>
        <v>№5 Ежедневно - до 10 интервалов запрета открывать любые ордера</v>
      </c>
    </row>
    <row r="242" spans="1:4" x14ac:dyDescent="0.2">
      <c r="A242" s="441" t="s">
        <v>687</v>
      </c>
      <c r="B242" s="441">
        <v>0</v>
      </c>
      <c r="D242">
        <f>IFERROR(VLOOKUP(A242,Сводная!W:AA,4,0),B242)</f>
        <v>0</v>
      </c>
    </row>
    <row r="243" spans="1:4" x14ac:dyDescent="0.2">
      <c r="A243" s="441" t="s">
        <v>688</v>
      </c>
      <c r="B243" s="441">
        <v>0</v>
      </c>
      <c r="D243">
        <f>IFERROR(VLOOKUP(A243,Сводная!W:AA,4,0),B243)</f>
        <v>0</v>
      </c>
    </row>
    <row r="244" spans="1:4" x14ac:dyDescent="0.2">
      <c r="A244" s="441" t="s">
        <v>689</v>
      </c>
      <c r="B244" s="441">
        <v>0</v>
      </c>
      <c r="D244">
        <f>IFERROR(VLOOKUP(A244,Сводная!W:AA,4,0),B244)</f>
        <v>0</v>
      </c>
    </row>
    <row r="245" spans="1:4" x14ac:dyDescent="0.2">
      <c r="A245" s="441" t="s">
        <v>690</v>
      </c>
      <c r="B245" s="441">
        <v>0</v>
      </c>
      <c r="D245">
        <f>IFERROR(VLOOKUP(A245,Сводная!W:AA,4,0),B245)</f>
        <v>0</v>
      </c>
    </row>
    <row r="246" spans="1:4" x14ac:dyDescent="0.2">
      <c r="A246" s="441" t="s">
        <v>691</v>
      </c>
      <c r="B246" s="441">
        <v>0</v>
      </c>
      <c r="D246">
        <f>IFERROR(VLOOKUP(A246,Сводная!W:AA,4,0),B246)</f>
        <v>0</v>
      </c>
    </row>
    <row r="247" spans="1:4" x14ac:dyDescent="0.2">
      <c r="A247" s="441" t="s">
        <v>692</v>
      </c>
      <c r="B247" s="441">
        <v>0</v>
      </c>
      <c r="D247">
        <f>IFERROR(VLOOKUP(A247,Сводная!W:AA,4,0),B247)</f>
        <v>0</v>
      </c>
    </row>
    <row r="248" spans="1:4" x14ac:dyDescent="0.2">
      <c r="A248" s="441" t="s">
        <v>693</v>
      </c>
      <c r="B248" s="441">
        <v>0</v>
      </c>
      <c r="D248">
        <f>IFERROR(VLOOKUP(A248,Сводная!W:AA,4,0),B248)</f>
        <v>0</v>
      </c>
    </row>
    <row r="249" spans="1:4" x14ac:dyDescent="0.2">
      <c r="A249" s="441" t="s">
        <v>694</v>
      </c>
      <c r="B249" s="441">
        <v>0</v>
      </c>
      <c r="D249">
        <f>IFERROR(VLOOKUP(A249,Сводная!W:AA,4,0),B249)</f>
        <v>0</v>
      </c>
    </row>
    <row r="250" spans="1:4" x14ac:dyDescent="0.2">
      <c r="A250" s="441" t="s">
        <v>695</v>
      </c>
      <c r="B250" s="441">
        <v>0</v>
      </c>
      <c r="D250">
        <f>IFERROR(VLOOKUP(A250,Сводная!W:AA,4,0),B250)</f>
        <v>0</v>
      </c>
    </row>
    <row r="251" spans="1:4" x14ac:dyDescent="0.2">
      <c r="A251" s="441" t="s">
        <v>696</v>
      </c>
      <c r="B251" s="441">
        <v>0</v>
      </c>
      <c r="D251">
        <f>IFERROR(VLOOKUP(A251,Сводная!W:AA,4,0),B251)</f>
        <v>0</v>
      </c>
    </row>
    <row r="252" spans="1:4" x14ac:dyDescent="0.2">
      <c r="A252" s="441" t="s">
        <v>697</v>
      </c>
      <c r="B252" s="441">
        <v>0</v>
      </c>
      <c r="D252">
        <f>IFERROR(VLOOKUP(A252,Сводная!W:AA,4,0),B252)</f>
        <v>0</v>
      </c>
    </row>
    <row r="253" spans="1:4" x14ac:dyDescent="0.2">
      <c r="A253" s="441" t="s">
        <v>698</v>
      </c>
      <c r="B253" s="484">
        <v>0</v>
      </c>
      <c r="D253">
        <f>IFERROR(VLOOKUP(A253,Сводная!W:AA,4,0),B253)</f>
        <v>0</v>
      </c>
    </row>
    <row r="254" spans="1:4" x14ac:dyDescent="0.2">
      <c r="A254" s="441" t="s">
        <v>699</v>
      </c>
      <c r="B254" s="441">
        <v>0</v>
      </c>
      <c r="D254">
        <f>IFERROR(VLOOKUP(A254,Сводная!W:AA,4,0),B254)</f>
        <v>0</v>
      </c>
    </row>
    <row r="255" spans="1:4" x14ac:dyDescent="0.2">
      <c r="A255" s="441" t="s">
        <v>700</v>
      </c>
      <c r="B255" s="441">
        <v>0</v>
      </c>
      <c r="D255">
        <f>IFERROR(VLOOKUP(A255,Сводная!W:AA,4,0),B255)</f>
        <v>0</v>
      </c>
    </row>
    <row r="256" spans="1:4" x14ac:dyDescent="0.2">
      <c r="A256" s="441" t="s">
        <v>701</v>
      </c>
      <c r="B256" s="484">
        <v>0</v>
      </c>
      <c r="D256">
        <f>IFERROR(VLOOKUP(A256,Сводная!W:AA,4,0),B256)</f>
        <v>0</v>
      </c>
    </row>
    <row r="257" spans="1:4" x14ac:dyDescent="0.2">
      <c r="A257" s="441" t="s">
        <v>702</v>
      </c>
      <c r="B257" s="441">
        <v>0</v>
      </c>
      <c r="D257">
        <f>IFERROR(VLOOKUP(A257,Сводная!W:AA,4,0),B257)</f>
        <v>0</v>
      </c>
    </row>
    <row r="258" spans="1:4" x14ac:dyDescent="0.2">
      <c r="A258" s="441" t="s">
        <v>703</v>
      </c>
      <c r="B258" s="441">
        <v>0</v>
      </c>
      <c r="D258">
        <f>IFERROR(VLOOKUP(A258,Сводная!W:AA,4,0),B258)</f>
        <v>0</v>
      </c>
    </row>
    <row r="259" spans="1:4" x14ac:dyDescent="0.2">
      <c r="A259" s="441" t="s">
        <v>704</v>
      </c>
      <c r="B259" s="441">
        <v>0</v>
      </c>
      <c r="D259">
        <f>IFERROR(VLOOKUP(A259,Сводная!W:AA,4,0),B259)</f>
        <v>0</v>
      </c>
    </row>
    <row r="260" spans="1:4" x14ac:dyDescent="0.2">
      <c r="A260" s="441" t="s">
        <v>705</v>
      </c>
      <c r="B260" s="441">
        <v>0</v>
      </c>
      <c r="D260">
        <f>IFERROR(VLOOKUP(A260,Сводная!W:AA,4,0),B260)</f>
        <v>0</v>
      </c>
    </row>
    <row r="261" spans="1:4" x14ac:dyDescent="0.2">
      <c r="A261" s="441" t="s">
        <v>706</v>
      </c>
      <c r="B261" s="441">
        <v>0</v>
      </c>
      <c r="D261">
        <f>IFERROR(VLOOKUP(A261,Сводная!W:AA,4,0),B261)</f>
        <v>0</v>
      </c>
    </row>
    <row r="262" spans="1:4" x14ac:dyDescent="0.2">
      <c r="A262" s="441" t="s">
        <v>707</v>
      </c>
      <c r="B262" s="441">
        <v>0</v>
      </c>
      <c r="D262">
        <f>IFERROR(VLOOKUP(A262,Сводная!W:AA,4,0),B262)</f>
        <v>0</v>
      </c>
    </row>
    <row r="263" spans="1:4" x14ac:dyDescent="0.2">
      <c r="A263" s="441" t="s">
        <v>708</v>
      </c>
      <c r="B263" s="484">
        <v>0</v>
      </c>
      <c r="D263">
        <f>IFERROR(VLOOKUP(A263,Сводная!W:AA,4,0),B263)</f>
        <v>0</v>
      </c>
    </row>
    <row r="264" spans="1:4" x14ac:dyDescent="0.2">
      <c r="A264" s="441" t="s">
        <v>709</v>
      </c>
      <c r="B264" s="441">
        <v>0</v>
      </c>
      <c r="D264">
        <f>IFERROR(VLOOKUP(A264,Сводная!W:AA,4,0),B264)</f>
        <v>0</v>
      </c>
    </row>
    <row r="265" spans="1:4" x14ac:dyDescent="0.2">
      <c r="A265" s="441" t="s">
        <v>710</v>
      </c>
      <c r="B265" s="441">
        <v>0</v>
      </c>
      <c r="D265">
        <f>IFERROR(VLOOKUP(A265,Сводная!W:AA,4,0),B265)</f>
        <v>0</v>
      </c>
    </row>
    <row r="266" spans="1:4" x14ac:dyDescent="0.2">
      <c r="A266" s="441" t="s">
        <v>711</v>
      </c>
      <c r="B266" s="441">
        <v>0</v>
      </c>
      <c r="D266">
        <f>IFERROR(VLOOKUP(A266,Сводная!W:AA,4,0),B266)</f>
        <v>0</v>
      </c>
    </row>
    <row r="267" spans="1:4" x14ac:dyDescent="0.2">
      <c r="A267" s="441" t="s">
        <v>712</v>
      </c>
      <c r="B267" s="441">
        <v>0</v>
      </c>
      <c r="D267">
        <f>IFERROR(VLOOKUP(A267,Сводная!W:AA,4,0),B267)</f>
        <v>0</v>
      </c>
    </row>
    <row r="268" spans="1:4" x14ac:dyDescent="0.2">
      <c r="A268" s="441" t="s">
        <v>713</v>
      </c>
      <c r="B268" s="484">
        <v>0</v>
      </c>
      <c r="D268">
        <f>IFERROR(VLOOKUP(A268,Сводная!W:AA,4,0),B268)</f>
        <v>0</v>
      </c>
    </row>
    <row r="269" spans="1:4" x14ac:dyDescent="0.2">
      <c r="A269" s="441" t="s">
        <v>714</v>
      </c>
      <c r="B269" s="441">
        <v>0</v>
      </c>
      <c r="D269">
        <f>IFERROR(VLOOKUP(A269,Сводная!W:AA,4,0),B269)</f>
        <v>0</v>
      </c>
    </row>
    <row r="270" spans="1:4" x14ac:dyDescent="0.2">
      <c r="A270" s="441" t="s">
        <v>715</v>
      </c>
      <c r="B270" s="441">
        <v>0</v>
      </c>
      <c r="D270">
        <f>IFERROR(VLOOKUP(A270,Сводная!W:AA,4,0),B270)</f>
        <v>0</v>
      </c>
    </row>
    <row r="271" spans="1:4" x14ac:dyDescent="0.2">
      <c r="A271" s="441" t="s">
        <v>716</v>
      </c>
      <c r="B271" s="441">
        <v>0</v>
      </c>
      <c r="D271">
        <f>IFERROR(VLOOKUP(A271,Сводная!W:AA,4,0),B271)</f>
        <v>0</v>
      </c>
    </row>
    <row r="272" spans="1:4" x14ac:dyDescent="0.2">
      <c r="A272" s="441" t="s">
        <v>717</v>
      </c>
      <c r="B272" s="441">
        <v>0</v>
      </c>
      <c r="D272">
        <f>IFERROR(VLOOKUP(A272,Сводная!W:AA,4,0),B272)</f>
        <v>0</v>
      </c>
    </row>
    <row r="273" spans="1:4" x14ac:dyDescent="0.2">
      <c r="A273" s="441" t="s">
        <v>718</v>
      </c>
      <c r="B273" s="441">
        <v>0</v>
      </c>
      <c r="D273">
        <f>IFERROR(VLOOKUP(A273,Сводная!W:AA,4,0),B273)</f>
        <v>0</v>
      </c>
    </row>
    <row r="274" spans="1:4" x14ac:dyDescent="0.2">
      <c r="A274" s="441" t="s">
        <v>719</v>
      </c>
      <c r="B274" s="441">
        <v>0</v>
      </c>
      <c r="D274">
        <f>IFERROR(VLOOKUP(A274,Сводная!W:AA,4,0),B274)</f>
        <v>0</v>
      </c>
    </row>
    <row r="275" spans="1:4" x14ac:dyDescent="0.2">
      <c r="A275" s="441" t="s">
        <v>720</v>
      </c>
      <c r="B275" s="441">
        <v>0</v>
      </c>
      <c r="D275">
        <f>IFERROR(VLOOKUP(A275,Сводная!W:AA,4,0),B275)</f>
        <v>0</v>
      </c>
    </row>
    <row r="276" spans="1:4" x14ac:dyDescent="0.2">
      <c r="A276" s="441" t="s">
        <v>721</v>
      </c>
      <c r="B276" s="441">
        <v>0</v>
      </c>
      <c r="D276">
        <f>IFERROR(VLOOKUP(A276,Сводная!W:AA,4,0),B276)</f>
        <v>0</v>
      </c>
    </row>
    <row r="277" spans="1:4" x14ac:dyDescent="0.2">
      <c r="A277" s="441" t="s">
        <v>722</v>
      </c>
      <c r="B277" s="441">
        <v>0</v>
      </c>
      <c r="D277">
        <f>IFERROR(VLOOKUP(A277,Сводная!W:AA,4,0),B277)</f>
        <v>0</v>
      </c>
    </row>
    <row r="278" spans="1:4" x14ac:dyDescent="0.2">
      <c r="A278" s="441" t="s">
        <v>723</v>
      </c>
      <c r="B278" s="441">
        <v>0</v>
      </c>
      <c r="D278">
        <f>IFERROR(VLOOKUP(A278,Сводная!W:AA,4,0),B278)</f>
        <v>0</v>
      </c>
    </row>
    <row r="279" spans="1:4" x14ac:dyDescent="0.2">
      <c r="A279" s="441" t="s">
        <v>724</v>
      </c>
      <c r="B279" s="441">
        <v>0</v>
      </c>
      <c r="D279">
        <f>IFERROR(VLOOKUP(A279,Сводная!W:AA,4,0),B279)</f>
        <v>0</v>
      </c>
    </row>
    <row r="280" spans="1:4" x14ac:dyDescent="0.2">
      <c r="A280" s="441" t="s">
        <v>725</v>
      </c>
      <c r="B280" s="441">
        <v>0</v>
      </c>
      <c r="D280">
        <f>IFERROR(VLOOKUP(A280,Сводная!W:AA,4,0),B280)</f>
        <v>0</v>
      </c>
    </row>
    <row r="281" spans="1:4" x14ac:dyDescent="0.2">
      <c r="A281" s="441" t="s">
        <v>726</v>
      </c>
      <c r="B281" s="441">
        <v>0</v>
      </c>
      <c r="D281">
        <f>IFERROR(VLOOKUP(A281,Сводная!W:AA,4,0),B281)</f>
        <v>0</v>
      </c>
    </row>
    <row r="282" spans="1:4" x14ac:dyDescent="0.2">
      <c r="A282" s="441" t="s">
        <v>838</v>
      </c>
      <c r="B282" s="441" t="s">
        <v>727</v>
      </c>
      <c r="D282" t="str">
        <f>IFERROR(VLOOKUP(A282,Сводная!W:AA,4,0),B282)</f>
        <v>№6 Ежедневно - закрытие обеих сеток в одно время</v>
      </c>
    </row>
    <row r="283" spans="1:4" x14ac:dyDescent="0.2">
      <c r="A283" s="441" t="s">
        <v>728</v>
      </c>
      <c r="B283" s="441">
        <v>0</v>
      </c>
      <c r="D283">
        <f>IFERROR(VLOOKUP(A283,Сводная!W:AA,4,0),B283)</f>
        <v>0</v>
      </c>
    </row>
    <row r="284" spans="1:4" x14ac:dyDescent="0.2">
      <c r="A284" s="441" t="s">
        <v>729</v>
      </c>
      <c r="B284" s="441">
        <v>0</v>
      </c>
      <c r="D284">
        <f>IFERROR(VLOOKUP(A284,Сводная!W:AA,4,0),B284)</f>
        <v>0</v>
      </c>
    </row>
    <row r="285" spans="1:4" x14ac:dyDescent="0.2">
      <c r="A285" s="441" t="s">
        <v>839</v>
      </c>
      <c r="B285" s="484" t="s">
        <v>730</v>
      </c>
      <c r="D285" t="str">
        <f>IFERROR(VLOOKUP(A285,Сводная!W:AA,4,0),B285)</f>
        <v>===Прочие общие настройки</v>
      </c>
    </row>
    <row r="286" spans="1:4" x14ac:dyDescent="0.2">
      <c r="A286" s="441" t="s">
        <v>731</v>
      </c>
      <c r="B286" s="484">
        <v>90</v>
      </c>
      <c r="D286">
        <f>IFERROR(VLOOKUP(A286,Сводная!W:AA,4,0),B286)</f>
        <v>90</v>
      </c>
    </row>
    <row r="287" spans="1:4" x14ac:dyDescent="0.2">
      <c r="A287" s="441" t="s">
        <v>732</v>
      </c>
      <c r="B287" s="441">
        <v>3</v>
      </c>
      <c r="D287">
        <f>IFERROR(VLOOKUP(A287,Сводная!W:AA,4,0),B287)</f>
        <v>3</v>
      </c>
    </row>
    <row r="288" spans="1:4" x14ac:dyDescent="0.2">
      <c r="A288" s="441" t="s">
        <v>733</v>
      </c>
      <c r="B288" s="441">
        <v>1609286400</v>
      </c>
      <c r="D288">
        <f>IFERROR(VLOOKUP(A288,Сводная!W:AA,4,0),B288)</f>
        <v>1609286400</v>
      </c>
    </row>
    <row r="289" spans="1:4" x14ac:dyDescent="0.2">
      <c r="A289" s="441" t="s">
        <v>734</v>
      </c>
      <c r="B289" s="441">
        <v>60</v>
      </c>
      <c r="D289">
        <f>IFERROR(VLOOKUP(A289,Сводная!W:AA,4,0),B289)</f>
        <v>60</v>
      </c>
    </row>
    <row r="290" spans="1:4" x14ac:dyDescent="0.2">
      <c r="A290" s="441" t="s">
        <v>508</v>
      </c>
      <c r="B290" s="441">
        <v>2</v>
      </c>
      <c r="D290">
        <f>IFERROR(VLOOKUP(A290,Сводная!W:AA,4,0),B290)</f>
        <v>2</v>
      </c>
    </row>
    <row r="291" spans="1:4" x14ac:dyDescent="0.2">
      <c r="A291" s="441" t="s">
        <v>840</v>
      </c>
      <c r="B291" s="441">
        <v>0</v>
      </c>
      <c r="D291">
        <f>IFERROR(VLOOKUP(A291,Сводная!W:AA,4,0),B291)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6"/>
  <dimension ref="A1:A291"/>
  <sheetViews>
    <sheetView topLeftCell="A85"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509</v>
      </c>
    </row>
    <row r="2" spans="1:1" x14ac:dyDescent="0.2">
      <c r="A2" t="s">
        <v>444</v>
      </c>
    </row>
    <row r="3" spans="1:1" x14ac:dyDescent="0.2">
      <c r="A3" t="s">
        <v>445</v>
      </c>
    </row>
    <row r="4" spans="1:1" x14ac:dyDescent="0.2">
      <c r="A4" t="s">
        <v>446</v>
      </c>
    </row>
    <row r="5" spans="1:1" x14ac:dyDescent="0.2">
      <c r="A5" t="s">
        <v>447</v>
      </c>
    </row>
    <row r="6" spans="1:1" x14ac:dyDescent="0.2">
      <c r="A6" t="s">
        <v>448</v>
      </c>
    </row>
    <row r="7" spans="1:1" x14ac:dyDescent="0.2">
      <c r="A7" t="s">
        <v>449</v>
      </c>
    </row>
    <row r="8" spans="1:1" x14ac:dyDescent="0.2">
      <c r="A8" t="s">
        <v>239</v>
      </c>
    </row>
    <row r="9" spans="1:1" x14ac:dyDescent="0.2">
      <c r="A9" t="s">
        <v>240</v>
      </c>
    </row>
    <row r="10" spans="1:1" x14ac:dyDescent="0.2">
      <c r="A10" t="s">
        <v>510</v>
      </c>
    </row>
    <row r="11" spans="1:1" x14ac:dyDescent="0.2">
      <c r="A11" t="s">
        <v>511</v>
      </c>
    </row>
    <row r="12" spans="1:1" x14ac:dyDescent="0.2">
      <c r="A12" t="s">
        <v>450</v>
      </c>
    </row>
    <row r="13" spans="1:1" x14ac:dyDescent="0.2">
      <c r="A13" t="s">
        <v>512</v>
      </c>
    </row>
    <row r="14" spans="1:1" x14ac:dyDescent="0.2">
      <c r="A14" t="s">
        <v>241</v>
      </c>
    </row>
    <row r="15" spans="1:1" x14ac:dyDescent="0.2">
      <c r="A15" t="s">
        <v>451</v>
      </c>
    </row>
    <row r="16" spans="1:1" x14ac:dyDescent="0.2">
      <c r="A16" t="s">
        <v>242</v>
      </c>
    </row>
    <row r="17" spans="1:1" x14ac:dyDescent="0.2">
      <c r="A17" t="s">
        <v>513</v>
      </c>
    </row>
    <row r="18" spans="1:1" x14ac:dyDescent="0.2">
      <c r="A18" t="s">
        <v>243</v>
      </c>
    </row>
    <row r="19" spans="1:1" x14ac:dyDescent="0.2">
      <c r="A19" t="s">
        <v>244</v>
      </c>
    </row>
    <row r="20" spans="1:1" x14ac:dyDescent="0.2">
      <c r="A20" t="s">
        <v>514</v>
      </c>
    </row>
    <row r="21" spans="1:1" x14ac:dyDescent="0.2">
      <c r="A21" t="s">
        <v>515</v>
      </c>
    </row>
    <row r="22" spans="1:1" x14ac:dyDescent="0.2">
      <c r="A22" t="s">
        <v>245</v>
      </c>
    </row>
    <row r="23" spans="1:1" x14ac:dyDescent="0.2">
      <c r="A23" t="s">
        <v>246</v>
      </c>
    </row>
    <row r="24" spans="1:1" x14ac:dyDescent="0.2">
      <c r="A24" t="s">
        <v>247</v>
      </c>
    </row>
    <row r="25" spans="1:1" x14ac:dyDescent="0.2">
      <c r="A25" t="s">
        <v>248</v>
      </c>
    </row>
    <row r="26" spans="1:1" x14ac:dyDescent="0.2">
      <c r="A26" t="s">
        <v>249</v>
      </c>
    </row>
    <row r="27" spans="1:1" x14ac:dyDescent="0.2">
      <c r="A27" t="s">
        <v>250</v>
      </c>
    </row>
    <row r="28" spans="1:1" x14ac:dyDescent="0.2">
      <c r="A28" t="s">
        <v>516</v>
      </c>
    </row>
    <row r="29" spans="1:1" x14ac:dyDescent="0.2">
      <c r="A29" t="s">
        <v>251</v>
      </c>
    </row>
    <row r="30" spans="1:1" x14ac:dyDescent="0.2">
      <c r="A30" t="s">
        <v>452</v>
      </c>
    </row>
    <row r="31" spans="1:1" x14ac:dyDescent="0.2">
      <c r="A31" t="s">
        <v>453</v>
      </c>
    </row>
    <row r="32" spans="1:1" x14ac:dyDescent="0.2">
      <c r="A32" t="s">
        <v>517</v>
      </c>
    </row>
    <row r="33" spans="1:1" x14ac:dyDescent="0.2">
      <c r="A33" t="s">
        <v>454</v>
      </c>
    </row>
    <row r="34" spans="1:1" x14ac:dyDescent="0.2">
      <c r="A34" t="s">
        <v>518</v>
      </c>
    </row>
    <row r="35" spans="1:1" x14ac:dyDescent="0.2">
      <c r="A35" t="s">
        <v>519</v>
      </c>
    </row>
    <row r="36" spans="1:1" x14ac:dyDescent="0.2">
      <c r="A36" t="s">
        <v>520</v>
      </c>
    </row>
    <row r="37" spans="1:1" x14ac:dyDescent="0.2">
      <c r="A37" t="s">
        <v>521</v>
      </c>
    </row>
    <row r="38" spans="1:1" x14ac:dyDescent="0.2">
      <c r="A38" t="s">
        <v>522</v>
      </c>
    </row>
    <row r="39" spans="1:1" x14ac:dyDescent="0.2">
      <c r="A39" t="s">
        <v>455</v>
      </c>
    </row>
    <row r="40" spans="1:1" x14ac:dyDescent="0.2">
      <c r="A40" t="s">
        <v>456</v>
      </c>
    </row>
    <row r="41" spans="1:1" x14ac:dyDescent="0.2">
      <c r="A41" t="s">
        <v>457</v>
      </c>
    </row>
    <row r="42" spans="1:1" x14ac:dyDescent="0.2">
      <c r="A42" t="s">
        <v>523</v>
      </c>
    </row>
    <row r="43" spans="1:1" x14ac:dyDescent="0.2">
      <c r="A43" t="s">
        <v>252</v>
      </c>
    </row>
    <row r="44" spans="1:1" x14ac:dyDescent="0.2">
      <c r="A44" t="s">
        <v>524</v>
      </c>
    </row>
    <row r="45" spans="1:1" x14ac:dyDescent="0.2">
      <c r="A45" t="s">
        <v>406</v>
      </c>
    </row>
    <row r="46" spans="1:1" x14ac:dyDescent="0.2">
      <c r="A46" t="s">
        <v>525</v>
      </c>
    </row>
    <row r="47" spans="1:1" x14ac:dyDescent="0.2">
      <c r="A47" t="s">
        <v>526</v>
      </c>
    </row>
    <row r="48" spans="1:1" x14ac:dyDescent="0.2">
      <c r="A48" t="s">
        <v>527</v>
      </c>
    </row>
    <row r="49" spans="1:1" x14ac:dyDescent="0.2">
      <c r="A49" t="s">
        <v>528</v>
      </c>
    </row>
    <row r="50" spans="1:1" x14ac:dyDescent="0.2">
      <c r="A50" t="s">
        <v>529</v>
      </c>
    </row>
    <row r="51" spans="1:1" x14ac:dyDescent="0.2">
      <c r="A51" t="s">
        <v>530</v>
      </c>
    </row>
    <row r="52" spans="1:1" x14ac:dyDescent="0.2">
      <c r="A52" t="s">
        <v>531</v>
      </c>
    </row>
    <row r="53" spans="1:1" x14ac:dyDescent="0.2">
      <c r="A53" t="s">
        <v>532</v>
      </c>
    </row>
    <row r="54" spans="1:1" x14ac:dyDescent="0.2">
      <c r="A54" t="s">
        <v>458</v>
      </c>
    </row>
    <row r="55" spans="1:1" x14ac:dyDescent="0.2">
      <c r="A55" t="s">
        <v>253</v>
      </c>
    </row>
    <row r="56" spans="1:1" x14ac:dyDescent="0.2">
      <c r="A56" t="s">
        <v>533</v>
      </c>
    </row>
    <row r="57" spans="1:1" x14ac:dyDescent="0.2">
      <c r="A57" t="s">
        <v>254</v>
      </c>
    </row>
    <row r="58" spans="1:1" x14ac:dyDescent="0.2">
      <c r="A58" t="s">
        <v>534</v>
      </c>
    </row>
    <row r="59" spans="1:1" x14ac:dyDescent="0.2">
      <c r="A59" t="s">
        <v>535</v>
      </c>
    </row>
    <row r="60" spans="1:1" x14ac:dyDescent="0.2">
      <c r="A60" t="s">
        <v>536</v>
      </c>
    </row>
    <row r="61" spans="1:1" x14ac:dyDescent="0.2">
      <c r="A61" t="s">
        <v>537</v>
      </c>
    </row>
    <row r="62" spans="1:1" x14ac:dyDescent="0.2">
      <c r="A62" t="s">
        <v>538</v>
      </c>
    </row>
    <row r="63" spans="1:1" x14ac:dyDescent="0.2">
      <c r="A63" t="s">
        <v>255</v>
      </c>
    </row>
    <row r="64" spans="1:1" x14ac:dyDescent="0.2">
      <c r="A64" t="s">
        <v>256</v>
      </c>
    </row>
    <row r="65" spans="1:1" x14ac:dyDescent="0.2">
      <c r="A65" t="s">
        <v>539</v>
      </c>
    </row>
    <row r="66" spans="1:1" x14ac:dyDescent="0.2">
      <c r="A66" t="s">
        <v>459</v>
      </c>
    </row>
    <row r="67" spans="1:1" x14ac:dyDescent="0.2">
      <c r="A67" t="s">
        <v>540</v>
      </c>
    </row>
    <row r="68" spans="1:1" x14ac:dyDescent="0.2">
      <c r="A68" t="s">
        <v>257</v>
      </c>
    </row>
    <row r="69" spans="1:1" x14ac:dyDescent="0.2">
      <c r="A69" t="s">
        <v>258</v>
      </c>
    </row>
    <row r="70" spans="1:1" x14ac:dyDescent="0.2">
      <c r="A70" t="s">
        <v>460</v>
      </c>
    </row>
    <row r="71" spans="1:1" x14ac:dyDescent="0.2">
      <c r="A71" t="s">
        <v>461</v>
      </c>
    </row>
    <row r="72" spans="1:1" x14ac:dyDescent="0.2">
      <c r="A72" t="s">
        <v>462</v>
      </c>
    </row>
    <row r="73" spans="1:1" x14ac:dyDescent="0.2">
      <c r="A73" t="s">
        <v>463</v>
      </c>
    </row>
    <row r="74" spans="1:1" x14ac:dyDescent="0.2">
      <c r="A74" t="s">
        <v>464</v>
      </c>
    </row>
    <row r="75" spans="1:1" x14ac:dyDescent="0.2">
      <c r="A75" t="s">
        <v>541</v>
      </c>
    </row>
    <row r="76" spans="1:1" x14ac:dyDescent="0.2">
      <c r="A76" t="s">
        <v>259</v>
      </c>
    </row>
    <row r="77" spans="1:1" x14ac:dyDescent="0.2">
      <c r="A77" t="s">
        <v>260</v>
      </c>
    </row>
    <row r="78" spans="1:1" x14ac:dyDescent="0.2">
      <c r="A78" t="s">
        <v>407</v>
      </c>
    </row>
    <row r="79" spans="1:1" x14ac:dyDescent="0.2">
      <c r="A79" t="s">
        <v>542</v>
      </c>
    </row>
    <row r="80" spans="1:1" x14ac:dyDescent="0.2">
      <c r="A80" t="s">
        <v>261</v>
      </c>
    </row>
    <row r="81" spans="1:1" x14ac:dyDescent="0.2">
      <c r="A81" t="s">
        <v>465</v>
      </c>
    </row>
    <row r="82" spans="1:1" x14ac:dyDescent="0.2">
      <c r="A82" t="s">
        <v>408</v>
      </c>
    </row>
    <row r="83" spans="1:1" x14ac:dyDescent="0.2">
      <c r="A83" t="s">
        <v>262</v>
      </c>
    </row>
    <row r="84" spans="1:1" x14ac:dyDescent="0.2">
      <c r="A84" t="s">
        <v>466</v>
      </c>
    </row>
    <row r="85" spans="1:1" x14ac:dyDescent="0.2">
      <c r="A85" t="s">
        <v>263</v>
      </c>
    </row>
    <row r="86" spans="1:1" x14ac:dyDescent="0.2">
      <c r="A86" t="s">
        <v>467</v>
      </c>
    </row>
    <row r="87" spans="1:1" x14ac:dyDescent="0.2">
      <c r="A87" t="s">
        <v>468</v>
      </c>
    </row>
    <row r="88" spans="1:1" x14ac:dyDescent="0.2">
      <c r="A88" t="s">
        <v>264</v>
      </c>
    </row>
    <row r="89" spans="1:1" x14ac:dyDescent="0.2">
      <c r="A89" t="s">
        <v>543</v>
      </c>
    </row>
    <row r="90" spans="1:1" x14ac:dyDescent="0.2">
      <c r="A90" t="s">
        <v>265</v>
      </c>
    </row>
    <row r="91" spans="1:1" x14ac:dyDescent="0.2">
      <c r="A91" t="s">
        <v>544</v>
      </c>
    </row>
    <row r="92" spans="1:1" x14ac:dyDescent="0.2">
      <c r="A92" t="s">
        <v>469</v>
      </c>
    </row>
    <row r="93" spans="1:1" x14ac:dyDescent="0.2">
      <c r="A93" t="s">
        <v>266</v>
      </c>
    </row>
    <row r="94" spans="1:1" x14ac:dyDescent="0.2">
      <c r="A94" t="s">
        <v>470</v>
      </c>
    </row>
    <row r="95" spans="1:1" x14ac:dyDescent="0.2">
      <c r="A95" t="s">
        <v>267</v>
      </c>
    </row>
    <row r="96" spans="1:1" x14ac:dyDescent="0.2">
      <c r="A96" t="s">
        <v>268</v>
      </c>
    </row>
    <row r="97" spans="1:1" x14ac:dyDescent="0.2">
      <c r="A97" t="s">
        <v>269</v>
      </c>
    </row>
    <row r="98" spans="1:1" x14ac:dyDescent="0.2">
      <c r="A98" t="s">
        <v>545</v>
      </c>
    </row>
    <row r="99" spans="1:1" x14ac:dyDescent="0.2">
      <c r="A99" t="s">
        <v>582</v>
      </c>
    </row>
    <row r="100" spans="1:1" x14ac:dyDescent="0.2">
      <c r="A100" t="s">
        <v>546</v>
      </c>
    </row>
    <row r="101" spans="1:1" x14ac:dyDescent="0.2">
      <c r="A101" t="s">
        <v>547</v>
      </c>
    </row>
    <row r="102" spans="1:1" x14ac:dyDescent="0.2">
      <c r="A102" t="s">
        <v>548</v>
      </c>
    </row>
    <row r="103" spans="1:1" x14ac:dyDescent="0.2">
      <c r="A103" t="s">
        <v>549</v>
      </c>
    </row>
    <row r="104" spans="1:1" x14ac:dyDescent="0.2">
      <c r="A104" t="s">
        <v>550</v>
      </c>
    </row>
    <row r="105" spans="1:1" x14ac:dyDescent="0.2">
      <c r="A105" t="s">
        <v>551</v>
      </c>
    </row>
    <row r="106" spans="1:1" x14ac:dyDescent="0.2">
      <c r="A106" t="s">
        <v>552</v>
      </c>
    </row>
    <row r="107" spans="1:1" x14ac:dyDescent="0.2">
      <c r="A107" t="s">
        <v>553</v>
      </c>
    </row>
    <row r="108" spans="1:1" x14ac:dyDescent="0.2">
      <c r="A108" t="s">
        <v>554</v>
      </c>
    </row>
    <row r="109" spans="1:1" x14ac:dyDescent="0.2">
      <c r="A109" t="s">
        <v>555</v>
      </c>
    </row>
    <row r="110" spans="1:1" x14ac:dyDescent="0.2">
      <c r="A110" t="s">
        <v>556</v>
      </c>
    </row>
    <row r="111" spans="1:1" x14ac:dyDescent="0.2">
      <c r="A111" t="s">
        <v>557</v>
      </c>
    </row>
    <row r="112" spans="1:1" x14ac:dyDescent="0.2">
      <c r="A112" t="s">
        <v>558</v>
      </c>
    </row>
    <row r="113" spans="1:1" x14ac:dyDescent="0.2">
      <c r="A113" t="s">
        <v>583</v>
      </c>
    </row>
    <row r="114" spans="1:1" x14ac:dyDescent="0.2">
      <c r="A114" t="s">
        <v>559</v>
      </c>
    </row>
    <row r="115" spans="1:1" x14ac:dyDescent="0.2">
      <c r="A115" t="s">
        <v>560</v>
      </c>
    </row>
    <row r="116" spans="1:1" x14ac:dyDescent="0.2">
      <c r="A116" t="s">
        <v>561</v>
      </c>
    </row>
    <row r="117" spans="1:1" x14ac:dyDescent="0.2">
      <c r="A117" t="s">
        <v>562</v>
      </c>
    </row>
    <row r="118" spans="1:1" x14ac:dyDescent="0.2">
      <c r="A118" t="s">
        <v>563</v>
      </c>
    </row>
    <row r="119" spans="1:1" x14ac:dyDescent="0.2">
      <c r="A119" t="s">
        <v>564</v>
      </c>
    </row>
    <row r="120" spans="1:1" x14ac:dyDescent="0.2">
      <c r="A120" t="s">
        <v>565</v>
      </c>
    </row>
    <row r="121" spans="1:1" x14ac:dyDescent="0.2">
      <c r="A121" t="s">
        <v>566</v>
      </c>
    </row>
    <row r="122" spans="1:1" x14ac:dyDescent="0.2">
      <c r="A122" t="s">
        <v>567</v>
      </c>
    </row>
    <row r="123" spans="1:1" x14ac:dyDescent="0.2">
      <c r="A123" t="s">
        <v>568</v>
      </c>
    </row>
    <row r="124" spans="1:1" x14ac:dyDescent="0.2">
      <c r="A124" t="s">
        <v>569</v>
      </c>
    </row>
    <row r="125" spans="1:1" x14ac:dyDescent="0.2">
      <c r="A125" t="s">
        <v>570</v>
      </c>
    </row>
    <row r="126" spans="1:1" x14ac:dyDescent="0.2">
      <c r="A126" t="s">
        <v>571</v>
      </c>
    </row>
    <row r="127" spans="1:1" x14ac:dyDescent="0.2">
      <c r="A127" t="s">
        <v>572</v>
      </c>
    </row>
    <row r="128" spans="1:1" x14ac:dyDescent="0.2">
      <c r="A128" t="s">
        <v>573</v>
      </c>
    </row>
    <row r="129" spans="1:1" x14ac:dyDescent="0.2">
      <c r="A129" t="s">
        <v>574</v>
      </c>
    </row>
    <row r="130" spans="1:1" x14ac:dyDescent="0.2">
      <c r="A130" t="s">
        <v>575</v>
      </c>
    </row>
    <row r="131" spans="1:1" x14ac:dyDescent="0.2">
      <c r="A131" t="s">
        <v>576</v>
      </c>
    </row>
    <row r="132" spans="1:1" x14ac:dyDescent="0.2">
      <c r="A132" t="s">
        <v>577</v>
      </c>
    </row>
    <row r="133" spans="1:1" x14ac:dyDescent="0.2">
      <c r="A133" t="s">
        <v>578</v>
      </c>
    </row>
    <row r="134" spans="1:1" x14ac:dyDescent="0.2">
      <c r="A134" t="s">
        <v>584</v>
      </c>
    </row>
    <row r="135" spans="1:1" x14ac:dyDescent="0.2">
      <c r="A135" t="s">
        <v>579</v>
      </c>
    </row>
    <row r="136" spans="1:1" x14ac:dyDescent="0.2">
      <c r="A136" t="s">
        <v>580</v>
      </c>
    </row>
    <row r="137" spans="1:1" x14ac:dyDescent="0.2">
      <c r="A137" t="s">
        <v>585</v>
      </c>
    </row>
    <row r="138" spans="1:1" x14ac:dyDescent="0.2">
      <c r="A138" t="s">
        <v>581</v>
      </c>
    </row>
    <row r="139" spans="1:1" x14ac:dyDescent="0.2">
      <c r="A139" t="s">
        <v>270</v>
      </c>
    </row>
    <row r="140" spans="1:1" x14ac:dyDescent="0.2">
      <c r="A140" t="s">
        <v>586</v>
      </c>
    </row>
    <row r="141" spans="1:1" x14ac:dyDescent="0.2">
      <c r="A141" t="s">
        <v>587</v>
      </c>
    </row>
    <row r="142" spans="1:1" x14ac:dyDescent="0.2">
      <c r="A142" t="s">
        <v>588</v>
      </c>
    </row>
    <row r="143" spans="1:1" x14ac:dyDescent="0.2">
      <c r="A143" t="s">
        <v>271</v>
      </c>
    </row>
    <row r="144" spans="1:1" x14ac:dyDescent="0.2">
      <c r="A144" t="s">
        <v>589</v>
      </c>
    </row>
    <row r="145" spans="1:1" x14ac:dyDescent="0.2">
      <c r="A145" t="s">
        <v>590</v>
      </c>
    </row>
    <row r="146" spans="1:1" x14ac:dyDescent="0.2">
      <c r="A146" t="s">
        <v>591</v>
      </c>
    </row>
    <row r="147" spans="1:1" x14ac:dyDescent="0.2">
      <c r="A147" t="s">
        <v>272</v>
      </c>
    </row>
    <row r="148" spans="1:1" x14ac:dyDescent="0.2">
      <c r="A148" t="s">
        <v>592</v>
      </c>
    </row>
    <row r="149" spans="1:1" x14ac:dyDescent="0.2">
      <c r="A149" t="s">
        <v>593</v>
      </c>
    </row>
    <row r="150" spans="1:1" x14ac:dyDescent="0.2">
      <c r="A150" t="s">
        <v>594</v>
      </c>
    </row>
    <row r="151" spans="1:1" x14ac:dyDescent="0.2">
      <c r="A151" t="s">
        <v>595</v>
      </c>
    </row>
    <row r="152" spans="1:1" x14ac:dyDescent="0.2">
      <c r="A152" t="s">
        <v>273</v>
      </c>
    </row>
    <row r="153" spans="1:1" x14ac:dyDescent="0.2">
      <c r="A153" t="s">
        <v>274</v>
      </c>
    </row>
    <row r="154" spans="1:1" x14ac:dyDescent="0.2">
      <c r="A154" t="s">
        <v>275</v>
      </c>
    </row>
    <row r="155" spans="1:1" x14ac:dyDescent="0.2">
      <c r="A155" t="s">
        <v>276</v>
      </c>
    </row>
    <row r="156" spans="1:1" x14ac:dyDescent="0.2">
      <c r="A156" t="s">
        <v>277</v>
      </c>
    </row>
    <row r="157" spans="1:1" x14ac:dyDescent="0.2">
      <c r="A157" t="s">
        <v>278</v>
      </c>
    </row>
    <row r="158" spans="1:1" x14ac:dyDescent="0.2">
      <c r="A158" t="s">
        <v>596</v>
      </c>
    </row>
    <row r="159" spans="1:1" x14ac:dyDescent="0.2">
      <c r="A159" t="s">
        <v>279</v>
      </c>
    </row>
    <row r="160" spans="1:1" x14ac:dyDescent="0.2">
      <c r="A160" t="s">
        <v>280</v>
      </c>
    </row>
    <row r="161" spans="1:1" x14ac:dyDescent="0.2">
      <c r="A161" t="s">
        <v>281</v>
      </c>
    </row>
    <row r="162" spans="1:1" x14ac:dyDescent="0.2">
      <c r="A162" t="s">
        <v>282</v>
      </c>
    </row>
    <row r="163" spans="1:1" x14ac:dyDescent="0.2">
      <c r="A163" t="s">
        <v>283</v>
      </c>
    </row>
    <row r="164" spans="1:1" x14ac:dyDescent="0.2">
      <c r="A164" t="s">
        <v>284</v>
      </c>
    </row>
    <row r="165" spans="1:1" x14ac:dyDescent="0.2">
      <c r="A165" t="s">
        <v>285</v>
      </c>
    </row>
    <row r="166" spans="1:1" x14ac:dyDescent="0.2">
      <c r="A166" t="s">
        <v>286</v>
      </c>
    </row>
    <row r="167" spans="1:1" x14ac:dyDescent="0.2">
      <c r="A167" t="s">
        <v>287</v>
      </c>
    </row>
    <row r="168" spans="1:1" x14ac:dyDescent="0.2">
      <c r="A168" t="s">
        <v>288</v>
      </c>
    </row>
    <row r="169" spans="1:1" x14ac:dyDescent="0.2">
      <c r="A169" t="s">
        <v>289</v>
      </c>
    </row>
    <row r="170" spans="1:1" x14ac:dyDescent="0.2">
      <c r="A170" t="s">
        <v>290</v>
      </c>
    </row>
    <row r="171" spans="1:1" x14ac:dyDescent="0.2">
      <c r="A171" t="s">
        <v>291</v>
      </c>
    </row>
    <row r="172" spans="1:1" x14ac:dyDescent="0.2">
      <c r="A172" t="s">
        <v>292</v>
      </c>
    </row>
    <row r="173" spans="1:1" x14ac:dyDescent="0.2">
      <c r="A173" t="s">
        <v>293</v>
      </c>
    </row>
    <row r="174" spans="1:1" x14ac:dyDescent="0.2">
      <c r="A174" t="s">
        <v>294</v>
      </c>
    </row>
    <row r="175" spans="1:1" x14ac:dyDescent="0.2">
      <c r="A175" t="s">
        <v>295</v>
      </c>
    </row>
    <row r="176" spans="1:1" x14ac:dyDescent="0.2">
      <c r="A176" t="s">
        <v>296</v>
      </c>
    </row>
    <row r="177" spans="1:1" x14ac:dyDescent="0.2">
      <c r="A177" t="s">
        <v>297</v>
      </c>
    </row>
    <row r="178" spans="1:1" x14ac:dyDescent="0.2">
      <c r="A178" t="s">
        <v>298</v>
      </c>
    </row>
    <row r="179" spans="1:1" x14ac:dyDescent="0.2">
      <c r="A179" t="s">
        <v>597</v>
      </c>
    </row>
    <row r="180" spans="1:1" x14ac:dyDescent="0.2">
      <c r="A180" t="s">
        <v>299</v>
      </c>
    </row>
    <row r="181" spans="1:1" x14ac:dyDescent="0.2">
      <c r="A181" t="s">
        <v>300</v>
      </c>
    </row>
    <row r="182" spans="1:1" x14ac:dyDescent="0.2">
      <c r="A182" t="s">
        <v>301</v>
      </c>
    </row>
    <row r="183" spans="1:1" x14ac:dyDescent="0.2">
      <c r="A183" t="s">
        <v>302</v>
      </c>
    </row>
    <row r="184" spans="1:1" x14ac:dyDescent="0.2">
      <c r="A184" t="s">
        <v>303</v>
      </c>
    </row>
    <row r="185" spans="1:1" x14ac:dyDescent="0.2">
      <c r="A185" t="s">
        <v>304</v>
      </c>
    </row>
    <row r="186" spans="1:1" x14ac:dyDescent="0.2">
      <c r="A186" t="s">
        <v>305</v>
      </c>
    </row>
    <row r="187" spans="1:1" x14ac:dyDescent="0.2">
      <c r="A187" t="s">
        <v>306</v>
      </c>
    </row>
    <row r="188" spans="1:1" x14ac:dyDescent="0.2">
      <c r="A188" t="s">
        <v>307</v>
      </c>
    </row>
    <row r="189" spans="1:1" x14ac:dyDescent="0.2">
      <c r="A189" t="s">
        <v>308</v>
      </c>
    </row>
    <row r="190" spans="1:1" x14ac:dyDescent="0.2">
      <c r="A190" t="s">
        <v>309</v>
      </c>
    </row>
    <row r="191" spans="1:1" x14ac:dyDescent="0.2">
      <c r="A191" t="s">
        <v>310</v>
      </c>
    </row>
    <row r="192" spans="1:1" x14ac:dyDescent="0.2">
      <c r="A192" t="s">
        <v>311</v>
      </c>
    </row>
    <row r="193" spans="1:1" x14ac:dyDescent="0.2">
      <c r="A193" t="s">
        <v>312</v>
      </c>
    </row>
    <row r="194" spans="1:1" x14ac:dyDescent="0.2">
      <c r="A194" t="s">
        <v>313</v>
      </c>
    </row>
    <row r="195" spans="1:1" x14ac:dyDescent="0.2">
      <c r="A195" t="s">
        <v>314</v>
      </c>
    </row>
    <row r="196" spans="1:1" x14ac:dyDescent="0.2">
      <c r="A196" t="s">
        <v>315</v>
      </c>
    </row>
    <row r="197" spans="1:1" x14ac:dyDescent="0.2">
      <c r="A197" t="s">
        <v>316</v>
      </c>
    </row>
    <row r="198" spans="1:1" x14ac:dyDescent="0.2">
      <c r="A198" t="s">
        <v>317</v>
      </c>
    </row>
    <row r="199" spans="1:1" x14ac:dyDescent="0.2">
      <c r="A199" t="s">
        <v>318</v>
      </c>
    </row>
    <row r="200" spans="1:1" x14ac:dyDescent="0.2">
      <c r="A200" t="s">
        <v>319</v>
      </c>
    </row>
    <row r="201" spans="1:1" x14ac:dyDescent="0.2">
      <c r="A201" t="s">
        <v>320</v>
      </c>
    </row>
    <row r="202" spans="1:1" x14ac:dyDescent="0.2">
      <c r="A202" t="s">
        <v>321</v>
      </c>
    </row>
    <row r="203" spans="1:1" x14ac:dyDescent="0.2">
      <c r="A203" t="s">
        <v>322</v>
      </c>
    </row>
    <row r="204" spans="1:1" x14ac:dyDescent="0.2">
      <c r="A204" t="s">
        <v>323</v>
      </c>
    </row>
    <row r="205" spans="1:1" x14ac:dyDescent="0.2">
      <c r="A205" t="s">
        <v>324</v>
      </c>
    </row>
    <row r="206" spans="1:1" x14ac:dyDescent="0.2">
      <c r="A206" t="s">
        <v>325</v>
      </c>
    </row>
    <row r="207" spans="1:1" x14ac:dyDescent="0.2">
      <c r="A207" t="s">
        <v>326</v>
      </c>
    </row>
    <row r="208" spans="1:1" x14ac:dyDescent="0.2">
      <c r="A208" t="s">
        <v>327</v>
      </c>
    </row>
    <row r="209" spans="1:1" x14ac:dyDescent="0.2">
      <c r="A209" t="s">
        <v>328</v>
      </c>
    </row>
    <row r="210" spans="1:1" x14ac:dyDescent="0.2">
      <c r="A210" t="s">
        <v>329</v>
      </c>
    </row>
    <row r="211" spans="1:1" x14ac:dyDescent="0.2">
      <c r="A211" t="s">
        <v>330</v>
      </c>
    </row>
    <row r="212" spans="1:1" x14ac:dyDescent="0.2">
      <c r="A212" t="s">
        <v>331</v>
      </c>
    </row>
    <row r="213" spans="1:1" x14ac:dyDescent="0.2">
      <c r="A213" t="s">
        <v>332</v>
      </c>
    </row>
    <row r="214" spans="1:1" x14ac:dyDescent="0.2">
      <c r="A214" t="s">
        <v>333</v>
      </c>
    </row>
    <row r="215" spans="1:1" x14ac:dyDescent="0.2">
      <c r="A215" t="s">
        <v>334</v>
      </c>
    </row>
    <row r="216" spans="1:1" x14ac:dyDescent="0.2">
      <c r="A216" t="s">
        <v>335</v>
      </c>
    </row>
    <row r="217" spans="1:1" x14ac:dyDescent="0.2">
      <c r="A217" t="s">
        <v>336</v>
      </c>
    </row>
    <row r="218" spans="1:1" x14ac:dyDescent="0.2">
      <c r="A218" t="s">
        <v>337</v>
      </c>
    </row>
    <row r="219" spans="1:1" x14ac:dyDescent="0.2">
      <c r="A219" t="s">
        <v>338</v>
      </c>
    </row>
    <row r="220" spans="1:1" x14ac:dyDescent="0.2">
      <c r="A220" t="s">
        <v>598</v>
      </c>
    </row>
    <row r="221" spans="1:1" x14ac:dyDescent="0.2">
      <c r="A221" t="s">
        <v>339</v>
      </c>
    </row>
    <row r="222" spans="1:1" x14ac:dyDescent="0.2">
      <c r="A222" t="s">
        <v>340</v>
      </c>
    </row>
    <row r="223" spans="1:1" x14ac:dyDescent="0.2">
      <c r="A223" t="s">
        <v>341</v>
      </c>
    </row>
    <row r="224" spans="1:1" x14ac:dyDescent="0.2">
      <c r="A224" t="s">
        <v>342</v>
      </c>
    </row>
    <row r="225" spans="1:1" x14ac:dyDescent="0.2">
      <c r="A225" t="s">
        <v>343</v>
      </c>
    </row>
    <row r="226" spans="1:1" x14ac:dyDescent="0.2">
      <c r="A226" t="s">
        <v>344</v>
      </c>
    </row>
    <row r="227" spans="1:1" x14ac:dyDescent="0.2">
      <c r="A227" t="s">
        <v>345</v>
      </c>
    </row>
    <row r="228" spans="1:1" x14ac:dyDescent="0.2">
      <c r="A228" t="s">
        <v>346</v>
      </c>
    </row>
    <row r="229" spans="1:1" x14ac:dyDescent="0.2">
      <c r="A229" t="s">
        <v>347</v>
      </c>
    </row>
    <row r="230" spans="1:1" x14ac:dyDescent="0.2">
      <c r="A230" t="s">
        <v>348</v>
      </c>
    </row>
    <row r="231" spans="1:1" x14ac:dyDescent="0.2">
      <c r="A231" t="s">
        <v>349</v>
      </c>
    </row>
    <row r="232" spans="1:1" x14ac:dyDescent="0.2">
      <c r="A232" t="s">
        <v>350</v>
      </c>
    </row>
    <row r="233" spans="1:1" x14ac:dyDescent="0.2">
      <c r="A233" t="s">
        <v>351</v>
      </c>
    </row>
    <row r="234" spans="1:1" x14ac:dyDescent="0.2">
      <c r="A234" t="s">
        <v>352</v>
      </c>
    </row>
    <row r="235" spans="1:1" x14ac:dyDescent="0.2">
      <c r="A235" t="s">
        <v>353</v>
      </c>
    </row>
    <row r="236" spans="1:1" x14ac:dyDescent="0.2">
      <c r="A236" t="s">
        <v>354</v>
      </c>
    </row>
    <row r="237" spans="1:1" x14ac:dyDescent="0.2">
      <c r="A237" t="s">
        <v>355</v>
      </c>
    </row>
    <row r="238" spans="1:1" x14ac:dyDescent="0.2">
      <c r="A238" t="s">
        <v>356</v>
      </c>
    </row>
    <row r="239" spans="1:1" x14ac:dyDescent="0.2">
      <c r="A239" t="s">
        <v>357</v>
      </c>
    </row>
    <row r="240" spans="1:1" x14ac:dyDescent="0.2">
      <c r="A240" t="s">
        <v>358</v>
      </c>
    </row>
    <row r="241" spans="1:1" x14ac:dyDescent="0.2">
      <c r="A241" t="s">
        <v>599</v>
      </c>
    </row>
    <row r="242" spans="1:1" x14ac:dyDescent="0.2">
      <c r="A242" t="s">
        <v>359</v>
      </c>
    </row>
    <row r="243" spans="1:1" x14ac:dyDescent="0.2">
      <c r="A243" t="s">
        <v>360</v>
      </c>
    </row>
    <row r="244" spans="1:1" x14ac:dyDescent="0.2">
      <c r="A244" t="s">
        <v>361</v>
      </c>
    </row>
    <row r="245" spans="1:1" x14ac:dyDescent="0.2">
      <c r="A245" t="s">
        <v>362</v>
      </c>
    </row>
    <row r="246" spans="1:1" x14ac:dyDescent="0.2">
      <c r="A246" t="s">
        <v>363</v>
      </c>
    </row>
    <row r="247" spans="1:1" x14ac:dyDescent="0.2">
      <c r="A247" t="s">
        <v>364</v>
      </c>
    </row>
    <row r="248" spans="1:1" x14ac:dyDescent="0.2">
      <c r="A248" t="s">
        <v>365</v>
      </c>
    </row>
    <row r="249" spans="1:1" x14ac:dyDescent="0.2">
      <c r="A249" t="s">
        <v>366</v>
      </c>
    </row>
    <row r="250" spans="1:1" x14ac:dyDescent="0.2">
      <c r="A250" t="s">
        <v>367</v>
      </c>
    </row>
    <row r="251" spans="1:1" x14ac:dyDescent="0.2">
      <c r="A251" t="s">
        <v>368</v>
      </c>
    </row>
    <row r="252" spans="1:1" x14ac:dyDescent="0.2">
      <c r="A252" t="s">
        <v>369</v>
      </c>
    </row>
    <row r="253" spans="1:1" x14ac:dyDescent="0.2">
      <c r="A253" t="s">
        <v>370</v>
      </c>
    </row>
    <row r="254" spans="1:1" x14ac:dyDescent="0.2">
      <c r="A254" t="s">
        <v>371</v>
      </c>
    </row>
    <row r="255" spans="1:1" x14ac:dyDescent="0.2">
      <c r="A255" t="s">
        <v>372</v>
      </c>
    </row>
    <row r="256" spans="1:1" x14ac:dyDescent="0.2">
      <c r="A256" t="s">
        <v>373</v>
      </c>
    </row>
    <row r="257" spans="1:1" x14ac:dyDescent="0.2">
      <c r="A257" t="s">
        <v>374</v>
      </c>
    </row>
    <row r="258" spans="1:1" x14ac:dyDescent="0.2">
      <c r="A258" t="s">
        <v>375</v>
      </c>
    </row>
    <row r="259" spans="1:1" x14ac:dyDescent="0.2">
      <c r="A259" t="s">
        <v>376</v>
      </c>
    </row>
    <row r="260" spans="1:1" x14ac:dyDescent="0.2">
      <c r="A260" t="s">
        <v>377</v>
      </c>
    </row>
    <row r="261" spans="1:1" x14ac:dyDescent="0.2">
      <c r="A261" t="s">
        <v>378</v>
      </c>
    </row>
    <row r="262" spans="1:1" x14ac:dyDescent="0.2">
      <c r="A262" t="s">
        <v>379</v>
      </c>
    </row>
    <row r="263" spans="1:1" x14ac:dyDescent="0.2">
      <c r="A263" t="s">
        <v>380</v>
      </c>
    </row>
    <row r="264" spans="1:1" x14ac:dyDescent="0.2">
      <c r="A264" t="s">
        <v>381</v>
      </c>
    </row>
    <row r="265" spans="1:1" x14ac:dyDescent="0.2">
      <c r="A265" t="s">
        <v>382</v>
      </c>
    </row>
    <row r="266" spans="1:1" x14ac:dyDescent="0.2">
      <c r="A266" t="s">
        <v>383</v>
      </c>
    </row>
    <row r="267" spans="1:1" x14ac:dyDescent="0.2">
      <c r="A267" t="s">
        <v>384</v>
      </c>
    </row>
    <row r="268" spans="1:1" x14ac:dyDescent="0.2">
      <c r="A268" t="s">
        <v>385</v>
      </c>
    </row>
    <row r="269" spans="1:1" x14ac:dyDescent="0.2">
      <c r="A269" t="s">
        <v>386</v>
      </c>
    </row>
    <row r="270" spans="1:1" x14ac:dyDescent="0.2">
      <c r="A270" t="s">
        <v>387</v>
      </c>
    </row>
    <row r="271" spans="1:1" x14ac:dyDescent="0.2">
      <c r="A271" t="s">
        <v>388</v>
      </c>
    </row>
    <row r="272" spans="1:1" x14ac:dyDescent="0.2">
      <c r="A272" t="s">
        <v>389</v>
      </c>
    </row>
    <row r="273" spans="1:1" x14ac:dyDescent="0.2">
      <c r="A273" t="s">
        <v>390</v>
      </c>
    </row>
    <row r="274" spans="1:1" x14ac:dyDescent="0.2">
      <c r="A274" t="s">
        <v>391</v>
      </c>
    </row>
    <row r="275" spans="1:1" x14ac:dyDescent="0.2">
      <c r="A275" t="s">
        <v>392</v>
      </c>
    </row>
    <row r="276" spans="1:1" x14ac:dyDescent="0.2">
      <c r="A276" t="s">
        <v>393</v>
      </c>
    </row>
    <row r="277" spans="1:1" x14ac:dyDescent="0.2">
      <c r="A277" t="s">
        <v>394</v>
      </c>
    </row>
    <row r="278" spans="1:1" x14ac:dyDescent="0.2">
      <c r="A278" t="s">
        <v>395</v>
      </c>
    </row>
    <row r="279" spans="1:1" x14ac:dyDescent="0.2">
      <c r="A279" t="s">
        <v>396</v>
      </c>
    </row>
    <row r="280" spans="1:1" x14ac:dyDescent="0.2">
      <c r="A280" t="s">
        <v>397</v>
      </c>
    </row>
    <row r="281" spans="1:1" x14ac:dyDescent="0.2">
      <c r="A281" t="s">
        <v>398</v>
      </c>
    </row>
    <row r="282" spans="1:1" x14ac:dyDescent="0.2">
      <c r="A282" t="s">
        <v>600</v>
      </c>
    </row>
    <row r="283" spans="1:1" x14ac:dyDescent="0.2">
      <c r="A283" t="s">
        <v>399</v>
      </c>
    </row>
    <row r="284" spans="1:1" x14ac:dyDescent="0.2">
      <c r="A284" t="s">
        <v>400</v>
      </c>
    </row>
    <row r="285" spans="1:1" x14ac:dyDescent="0.2">
      <c r="A285" t="s">
        <v>601</v>
      </c>
    </row>
    <row r="286" spans="1:1" x14ac:dyDescent="0.2">
      <c r="A286" t="s">
        <v>401</v>
      </c>
    </row>
    <row r="287" spans="1:1" x14ac:dyDescent="0.2">
      <c r="A287" t="s">
        <v>402</v>
      </c>
    </row>
    <row r="288" spans="1:1" x14ac:dyDescent="0.2">
      <c r="A288" t="s">
        <v>403</v>
      </c>
    </row>
    <row r="289" spans="1:1" x14ac:dyDescent="0.2">
      <c r="A289" t="s">
        <v>404</v>
      </c>
    </row>
    <row r="290" spans="1:1" x14ac:dyDescent="0.2">
      <c r="A290" t="s">
        <v>405</v>
      </c>
    </row>
    <row r="291" spans="1:1" x14ac:dyDescent="0.2">
      <c r="A291" t="s">
        <v>602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6.5" x14ac:dyDescent="0.3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6.5" x14ac:dyDescent="0.3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6.5" x14ac:dyDescent="0.3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6.5" x14ac:dyDescent="0.3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5" x14ac:dyDescent="0.25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 x14ac:dyDescent="0.25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 x14ac:dyDescent="0.25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5" x14ac:dyDescent="0.25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5" x14ac:dyDescent="0.25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5" x14ac:dyDescent="0.25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5" x14ac:dyDescent="0.25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5" x14ac:dyDescent="0.25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5" x14ac:dyDescent="0.25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 x14ac:dyDescent="0.25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 x14ac:dyDescent="0.25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5" x14ac:dyDescent="0.25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5" x14ac:dyDescent="0.25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5" x14ac:dyDescent="0.25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5" x14ac:dyDescent="0.25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 x14ac:dyDescent="0.25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5" x14ac:dyDescent="0.25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 x14ac:dyDescent="0.25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 x14ac:dyDescent="0.25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 x14ac:dyDescent="0.25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 x14ac:dyDescent="0.25"/>
  <cols>
    <col min="1" max="1" width="16.7109375" style="391" customWidth="1"/>
    <col min="2" max="2" width="38.85546875" style="391" bestFit="1" customWidth="1"/>
    <col min="3" max="3" width="33.28515625" style="391" bestFit="1" customWidth="1"/>
    <col min="4" max="4" width="32.140625" style="391" bestFit="1" customWidth="1"/>
    <col min="5" max="5" width="38.85546875" style="391" bestFit="1" customWidth="1"/>
    <col min="6" max="6" width="33.28515625" style="391" bestFit="1" customWidth="1"/>
    <col min="7" max="7" width="32.140625" style="391" customWidth="1"/>
    <col min="8" max="10" width="9.140625" style="391"/>
    <col min="11" max="11" width="16.28515625" style="391" customWidth="1"/>
    <col min="12" max="12" width="9.140625" style="391"/>
    <col min="13" max="13" width="1.42578125" style="391" customWidth="1"/>
    <col min="14" max="16" width="9.140625" style="391"/>
    <col min="17" max="17" width="1.5703125" style="391" customWidth="1"/>
    <col min="18" max="22" width="9.140625" style="391"/>
    <col min="23" max="23" width="23.5703125" style="391" bestFit="1" customWidth="1"/>
    <col min="24" max="16384" width="9.140625" style="391"/>
  </cols>
  <sheetData>
    <row r="1" spans="1:34" x14ac:dyDescent="0.25">
      <c r="A1"/>
      <c r="B1" s="394" t="s">
        <v>442</v>
      </c>
      <c r="C1"/>
      <c r="D1" s="498"/>
      <c r="E1" s="498"/>
      <c r="F1" s="498"/>
      <c r="G1" s="498"/>
    </row>
    <row r="2" spans="1:34" x14ac:dyDescent="0.25">
      <c r="A2"/>
      <c r="B2" t="s">
        <v>98</v>
      </c>
      <c r="C2"/>
      <c r="D2"/>
      <c r="E2" t="s">
        <v>97</v>
      </c>
      <c r="F2"/>
      <c r="G2"/>
    </row>
    <row r="3" spans="1:34" ht="16.5" x14ac:dyDescent="0.3">
      <c r="A3" s="456" t="s">
        <v>427</v>
      </c>
      <c r="B3" t="s">
        <v>440</v>
      </c>
      <c r="C3" t="s">
        <v>441</v>
      </c>
      <c r="D3" t="s">
        <v>95</v>
      </c>
      <c r="E3" t="s">
        <v>440</v>
      </c>
      <c r="F3" t="s">
        <v>441</v>
      </c>
      <c r="G3" t="s">
        <v>95</v>
      </c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 x14ac:dyDescent="0.25">
      <c r="A4" s="455">
        <v>1</v>
      </c>
      <c r="B4" s="392">
        <v>0</v>
      </c>
      <c r="C4" s="392">
        <v>85.999999999998181</v>
      </c>
      <c r="D4" s="392">
        <v>32.606944444444444</v>
      </c>
      <c r="E4" s="392">
        <v>0</v>
      </c>
      <c r="F4" s="392">
        <v>5.000000000001819</v>
      </c>
      <c r="G4" s="392">
        <v>11.465277777777779</v>
      </c>
      <c r="J4"/>
      <c r="K4"/>
      <c r="L4"/>
      <c r="M4" s="83"/>
      <c r="N4"/>
      <c r="O4"/>
      <c r="P4"/>
      <c r="Q4" s="84"/>
      <c r="R4" s="277" t="s">
        <v>153</v>
      </c>
      <c r="S4"/>
      <c r="T4" s="278">
        <f>VLOOKUP(R4,SET_import!$A:$B,2,0)</f>
        <v>0</v>
      </c>
      <c r="W4" s="279" t="s">
        <v>178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 x14ac:dyDescent="0.25">
      <c r="A5" s="455">
        <v>3</v>
      </c>
      <c r="B5" s="392">
        <v>147.99999999999818</v>
      </c>
      <c r="C5" s="392">
        <v>35</v>
      </c>
      <c r="D5" s="392">
        <v>10.227777777777778</v>
      </c>
      <c r="E5" s="392">
        <v>171</v>
      </c>
      <c r="F5" s="392">
        <v>27</v>
      </c>
      <c r="G5" s="392">
        <v>5.9409722222222223</v>
      </c>
      <c r="J5" s="96" t="s">
        <v>166</v>
      </c>
      <c r="K5" s="246"/>
      <c r="L5" s="144">
        <f>VLOOKUP(J5,SET_import!$A:$B,2,0)</f>
        <v>5</v>
      </c>
      <c r="M5" s="83"/>
      <c r="N5" s="96" t="s">
        <v>144</v>
      </c>
      <c r="O5" s="246"/>
      <c r="P5" s="144">
        <f>VLOOKUP(N5,SET_import!$A:$B,2,0)</f>
        <v>15</v>
      </c>
      <c r="Q5" s="84"/>
      <c r="R5" s="96" t="s">
        <v>155</v>
      </c>
      <c r="S5" s="247"/>
      <c r="T5" s="149">
        <f>VLOOKUP(R5,SET_import!$A:$B,2,0)</f>
        <v>0.01</v>
      </c>
      <c r="W5" s="279" t="s">
        <v>179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224</v>
      </c>
      <c r="AH5" s="391">
        <v>5</v>
      </c>
    </row>
    <row r="6" spans="1:34" x14ac:dyDescent="0.25">
      <c r="A6" s="455">
        <v>4</v>
      </c>
      <c r="B6" s="392">
        <v>206</v>
      </c>
      <c r="C6" s="392">
        <v>58</v>
      </c>
      <c r="D6" s="392">
        <v>26.835416666666667</v>
      </c>
      <c r="E6" s="392">
        <v>380</v>
      </c>
      <c r="F6" s="392">
        <v>24.222222222222626</v>
      </c>
      <c r="G6" s="392">
        <v>120.93958333333333</v>
      </c>
      <c r="J6" s="96"/>
      <c r="K6" s="246"/>
      <c r="L6" s="326"/>
      <c r="M6" s="30"/>
      <c r="N6" s="430"/>
      <c r="O6" s="246"/>
      <c r="P6" s="325"/>
      <c r="Q6" s="31"/>
      <c r="R6" s="96" t="s">
        <v>156</v>
      </c>
      <c r="S6" s="247"/>
      <c r="T6" s="148">
        <f>VLOOKUP(R6,SET_import!$A:$B,2,0)</f>
        <v>3.1</v>
      </c>
      <c r="W6" s="254" t="s">
        <v>174</v>
      </c>
      <c r="X6" s="391">
        <f>VLOOKUP(W6,SET_import!$A:$B,2,0)</f>
        <v>3</v>
      </c>
      <c r="Y6" s="436">
        <f>'Сводная МОДЕЛЬ 1x1'!$G$6</f>
        <v>0</v>
      </c>
      <c r="Z6" s="391">
        <f t="shared" si="0"/>
        <v>3</v>
      </c>
      <c r="AG6" s="391" t="s">
        <v>78</v>
      </c>
      <c r="AH6" s="391">
        <v>3</v>
      </c>
    </row>
    <row r="7" spans="1:34" x14ac:dyDescent="0.25">
      <c r="A7" s="455">
        <v>2</v>
      </c>
      <c r="B7" s="392">
        <v>55</v>
      </c>
      <c r="C7" s="392">
        <v>21</v>
      </c>
      <c r="D7" s="392">
        <v>5.052777777777778</v>
      </c>
      <c r="E7" s="392">
        <v>31</v>
      </c>
      <c r="F7" s="392">
        <v>19.000000000001819</v>
      </c>
      <c r="G7" s="392">
        <v>5.9916666666666671</v>
      </c>
      <c r="J7" s="96"/>
      <c r="K7" s="246"/>
      <c r="L7" s="326"/>
      <c r="M7" s="30"/>
      <c r="N7" s="430"/>
      <c r="O7" s="246"/>
      <c r="P7" s="326"/>
      <c r="Q7" s="31"/>
      <c r="R7" s="96" t="s">
        <v>157</v>
      </c>
      <c r="S7" s="247"/>
      <c r="T7" s="144">
        <f>VLOOKUP(R7,SET_import!$A:$B,2,0)</f>
        <v>2</v>
      </c>
      <c r="W7" s="96" t="s">
        <v>173</v>
      </c>
      <c r="X7" s="391">
        <f>VLOOKUP(W7,SET_import!$A:$B,2,0)</f>
        <v>14</v>
      </c>
      <c r="Y7" s="436">
        <f>'Сводная МОДЕЛЬ 1x1'!$G$2</f>
        <v>15</v>
      </c>
      <c r="Z7" s="391">
        <f t="shared" si="0"/>
        <v>14</v>
      </c>
      <c r="AG7" s="391" t="s">
        <v>77</v>
      </c>
      <c r="AH7" s="391">
        <v>5</v>
      </c>
    </row>
    <row r="8" spans="1:34" x14ac:dyDescent="0.25">
      <c r="A8" s="455">
        <v>5</v>
      </c>
      <c r="B8" s="392"/>
      <c r="C8" s="392"/>
      <c r="D8" s="392"/>
      <c r="E8" s="392">
        <v>122</v>
      </c>
      <c r="F8" s="392">
        <v>23.273996509597055</v>
      </c>
      <c r="G8" s="392">
        <v>4.6840277777777777</v>
      </c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175</v>
      </c>
      <c r="X8" s="391">
        <f>VLOOKUP(W8,SET_import!$A:$B,2,0)</f>
        <v>1</v>
      </c>
      <c r="Y8" s="391">
        <f>'Сводная МОДЕЛЬ 1x1'!$G$7</f>
        <v>0</v>
      </c>
      <c r="Z8" s="391">
        <f t="shared" si="0"/>
        <v>1</v>
      </c>
      <c r="AG8" s="391" t="s">
        <v>60</v>
      </c>
      <c r="AH8" s="391">
        <v>5</v>
      </c>
    </row>
    <row r="9" spans="1:34" x14ac:dyDescent="0.25">
      <c r="A9" s="455" t="s">
        <v>443</v>
      </c>
      <c r="B9" s="392">
        <v>206</v>
      </c>
      <c r="C9" s="392">
        <v>85.999999999998181</v>
      </c>
      <c r="D9" s="392">
        <v>32.606944444444444</v>
      </c>
      <c r="E9" s="392">
        <v>380</v>
      </c>
      <c r="F9" s="392">
        <v>27</v>
      </c>
      <c r="G9" s="392">
        <v>120.93958333333333</v>
      </c>
      <c r="J9" s="254" t="s">
        <v>167</v>
      </c>
      <c r="K9" s="246"/>
      <c r="L9" s="146">
        <f>VLOOKUP(J9,SET_import!$A:$B,2,0)</f>
        <v>2</v>
      </c>
      <c r="M9" s="40"/>
      <c r="N9" s="254" t="s">
        <v>145</v>
      </c>
      <c r="O9" s="246"/>
      <c r="P9" s="146">
        <f>VLOOKUP(N9,SET_import!$A:$B,2,0)</f>
        <v>0</v>
      </c>
      <c r="Q9" s="41"/>
      <c r="R9" s="254" t="s">
        <v>158</v>
      </c>
      <c r="S9" s="247"/>
      <c r="T9" s="147">
        <f>VLOOKUP(R9,SET_import!$A:$B,2,0)</f>
        <v>3</v>
      </c>
      <c r="W9" s="286" t="s">
        <v>176</v>
      </c>
      <c r="X9" s="391">
        <f>VLOOKUP(W9,SET_import!$A:$B,2,0)</f>
        <v>10</v>
      </c>
      <c r="Y9" s="436">
        <f>'Сводная МОДЕЛЬ 1x1'!$G$9</f>
        <v>0</v>
      </c>
      <c r="Z9" s="391">
        <f t="shared" si="0"/>
        <v>10</v>
      </c>
      <c r="AG9" s="391" t="s">
        <v>225</v>
      </c>
      <c r="AH9" s="391">
        <v>5</v>
      </c>
    </row>
    <row r="10" spans="1:34" x14ac:dyDescent="0.25">
      <c r="A10"/>
      <c r="B10"/>
      <c r="C10"/>
      <c r="D10"/>
      <c r="E10"/>
      <c r="F10"/>
      <c r="G10"/>
      <c r="J10" s="254" t="s">
        <v>168</v>
      </c>
      <c r="K10" s="246"/>
      <c r="L10" s="145">
        <f>VLOOKUP(J10,SET_import!$A:$B,2,0)</f>
        <v>7</v>
      </c>
      <c r="M10" s="93"/>
      <c r="N10" s="254" t="s">
        <v>146</v>
      </c>
      <c r="O10" s="314"/>
      <c r="P10" s="145">
        <f>VLOOKUP(N10,SET_import!$A:$B,2,0)</f>
        <v>0</v>
      </c>
      <c r="Q10" s="94"/>
      <c r="R10" s="254" t="s">
        <v>159</v>
      </c>
      <c r="S10" s="247"/>
      <c r="T10" s="143">
        <f>VLOOKUP(R10,SET_import!$A:$B,2,0)</f>
        <v>0.05</v>
      </c>
      <c r="W10" s="286" t="s">
        <v>177</v>
      </c>
      <c r="X10" s="391">
        <f>VLOOKUP(W10,SET_import!$A:$B,2,0)</f>
        <v>7</v>
      </c>
      <c r="Y10" s="391">
        <f>'Сводная МОДЕЛЬ 1x1'!$G$10</f>
        <v>0</v>
      </c>
      <c r="Z10" s="391">
        <f t="shared" si="0"/>
        <v>7</v>
      </c>
      <c r="AG10" s="391" t="s">
        <v>226</v>
      </c>
      <c r="AH10" s="391">
        <v>3</v>
      </c>
    </row>
    <row r="11" spans="1:34" x14ac:dyDescent="0.25">
      <c r="A11"/>
      <c r="B11"/>
      <c r="C11"/>
      <c r="D11"/>
      <c r="E11"/>
      <c r="F11"/>
      <c r="G11"/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180</v>
      </c>
      <c r="X11" s="391">
        <f>VLOOKUP(W11,SET_import!$A:$B,2,0)</f>
        <v>0</v>
      </c>
      <c r="Y11" s="391">
        <f>'Сводная МОДЕЛЬ 1x1'!$G$15</f>
        <v>4</v>
      </c>
      <c r="Z11" s="391">
        <f t="shared" si="0"/>
        <v>0</v>
      </c>
      <c r="AG11" s="391" t="s">
        <v>227</v>
      </c>
      <c r="AH11" s="391">
        <v>3</v>
      </c>
    </row>
    <row r="12" spans="1:34" x14ac:dyDescent="0.25">
      <c r="A12"/>
      <c r="B12"/>
      <c r="C12"/>
      <c r="D12"/>
      <c r="E12"/>
      <c r="F12"/>
      <c r="G12"/>
      <c r="J12" s="286" t="s">
        <v>169</v>
      </c>
      <c r="K12" s="246"/>
      <c r="L12" s="287">
        <f>VLOOKUP(J12,SET_import!$A:$B,2,0)</f>
        <v>4</v>
      </c>
      <c r="M12" s="289"/>
      <c r="N12" s="286" t="s">
        <v>147</v>
      </c>
      <c r="O12" s="314"/>
      <c r="P12" s="287">
        <f>VLOOKUP(N12,SET_import!$A:$B,2,0)</f>
        <v>0</v>
      </c>
      <c r="Q12" s="291"/>
      <c r="R12" s="286" t="s">
        <v>160</v>
      </c>
      <c r="S12" s="247"/>
      <c r="T12" s="292">
        <f>VLOOKUP(R12,SET_import!$A:$B,2,0)</f>
        <v>0</v>
      </c>
      <c r="W12" s="98" t="s">
        <v>194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 ht="16.5" x14ac:dyDescent="0.3">
      <c r="A13"/>
      <c r="B13"/>
      <c r="C13"/>
      <c r="D13"/>
      <c r="E13"/>
      <c r="F13"/>
      <c r="G13"/>
      <c r="J13" s="286" t="s">
        <v>170</v>
      </c>
      <c r="K13" s="246"/>
      <c r="L13" s="288">
        <f>VLOOKUP(J13,SET_import!$A:$B,2,0)</f>
        <v>-13</v>
      </c>
      <c r="M13" s="295"/>
      <c r="N13" s="286" t="s">
        <v>148</v>
      </c>
      <c r="O13" s="314"/>
      <c r="P13" s="288">
        <f>VLOOKUP(N13,SET_import!$A:$B,2,0)</f>
        <v>0</v>
      </c>
      <c r="Q13" s="296"/>
      <c r="R13" s="286" t="s">
        <v>161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15</v>
      </c>
      <c r="Y13" s="391">
        <f>'Сводная МОДЕЛЬ 1x1'!$C$16</f>
        <v>4</v>
      </c>
      <c r="Z13" s="391">
        <f t="shared" si="0"/>
        <v>15</v>
      </c>
      <c r="AG13" s="391" t="s">
        <v>70</v>
      </c>
      <c r="AH13" s="391">
        <v>5</v>
      </c>
    </row>
    <row r="14" spans="1:34" x14ac:dyDescent="0.25">
      <c r="A14"/>
      <c r="B14"/>
      <c r="C14"/>
      <c r="D14"/>
      <c r="E14"/>
      <c r="F14"/>
      <c r="G14"/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184</v>
      </c>
      <c r="X14" s="391">
        <f>VLOOKUP(W14,SET_import!$A:$B,2,0)</f>
        <v>0.01</v>
      </c>
      <c r="Y14" s="437">
        <f>'Сводная МОДЕЛЬ 1x1'!$K$2</f>
        <v>0.01</v>
      </c>
      <c r="Z14" s="391">
        <f t="shared" si="0"/>
        <v>0.01</v>
      </c>
      <c r="AG14" s="391" t="s">
        <v>66</v>
      </c>
      <c r="AH14" s="391">
        <v>5</v>
      </c>
    </row>
    <row r="15" spans="1:34" x14ac:dyDescent="0.25">
      <c r="A15"/>
      <c r="B15"/>
      <c r="C15"/>
      <c r="D15"/>
      <c r="E15"/>
      <c r="F15"/>
      <c r="G15"/>
      <c r="J15" s="279" t="s">
        <v>171</v>
      </c>
      <c r="K15" s="246"/>
      <c r="L15" s="280">
        <f>VLOOKUP(J15,SET_import!$A:$B,2,0)</f>
        <v>0</v>
      </c>
      <c r="M15" s="295"/>
      <c r="N15" s="279" t="s">
        <v>149</v>
      </c>
      <c r="O15" s="247"/>
      <c r="P15" s="315">
        <f>VLOOKUP(N15,SET_import!$A:$B,2,0)</f>
        <v>0</v>
      </c>
      <c r="Q15" s="243"/>
      <c r="R15" s="279" t="s">
        <v>162</v>
      </c>
      <c r="S15" s="247"/>
      <c r="T15" s="318">
        <f>VLOOKUP(R15,SET_import!$A:$B,2,0)</f>
        <v>0</v>
      </c>
      <c r="W15" s="96" t="s">
        <v>185</v>
      </c>
      <c r="X15" s="391">
        <f>VLOOKUP(W15,SET_import!$A:$B,2,0)</f>
        <v>3</v>
      </c>
      <c r="Y15" s="391">
        <f>'Сводная МОДЕЛЬ 1x1'!$K$3</f>
        <v>3.1</v>
      </c>
      <c r="Z15" s="391">
        <f t="shared" si="0"/>
        <v>3</v>
      </c>
      <c r="AG15" s="391" t="s">
        <v>68</v>
      </c>
      <c r="AH15" s="391">
        <v>5</v>
      </c>
    </row>
    <row r="16" spans="1:34" x14ac:dyDescent="0.25">
      <c r="A16"/>
      <c r="B16"/>
      <c r="C16"/>
      <c r="D16"/>
      <c r="E16"/>
      <c r="F16"/>
      <c r="G16"/>
      <c r="J16" s="279" t="s">
        <v>172</v>
      </c>
      <c r="K16" s="246"/>
      <c r="L16" s="240">
        <f>VLOOKUP(J16,SET_import!$A:$B,2,0)</f>
        <v>0</v>
      </c>
      <c r="M16" s="295"/>
      <c r="N16" s="279" t="s">
        <v>150</v>
      </c>
      <c r="O16" s="247"/>
      <c r="P16" s="240">
        <f>VLOOKUP(N16,SET_import!$A:$B,2,0)</f>
        <v>0</v>
      </c>
      <c r="Q16" s="243"/>
      <c r="R16" s="279" t="s">
        <v>163</v>
      </c>
      <c r="S16" s="247"/>
      <c r="T16" s="316">
        <f>VLOOKUP(R16,SET_import!$A:$B,2,0)</f>
        <v>0</v>
      </c>
      <c r="W16" s="279" t="s">
        <v>191</v>
      </c>
      <c r="X16" s="391">
        <f>VLOOKUP(W16,SET_import!$A:$B,2,0)</f>
        <v>0</v>
      </c>
      <c r="Y16" s="436">
        <f>'Сводная МОДЕЛЬ 1x1'!$K$12</f>
        <v>0</v>
      </c>
      <c r="Z16" s="391">
        <f t="shared" si="0"/>
        <v>0</v>
      </c>
      <c r="AG16" s="391" t="s">
        <v>67</v>
      </c>
      <c r="AH16" s="391">
        <v>3</v>
      </c>
    </row>
    <row r="17" spans="1:34" x14ac:dyDescent="0.25">
      <c r="A17"/>
      <c r="B17"/>
      <c r="C17"/>
      <c r="D17"/>
      <c r="E17"/>
      <c r="F17"/>
      <c r="G17"/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192</v>
      </c>
      <c r="X17" s="391">
        <f>VLOOKUP(W17,SET_import!$A:$B,2,0)</f>
        <v>0</v>
      </c>
      <c r="Y17" s="391">
        <f>'Сводная МОДЕЛЬ 1x1'!$K$13</f>
        <v>0</v>
      </c>
      <c r="Z17" s="391">
        <f t="shared" si="0"/>
        <v>0</v>
      </c>
      <c r="AG17" s="391" t="s">
        <v>71</v>
      </c>
      <c r="AH17" s="391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41"/>
      <c r="N18" s="96" t="s">
        <v>151</v>
      </c>
      <c r="O18" s="246"/>
      <c r="P18" s="240">
        <f>VLOOKUP(N18,SET_import!$A:$B,2,0)</f>
        <v>4</v>
      </c>
      <c r="Q18" s="243"/>
      <c r="R18" s="96" t="s">
        <v>164</v>
      </c>
      <c r="S18" s="247"/>
      <c r="T18" s="261">
        <f>VLOOKUP(R18,SET_import!$A:$B,2,0)</f>
        <v>0</v>
      </c>
      <c r="W18" s="254" t="s">
        <v>188</v>
      </c>
      <c r="X18" s="391">
        <f>VLOOKUP(W18,SET_import!$A:$B,2,0)</f>
        <v>0</v>
      </c>
      <c r="Y18" s="391">
        <f>'Сводная МОДЕЛЬ 1x1'!$K$7</f>
        <v>0.05</v>
      </c>
      <c r="Z18" s="391">
        <f t="shared" si="0"/>
        <v>0</v>
      </c>
      <c r="AG18" s="391" t="s">
        <v>228</v>
      </c>
      <c r="AH18" s="391">
        <v>5</v>
      </c>
    </row>
    <row r="19" spans="1:34" x14ac:dyDescent="0.25">
      <c r="A19"/>
      <c r="B19"/>
      <c r="C19"/>
      <c r="D19"/>
      <c r="E19"/>
      <c r="F19"/>
      <c r="G19"/>
      <c r="J19" s="429" t="s">
        <v>113</v>
      </c>
      <c r="K19"/>
      <c r="L19" s="431">
        <f>VLOOKUP(J19,SET_import!$A:$B,2,0)</f>
        <v>4</v>
      </c>
      <c r="M19" s="241"/>
      <c r="N19" s="96"/>
      <c r="O19" s="242"/>
      <c r="P19" s="383"/>
      <c r="Q19" s="243"/>
      <c r="R19" s="98" t="s">
        <v>165</v>
      </c>
      <c r="S19" s="247"/>
      <c r="T19" s="260">
        <f>VLOOKUP(R19,SET_import!$A:$B,2,0)</f>
        <v>0</v>
      </c>
      <c r="W19" s="254" t="s">
        <v>187</v>
      </c>
      <c r="X19" s="391">
        <f>VLOOKUP(W19,SET_import!$A:$B,2,0)</f>
        <v>0</v>
      </c>
      <c r="Y19" s="436">
        <f>'Сводная МОДЕЛЬ 1x1'!$K$6</f>
        <v>3</v>
      </c>
      <c r="Z19" s="391">
        <f t="shared" si="0"/>
        <v>0</v>
      </c>
      <c r="AG19" s="391" t="s">
        <v>29</v>
      </c>
      <c r="AH19" s="391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6" t="s">
        <v>189</v>
      </c>
      <c r="X20" s="391">
        <f>VLOOKUP(W20,SET_import!$A:$B,2,0)</f>
        <v>0</v>
      </c>
      <c r="Y20" s="436">
        <f>'Сводная МОДЕЛЬ 1x1'!$K$9</f>
        <v>0</v>
      </c>
      <c r="Z20" s="391">
        <f t="shared" si="0"/>
        <v>0</v>
      </c>
      <c r="AG20" s="391" t="s">
        <v>74</v>
      </c>
      <c r="AH20" s="391">
        <v>5</v>
      </c>
    </row>
    <row r="21" spans="1:34" ht="16.5" x14ac:dyDescent="0.3">
      <c r="A21"/>
      <c r="B21"/>
      <c r="C21"/>
      <c r="D21"/>
      <c r="E21"/>
      <c r="F21"/>
      <c r="G21"/>
      <c r="J21" s="432" t="s">
        <v>124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186</v>
      </c>
      <c r="X21" s="391">
        <f>VLOOKUP(W21,SET_import!$A:$B,2,0)</f>
        <v>2</v>
      </c>
      <c r="Y21" s="436">
        <f>'Сводная МОДЕЛЬ 1x1'!$K$4</f>
        <v>2</v>
      </c>
      <c r="Z21" s="391">
        <f t="shared" si="0"/>
        <v>2</v>
      </c>
      <c r="AG21" s="391" t="s">
        <v>75</v>
      </c>
      <c r="AH21" s="391">
        <v>5</v>
      </c>
    </row>
    <row r="22" spans="1:34" ht="16.5" x14ac:dyDescent="0.3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193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182</v>
      </c>
      <c r="S23"/>
      <c r="T23" s="278">
        <f>VLOOKUP(R23,SET_import!$A:$B,2,0)</f>
        <v>0</v>
      </c>
      <c r="W23" s="286" t="s">
        <v>190</v>
      </c>
      <c r="X23" s="391">
        <f>VLOOKUP(W23,SET_import!$A:$B,2,0)</f>
        <v>0.02</v>
      </c>
      <c r="Y23" s="391">
        <f>'Сводная МОДЕЛЬ 1x1'!$K$10</f>
        <v>0</v>
      </c>
      <c r="Z23" s="391">
        <f t="shared" si="0"/>
        <v>0.02</v>
      </c>
      <c r="AG23" s="391" t="s">
        <v>72</v>
      </c>
      <c r="AH23" s="391">
        <v>3</v>
      </c>
    </row>
    <row r="24" spans="1:34" x14ac:dyDescent="0.25">
      <c r="A24"/>
      <c r="B24"/>
      <c r="C24"/>
      <c r="D24"/>
      <c r="E24"/>
      <c r="J24" s="96" t="s">
        <v>195</v>
      </c>
      <c r="K24" s="246"/>
      <c r="L24" s="144">
        <f>VLOOKUP(J24,SET_import!$A:$B,2,0)</f>
        <v>5</v>
      </c>
      <c r="M24" s="83"/>
      <c r="N24" s="96" t="s">
        <v>173</v>
      </c>
      <c r="O24" s="246"/>
      <c r="P24" s="144">
        <f>VLOOKUP(N24,SET_import!$A:$B,2,0)</f>
        <v>14</v>
      </c>
      <c r="Q24" s="84"/>
      <c r="R24" s="96" t="s">
        <v>184</v>
      </c>
      <c r="S24" s="247"/>
      <c r="T24" s="149">
        <f>VLOOKUP(R24,SET_import!$A:$B,2,0)</f>
        <v>0.01</v>
      </c>
      <c r="W24" s="96" t="s">
        <v>195</v>
      </c>
      <c r="X24" s="391">
        <f>VLOOKUP(W24,SET_import!$A:$B,2,0)</f>
        <v>5</v>
      </c>
      <c r="Y24" s="436">
        <f>'Сводная МОДЕЛЬ 1x1'!$C$2</f>
        <v>5</v>
      </c>
      <c r="Z24" s="391">
        <f t="shared" si="0"/>
        <v>5</v>
      </c>
      <c r="AG24" s="391" t="s">
        <v>229</v>
      </c>
      <c r="AH24" s="391">
        <v>5</v>
      </c>
    </row>
    <row r="25" spans="1:34" x14ac:dyDescent="0.25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185</v>
      </c>
      <c r="S25" s="247"/>
      <c r="T25" s="148">
        <f>VLOOKUP(R25,SET_import!$A:$B,2,0)</f>
        <v>3</v>
      </c>
      <c r="W25" s="254" t="s">
        <v>196</v>
      </c>
      <c r="X25" s="391">
        <f>VLOOKUP(W25,SET_import!$A:$B,2,0)</f>
        <v>4</v>
      </c>
      <c r="Y25" s="436">
        <f>'Сводная МОДЕЛЬ 1x1'!$C$6</f>
        <v>2</v>
      </c>
      <c r="Z25" s="391">
        <f t="shared" si="0"/>
        <v>4</v>
      </c>
      <c r="AG25" s="391" t="s">
        <v>230</v>
      </c>
      <c r="AH25" s="391">
        <v>5</v>
      </c>
    </row>
    <row r="26" spans="1:34" x14ac:dyDescent="0.25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186</v>
      </c>
      <c r="S26" s="247"/>
      <c r="T26" s="144">
        <f>VLOOKUP(R26,SET_import!$A:$B,2,0)</f>
        <v>2</v>
      </c>
      <c r="W26" s="286" t="s">
        <v>198</v>
      </c>
      <c r="X26" s="391">
        <f>VLOOKUP(W26,SET_import!$A:$B,2,0)</f>
        <v>12</v>
      </c>
      <c r="Y26" s="436">
        <f>'Сводная МОДЕЛЬ 1x1'!$C$9</f>
        <v>4</v>
      </c>
      <c r="Z26" s="391">
        <f t="shared" si="0"/>
        <v>12</v>
      </c>
      <c r="AG26" s="391" t="s">
        <v>231</v>
      </c>
      <c r="AH26" s="391">
        <v>5</v>
      </c>
    </row>
    <row r="27" spans="1:34" x14ac:dyDescent="0.25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199</v>
      </c>
      <c r="X27" s="391">
        <f>VLOOKUP(W27,SET_import!$A:$B,2,0)</f>
        <v>-1</v>
      </c>
      <c r="Y27" s="391">
        <f>'Сводная МОДЕЛЬ 1x1'!$C$10</f>
        <v>-13</v>
      </c>
      <c r="Z27" s="391">
        <f t="shared" si="0"/>
        <v>-1</v>
      </c>
      <c r="AG27" s="391" t="s">
        <v>59</v>
      </c>
      <c r="AH27" s="391">
        <v>5</v>
      </c>
    </row>
    <row r="28" spans="1:34" x14ac:dyDescent="0.25">
      <c r="A28"/>
      <c r="B28"/>
      <c r="C28"/>
      <c r="D28"/>
      <c r="E28"/>
      <c r="J28" s="254" t="s">
        <v>196</v>
      </c>
      <c r="K28" s="246"/>
      <c r="L28" s="146">
        <f>VLOOKUP(J28,SET_import!$A:$B,2,0)</f>
        <v>4</v>
      </c>
      <c r="M28" s="40"/>
      <c r="N28" s="254" t="s">
        <v>174</v>
      </c>
      <c r="O28" s="246"/>
      <c r="P28" s="146">
        <f>VLOOKUP(N28,SET_import!$A:$B,2,0)</f>
        <v>3</v>
      </c>
      <c r="Q28" s="41"/>
      <c r="R28" s="254" t="s">
        <v>187</v>
      </c>
      <c r="S28" s="247"/>
      <c r="T28" s="147">
        <f>VLOOKUP(R28,SET_import!$A:$B,2,0)</f>
        <v>0</v>
      </c>
      <c r="W28" s="254" t="s">
        <v>197</v>
      </c>
      <c r="X28" s="391">
        <f>VLOOKUP(W28,SET_import!$A:$B,2,0)</f>
        <v>1</v>
      </c>
      <c r="Y28" s="391">
        <f>'Сводная МОДЕЛЬ 1x1'!$C$7</f>
        <v>7</v>
      </c>
      <c r="Z28" s="391">
        <f t="shared" si="0"/>
        <v>1</v>
      </c>
      <c r="AG28" s="391" t="s">
        <v>232</v>
      </c>
      <c r="AH28" s="391">
        <v>5</v>
      </c>
    </row>
    <row r="29" spans="1:34" x14ac:dyDescent="0.25">
      <c r="A29"/>
      <c r="B29"/>
      <c r="C29"/>
      <c r="D29"/>
      <c r="E29"/>
      <c r="J29" s="254" t="s">
        <v>197</v>
      </c>
      <c r="K29" s="246"/>
      <c r="L29" s="145">
        <f>VLOOKUP(J29,SET_import!$A:$B,2,0)</f>
        <v>1</v>
      </c>
      <c r="M29" s="93"/>
      <c r="N29" s="254" t="s">
        <v>175</v>
      </c>
      <c r="O29" s="314"/>
      <c r="P29" s="145">
        <f>VLOOKUP(N29,SET_import!$A:$B,2,0)</f>
        <v>1</v>
      </c>
      <c r="Q29" s="94"/>
      <c r="R29" s="254" t="s">
        <v>188</v>
      </c>
      <c r="S29" s="247"/>
      <c r="T29" s="143">
        <f>VLOOKUP(R29,SET_import!$A:$B,2,0)</f>
        <v>0</v>
      </c>
      <c r="W29" s="279" t="s">
        <v>200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233</v>
      </c>
      <c r="AH29" s="391">
        <v>5</v>
      </c>
    </row>
    <row r="30" spans="1:34" x14ac:dyDescent="0.25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201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234</v>
      </c>
      <c r="AH30" s="391">
        <v>3</v>
      </c>
    </row>
    <row r="31" spans="1:34" x14ac:dyDescent="0.25">
      <c r="A31"/>
      <c r="B31"/>
      <c r="C31"/>
      <c r="D31"/>
      <c r="E31"/>
      <c r="J31" s="286" t="s">
        <v>198</v>
      </c>
      <c r="K31" s="246"/>
      <c r="L31" s="287">
        <f>VLOOKUP(J31,SET_import!$A:$B,2,0)</f>
        <v>12</v>
      </c>
      <c r="M31" s="289"/>
      <c r="N31" s="286" t="s">
        <v>176</v>
      </c>
      <c r="O31" s="314"/>
      <c r="P31" s="287">
        <f>VLOOKUP(N31,SET_import!$A:$B,2,0)</f>
        <v>10</v>
      </c>
      <c r="Q31" s="291"/>
      <c r="R31" s="286" t="s">
        <v>189</v>
      </c>
      <c r="S31" s="247"/>
      <c r="T31" s="292">
        <f>VLOOKUP(R31,SET_import!$A:$B,2,0)</f>
        <v>0</v>
      </c>
      <c r="W31" s="277" t="s">
        <v>182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 ht="16.5" x14ac:dyDescent="0.3">
      <c r="A32"/>
      <c r="B32"/>
      <c r="C32"/>
      <c r="D32"/>
      <c r="E32"/>
      <c r="J32" s="286" t="s">
        <v>199</v>
      </c>
      <c r="K32" s="246"/>
      <c r="L32" s="288">
        <f>VLOOKUP(J32,SET_import!$A:$B,2,0)</f>
        <v>-1</v>
      </c>
      <c r="M32" s="295"/>
      <c r="N32" s="286" t="s">
        <v>177</v>
      </c>
      <c r="O32" s="314"/>
      <c r="P32" s="288">
        <f>VLOOKUP(N32,SET_import!$A:$B,2,0)</f>
        <v>7</v>
      </c>
      <c r="Q32" s="296"/>
      <c r="R32" s="286" t="s">
        <v>190</v>
      </c>
      <c r="S32" s="247"/>
      <c r="T32" s="297">
        <f>VLOOKUP(R32,SET_import!$A:$B,2,0)</f>
        <v>0.02</v>
      </c>
      <c r="W32" s="435" t="s">
        <v>124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 x14ac:dyDescent="0.25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149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 x14ac:dyDescent="0.25">
      <c r="A34"/>
      <c r="B34"/>
      <c r="C34"/>
      <c r="D34"/>
      <c r="E34"/>
      <c r="J34" s="279" t="s">
        <v>200</v>
      </c>
      <c r="K34" s="246"/>
      <c r="L34" s="280">
        <f>VLOOKUP(J34,SET_import!$A:$B,2,0)</f>
        <v>0</v>
      </c>
      <c r="M34" s="295"/>
      <c r="N34" s="279" t="s">
        <v>178</v>
      </c>
      <c r="O34" s="247"/>
      <c r="P34" s="315">
        <f>VLOOKUP(N34,SET_import!$A:$B,2,0)</f>
        <v>0</v>
      </c>
      <c r="Q34" s="243"/>
      <c r="R34" s="279" t="s">
        <v>191</v>
      </c>
      <c r="S34" s="247"/>
      <c r="T34" s="318">
        <f>VLOOKUP(R34,SET_import!$A:$B,2,0)</f>
        <v>0</v>
      </c>
      <c r="W34" s="279" t="s">
        <v>150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 x14ac:dyDescent="0.25">
      <c r="A35"/>
      <c r="B35"/>
      <c r="C35"/>
      <c r="D35"/>
      <c r="E35"/>
      <c r="J35" s="279" t="s">
        <v>201</v>
      </c>
      <c r="K35" s="246"/>
      <c r="L35" s="240">
        <f>VLOOKUP(J35,SET_import!$A:$B,2,0)</f>
        <v>0</v>
      </c>
      <c r="M35" s="295"/>
      <c r="N35" s="279" t="s">
        <v>179</v>
      </c>
      <c r="O35" s="247"/>
      <c r="P35" s="240">
        <f>VLOOKUP(N35,SET_import!$A:$B,2,0)</f>
        <v>0</v>
      </c>
      <c r="Q35" s="243"/>
      <c r="R35" s="279" t="s">
        <v>192</v>
      </c>
      <c r="S35" s="247"/>
      <c r="T35" s="316">
        <f>VLOOKUP(R35,SET_import!$A:$B,2,0)</f>
        <v>0</v>
      </c>
      <c r="W35" s="254" t="s">
        <v>145</v>
      </c>
      <c r="X35" s="391">
        <f>VLOOKUP(W35,SET_import!$A:$B,2,0)</f>
        <v>0</v>
      </c>
      <c r="Y35" s="436">
        <f>'Сводная МОДЕЛЬ 1x1'!$G$6</f>
        <v>0</v>
      </c>
      <c r="Z35" s="391">
        <f t="shared" si="0"/>
        <v>0</v>
      </c>
      <c r="AA35" s="436"/>
      <c r="AG35" s="391" t="s">
        <v>235</v>
      </c>
      <c r="AH35" s="391">
        <v>5</v>
      </c>
    </row>
    <row r="36" spans="1:34" x14ac:dyDescent="0.25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144</v>
      </c>
      <c r="X36" s="391">
        <f>VLOOKUP(W36,SET_import!$A:$B,2,0)</f>
        <v>15</v>
      </c>
      <c r="Y36" s="436">
        <f>'Сводная МОДЕЛЬ 1x1'!$G$2</f>
        <v>15</v>
      </c>
      <c r="Z36" s="391">
        <f t="shared" si="0"/>
        <v>15</v>
      </c>
      <c r="AA36" s="436"/>
      <c r="AG36" s="391" t="s">
        <v>236</v>
      </c>
      <c r="AH36" s="391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180</v>
      </c>
      <c r="O37" s="246"/>
      <c r="P37" s="240">
        <f>VLOOKUP(N37,SET_import!$A:$B,2,0)</f>
        <v>0</v>
      </c>
      <c r="Q37" s="243"/>
      <c r="R37" s="96" t="s">
        <v>193</v>
      </c>
      <c r="S37" s="247"/>
      <c r="T37" s="261">
        <f>VLOOKUP(R37,SET_import!$A:$B,2,0)</f>
        <v>0</v>
      </c>
      <c r="W37" s="254" t="s">
        <v>146</v>
      </c>
      <c r="X37" s="391">
        <f>VLOOKUP(W37,SET_import!$A:$B,2,0)</f>
        <v>0</v>
      </c>
      <c r="Y37" s="391">
        <f>'Сводная МОДЕЛЬ 1x1'!$G$7</f>
        <v>0</v>
      </c>
      <c r="Z37" s="391">
        <f t="shared" si="0"/>
        <v>0</v>
      </c>
      <c r="AG37" s="391" t="s">
        <v>237</v>
      </c>
      <c r="AH37" s="391">
        <v>3</v>
      </c>
    </row>
    <row r="38" spans="1:34" x14ac:dyDescent="0.25">
      <c r="A38"/>
      <c r="B38"/>
      <c r="C38"/>
      <c r="D38"/>
      <c r="E38"/>
      <c r="J38" s="429" t="s">
        <v>114</v>
      </c>
      <c r="K38"/>
      <c r="L38" s="431">
        <f>VLOOKUP(J38,SET_import!$A:$B,2,0)</f>
        <v>15</v>
      </c>
      <c r="M38" s="241"/>
      <c r="N38" s="96"/>
      <c r="O38" s="242"/>
      <c r="P38" s="383"/>
      <c r="Q38" s="243"/>
      <c r="R38" s="98" t="s">
        <v>194</v>
      </c>
      <c r="S38" s="247"/>
      <c r="T38" s="260">
        <f>VLOOKUP(R38,SET_import!$A:$B,2,0)</f>
        <v>0</v>
      </c>
      <c r="W38" s="286" t="s">
        <v>147</v>
      </c>
      <c r="X38" s="391">
        <f>VLOOKUP(W38,SET_import!$A:$B,2,0)</f>
        <v>0</v>
      </c>
      <c r="Y38" s="436">
        <f>'Сводная МОДЕЛЬ 1x1'!$G$9</f>
        <v>0</v>
      </c>
      <c r="Z38" s="391">
        <f t="shared" si="0"/>
        <v>0</v>
      </c>
      <c r="AA38" s="436"/>
      <c r="AG38" s="391" t="s">
        <v>238</v>
      </c>
      <c r="AH38" s="391">
        <v>3</v>
      </c>
    </row>
    <row r="39" spans="1:34" x14ac:dyDescent="0.25">
      <c r="A39"/>
      <c r="B39"/>
      <c r="C39"/>
      <c r="D39"/>
      <c r="E39"/>
      <c r="W39" s="286" t="s">
        <v>148</v>
      </c>
      <c r="X39" s="391">
        <f>VLOOKUP(W39,SET_import!$A:$B,2,0)</f>
        <v>0</v>
      </c>
      <c r="Y39" s="391">
        <f>'Сводная МОДЕЛЬ 1x1'!$G$10</f>
        <v>0</v>
      </c>
      <c r="Z39" s="391">
        <f t="shared" si="0"/>
        <v>0</v>
      </c>
    </row>
    <row r="40" spans="1:34" x14ac:dyDescent="0.25">
      <c r="A40"/>
      <c r="B40"/>
      <c r="C40"/>
      <c r="D40"/>
      <c r="E40"/>
      <c r="W40" s="96" t="s">
        <v>151</v>
      </c>
      <c r="X40" s="391">
        <f>VLOOKUP(W40,SET_import!$A:$B,2,0)</f>
        <v>4</v>
      </c>
      <c r="Y40" s="391">
        <f>'Сводная МОДЕЛЬ 1x1'!$G$15</f>
        <v>4</v>
      </c>
      <c r="Z40" s="391">
        <f t="shared" si="0"/>
        <v>4</v>
      </c>
    </row>
    <row r="41" spans="1:34" x14ac:dyDescent="0.25">
      <c r="A41"/>
      <c r="B41"/>
      <c r="C41"/>
      <c r="D41"/>
      <c r="E41"/>
      <c r="W41" s="98" t="s">
        <v>165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 x14ac:dyDescent="0.25">
      <c r="A42"/>
      <c r="B42"/>
      <c r="C42"/>
      <c r="D42"/>
      <c r="E42"/>
      <c r="W42" s="429" t="s">
        <v>113</v>
      </c>
      <c r="X42" s="391">
        <f>VLOOKUP(W42,SET_import!$A:$B,2,0)</f>
        <v>4</v>
      </c>
      <c r="Y42" s="391">
        <f>'Сводная МОДЕЛЬ 1x1'!$C$16</f>
        <v>4</v>
      </c>
      <c r="Z42" s="391">
        <f t="shared" si="0"/>
        <v>4</v>
      </c>
    </row>
    <row r="43" spans="1:34" x14ac:dyDescent="0.25">
      <c r="A43"/>
      <c r="B43"/>
      <c r="C43"/>
      <c r="D43"/>
      <c r="E43"/>
      <c r="W43" s="96" t="s">
        <v>155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 x14ac:dyDescent="0.25">
      <c r="A44"/>
      <c r="B44"/>
      <c r="C44"/>
      <c r="D44"/>
      <c r="E44"/>
      <c r="W44" s="96" t="s">
        <v>156</v>
      </c>
      <c r="X44" s="391">
        <f>VLOOKUP(W44,SET_import!$A:$B,2,0)</f>
        <v>3.1</v>
      </c>
      <c r="Y44" s="391">
        <f>'Сводная МОДЕЛЬ 1x1'!$K$3</f>
        <v>3.1</v>
      </c>
      <c r="Z44" s="391">
        <f t="shared" si="0"/>
        <v>3.1</v>
      </c>
    </row>
    <row r="45" spans="1:34" x14ac:dyDescent="0.25">
      <c r="A45"/>
      <c r="B45"/>
      <c r="C45"/>
      <c r="D45"/>
      <c r="E45"/>
      <c r="W45" s="279" t="s">
        <v>162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 x14ac:dyDescent="0.25">
      <c r="A46"/>
      <c r="B46"/>
      <c r="C46"/>
      <c r="D46"/>
      <c r="E46"/>
      <c r="W46" s="279" t="s">
        <v>163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 x14ac:dyDescent="0.25">
      <c r="A47"/>
      <c r="B47"/>
      <c r="C47"/>
      <c r="D47"/>
      <c r="E47"/>
      <c r="W47" s="254" t="s">
        <v>159</v>
      </c>
      <c r="X47" s="391">
        <f>VLOOKUP(W47,SET_import!$A:$B,2,0)</f>
        <v>0.05</v>
      </c>
      <c r="Y47" s="391">
        <f>'Сводная МОДЕЛЬ 1x1'!$K$7</f>
        <v>0.05</v>
      </c>
      <c r="Z47" s="391">
        <f t="shared" si="0"/>
        <v>0.05</v>
      </c>
    </row>
    <row r="48" spans="1:34" x14ac:dyDescent="0.25">
      <c r="A48"/>
      <c r="B48"/>
      <c r="C48"/>
      <c r="D48"/>
      <c r="E48"/>
      <c r="W48" s="254" t="s">
        <v>158</v>
      </c>
      <c r="X48" s="391">
        <f>VLOOKUP(W48,SET_import!$A:$B,2,0)</f>
        <v>3</v>
      </c>
      <c r="Y48" s="436">
        <f>'Сводная МОДЕЛЬ 1x1'!$K$6</f>
        <v>3</v>
      </c>
      <c r="Z48" s="391">
        <f t="shared" si="0"/>
        <v>3</v>
      </c>
      <c r="AA48" s="436"/>
    </row>
    <row r="49" spans="1:27" x14ac:dyDescent="0.25">
      <c r="A49"/>
      <c r="B49"/>
      <c r="C49"/>
      <c r="D49"/>
      <c r="E49"/>
      <c r="W49" s="286" t="s">
        <v>160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 x14ac:dyDescent="0.25">
      <c r="A50"/>
      <c r="B50"/>
      <c r="C50"/>
      <c r="D50"/>
      <c r="E50"/>
      <c r="W50" s="96" t="s">
        <v>157</v>
      </c>
      <c r="X50" s="391">
        <f>VLOOKUP(W50,SET_import!$A:$B,2,0)</f>
        <v>2</v>
      </c>
      <c r="Y50" s="436">
        <f>'Сводная МОДЕЛЬ 1x1'!$K$4</f>
        <v>2</v>
      </c>
      <c r="Z50" s="391">
        <f t="shared" si="0"/>
        <v>2</v>
      </c>
      <c r="AA50" s="436"/>
    </row>
    <row r="51" spans="1:27" x14ac:dyDescent="0.25">
      <c r="A51"/>
      <c r="B51"/>
      <c r="C51"/>
      <c r="D51"/>
      <c r="E51"/>
      <c r="W51" s="96" t="s">
        <v>164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 x14ac:dyDescent="0.25">
      <c r="A52"/>
      <c r="B52"/>
      <c r="C52"/>
      <c r="D52"/>
      <c r="E52"/>
      <c r="W52" s="286" t="s">
        <v>161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 x14ac:dyDescent="0.25">
      <c r="A53"/>
      <c r="B53"/>
      <c r="C53"/>
      <c r="D53"/>
      <c r="E53"/>
      <c r="W53" s="96" t="s">
        <v>166</v>
      </c>
      <c r="X53" s="391">
        <f>VLOOKUP(W53,SET_import!$A:$B,2,0)</f>
        <v>5</v>
      </c>
      <c r="Y53" s="436">
        <f>'Сводная МОДЕЛЬ 1x1'!$C$2</f>
        <v>5</v>
      </c>
      <c r="Z53" s="391">
        <f t="shared" si="0"/>
        <v>5</v>
      </c>
      <c r="AA53" s="436"/>
    </row>
    <row r="54" spans="1:27" x14ac:dyDescent="0.25">
      <c r="A54"/>
      <c r="B54"/>
      <c r="C54"/>
      <c r="D54"/>
      <c r="E54"/>
      <c r="W54" s="254" t="s">
        <v>167</v>
      </c>
      <c r="X54" s="391">
        <f>VLOOKUP(W54,SET_import!$A:$B,2,0)</f>
        <v>2</v>
      </c>
      <c r="Y54" s="436">
        <f>'Сводная МОДЕЛЬ 1x1'!$C$6</f>
        <v>2</v>
      </c>
      <c r="Z54" s="391">
        <f t="shared" si="0"/>
        <v>2</v>
      </c>
      <c r="AA54" s="436"/>
    </row>
    <row r="55" spans="1:27" x14ac:dyDescent="0.25">
      <c r="A55"/>
      <c r="B55"/>
      <c r="C55"/>
      <c r="D55"/>
      <c r="E55"/>
      <c r="W55" s="286" t="s">
        <v>169</v>
      </c>
      <c r="X55" s="391">
        <f>VLOOKUP(W55,SET_import!$A:$B,2,0)</f>
        <v>4</v>
      </c>
      <c r="Y55" s="436">
        <f>'Сводная МОДЕЛЬ 1x1'!$C$9</f>
        <v>4</v>
      </c>
      <c r="Z55" s="391">
        <f t="shared" si="0"/>
        <v>4</v>
      </c>
      <c r="AA55" s="436"/>
    </row>
    <row r="56" spans="1:27" x14ac:dyDescent="0.25">
      <c r="A56"/>
      <c r="B56"/>
      <c r="C56"/>
      <c r="D56"/>
      <c r="E56"/>
      <c r="W56" s="286" t="s">
        <v>170</v>
      </c>
      <c r="X56" s="391">
        <f>VLOOKUP(W56,SET_import!$A:$B,2,0)</f>
        <v>-13</v>
      </c>
      <c r="Y56" s="391">
        <f>'Сводная МОДЕЛЬ 1x1'!$C$10</f>
        <v>-13</v>
      </c>
      <c r="Z56" s="391">
        <f t="shared" si="0"/>
        <v>-13</v>
      </c>
    </row>
    <row r="57" spans="1:27" x14ac:dyDescent="0.25">
      <c r="A57"/>
      <c r="B57"/>
      <c r="C57"/>
      <c r="D57"/>
      <c r="E57"/>
      <c r="W57" s="254" t="s">
        <v>168</v>
      </c>
      <c r="X57" s="391">
        <f>VLOOKUP(W57,SET_import!$A:$B,2,0)</f>
        <v>7</v>
      </c>
      <c r="Y57" s="391">
        <f>'Сводная МОДЕЛЬ 1x1'!$C$7</f>
        <v>7</v>
      </c>
      <c r="Z57" s="391">
        <f t="shared" si="0"/>
        <v>7</v>
      </c>
    </row>
    <row r="58" spans="1:27" x14ac:dyDescent="0.25">
      <c r="A58"/>
      <c r="B58"/>
      <c r="C58"/>
      <c r="D58"/>
      <c r="E58"/>
      <c r="W58" s="279" t="s">
        <v>171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 x14ac:dyDescent="0.25">
      <c r="A59"/>
      <c r="B59"/>
      <c r="C59"/>
      <c r="D59"/>
      <c r="E59"/>
      <c r="W59" s="279" t="s">
        <v>172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 x14ac:dyDescent="0.25">
      <c r="A60"/>
      <c r="B60"/>
      <c r="C60"/>
      <c r="D60"/>
      <c r="E60"/>
      <c r="W60" s="277" t="s">
        <v>153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4"/>
  <dimension ref="A1:R8486"/>
  <sheetViews>
    <sheetView zoomScale="85" zoomScaleNormal="85" workbookViewId="0">
      <selection activeCell="P1" sqref="P1:R1048576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  <col min="16" max="18" width="10.28515625" bestFit="1" customWidth="1"/>
  </cols>
  <sheetData>
    <row r="1" spans="1:18" s="447" customFormat="1" ht="38.25" x14ac:dyDescent="0.2">
      <c r="A1" s="444" t="s">
        <v>426</v>
      </c>
      <c r="B1" s="444" t="s">
        <v>425</v>
      </c>
      <c r="C1" s="444" t="s">
        <v>427</v>
      </c>
      <c r="D1" s="444" t="s">
        <v>428</v>
      </c>
      <c r="E1" s="444" t="s">
        <v>429</v>
      </c>
      <c r="F1" s="449" t="s">
        <v>430</v>
      </c>
      <c r="G1" s="444" t="s">
        <v>431</v>
      </c>
      <c r="H1" s="449" t="s">
        <v>438</v>
      </c>
      <c r="I1" s="444" t="s">
        <v>439</v>
      </c>
      <c r="J1" s="449" t="s">
        <v>432</v>
      </c>
      <c r="K1" s="444" t="s">
        <v>433</v>
      </c>
      <c r="L1" s="444" t="s">
        <v>434</v>
      </c>
      <c r="M1" s="444" t="s">
        <v>437</v>
      </c>
      <c r="N1" s="444" t="s">
        <v>89</v>
      </c>
      <c r="O1" s="450" t="s">
        <v>96</v>
      </c>
    </row>
    <row r="2" spans="1:18" x14ac:dyDescent="0.2">
      <c r="A2">
        <v>1</v>
      </c>
      <c r="B2" t="s">
        <v>98</v>
      </c>
      <c r="C2">
        <v>3</v>
      </c>
      <c r="D2">
        <v>0.1</v>
      </c>
      <c r="E2">
        <v>0.14000000000000001</v>
      </c>
      <c r="F2" s="446">
        <v>42736.979861111111</v>
      </c>
      <c r="G2">
        <v>1.0163</v>
      </c>
      <c r="H2" s="446">
        <v>42737.145138888889</v>
      </c>
      <c r="I2">
        <v>1.0194000000000001</v>
      </c>
      <c r="J2" s="446">
        <v>42740.228472222225</v>
      </c>
      <c r="K2">
        <v>1.0162999999999998</v>
      </c>
      <c r="L2">
        <v>31</v>
      </c>
      <c r="M2">
        <v>31.000000000001819</v>
      </c>
      <c r="N2">
        <v>25.49</v>
      </c>
      <c r="O2" s="498">
        <v>2.2486111111138598</v>
      </c>
      <c r="P2" s="485"/>
      <c r="Q2" s="485"/>
      <c r="R2" s="485"/>
    </row>
    <row r="3" spans="1:18" x14ac:dyDescent="0.2">
      <c r="A3">
        <v>2</v>
      </c>
      <c r="B3" t="s">
        <v>97</v>
      </c>
      <c r="C3">
        <v>1</v>
      </c>
      <c r="D3">
        <v>0.01</v>
      </c>
      <c r="E3">
        <v>0.01</v>
      </c>
      <c r="F3" s="446">
        <v>42736.981944444444</v>
      </c>
      <c r="G3">
        <v>1.0178</v>
      </c>
      <c r="H3" s="446">
        <v>42736.981944444444</v>
      </c>
      <c r="I3">
        <v>1.0178</v>
      </c>
      <c r="J3" s="446">
        <v>42736.993055555555</v>
      </c>
      <c r="K3">
        <v>1.0183</v>
      </c>
      <c r="L3">
        <v>0</v>
      </c>
      <c r="M3">
        <v>5</v>
      </c>
      <c r="N3">
        <v>0.49</v>
      </c>
      <c r="O3" s="498">
        <v>-0.98888888888905058</v>
      </c>
      <c r="P3" s="485"/>
      <c r="Q3" s="485"/>
      <c r="R3" s="485"/>
    </row>
    <row r="4" spans="1:18" x14ac:dyDescent="0.2">
      <c r="A4">
        <v>3</v>
      </c>
      <c r="B4" t="s">
        <v>97</v>
      </c>
      <c r="C4">
        <v>1</v>
      </c>
      <c r="D4">
        <v>0.01</v>
      </c>
      <c r="E4">
        <v>0.01</v>
      </c>
      <c r="F4" s="446">
        <v>42736.99722222222</v>
      </c>
      <c r="G4">
        <v>1.0186999999999999</v>
      </c>
      <c r="H4" s="446">
        <v>42736.99722222222</v>
      </c>
      <c r="I4">
        <v>1.0186999999999999</v>
      </c>
      <c r="J4" s="446">
        <v>42737.030555555553</v>
      </c>
      <c r="K4">
        <v>1.0192000000000001</v>
      </c>
      <c r="L4">
        <v>0</v>
      </c>
      <c r="M4">
        <v>5.000000000001819</v>
      </c>
      <c r="N4">
        <v>0.52</v>
      </c>
      <c r="O4" s="498">
        <v>-0.96666666666715173</v>
      </c>
      <c r="P4" s="485"/>
      <c r="Q4" s="485"/>
      <c r="R4" s="485"/>
    </row>
    <row r="5" spans="1:18" x14ac:dyDescent="0.2">
      <c r="A5">
        <v>4</v>
      </c>
      <c r="B5" t="s">
        <v>97</v>
      </c>
      <c r="C5">
        <v>1</v>
      </c>
      <c r="D5">
        <v>0.01</v>
      </c>
      <c r="E5">
        <v>0.01</v>
      </c>
      <c r="F5" s="446">
        <v>42737.060416666667</v>
      </c>
      <c r="G5">
        <v>1.0197000000000001</v>
      </c>
      <c r="H5" s="446">
        <v>42737.060416666667</v>
      </c>
      <c r="I5">
        <v>1.0197000000000001</v>
      </c>
      <c r="J5" s="446">
        <v>42737.074999999997</v>
      </c>
      <c r="K5">
        <v>1.0202</v>
      </c>
      <c r="L5">
        <v>0</v>
      </c>
      <c r="M5">
        <v>5</v>
      </c>
      <c r="N5">
        <v>0.49</v>
      </c>
      <c r="O5" s="498">
        <v>1.4583333329937886E-2</v>
      </c>
      <c r="P5" s="485"/>
      <c r="Q5" s="485"/>
      <c r="R5" s="485"/>
    </row>
    <row r="6" spans="1:18" x14ac:dyDescent="0.2">
      <c r="A6">
        <v>5</v>
      </c>
      <c r="B6" t="s">
        <v>97</v>
      </c>
      <c r="C6">
        <v>1</v>
      </c>
      <c r="D6">
        <v>0.01</v>
      </c>
      <c r="E6">
        <v>0.01</v>
      </c>
      <c r="F6" s="446">
        <v>42737.138194444444</v>
      </c>
      <c r="G6">
        <v>1.0203</v>
      </c>
      <c r="H6" s="446">
        <v>42737.138194444444</v>
      </c>
      <c r="I6">
        <v>1.0203</v>
      </c>
      <c r="J6" s="446">
        <v>42737.372916666667</v>
      </c>
      <c r="K6">
        <v>1.0207999999999999</v>
      </c>
      <c r="L6">
        <v>0</v>
      </c>
      <c r="M6">
        <v>5</v>
      </c>
      <c r="N6">
        <v>0.49</v>
      </c>
      <c r="O6" s="498">
        <v>0.23472222222335404</v>
      </c>
      <c r="P6" s="485"/>
      <c r="Q6" s="485"/>
      <c r="R6" s="485"/>
    </row>
    <row r="7" spans="1:18" x14ac:dyDescent="0.2">
      <c r="A7">
        <v>6</v>
      </c>
      <c r="B7" t="s">
        <v>97</v>
      </c>
      <c r="C7">
        <v>1</v>
      </c>
      <c r="D7">
        <v>0.01</v>
      </c>
      <c r="E7">
        <v>0.01</v>
      </c>
      <c r="F7" s="446">
        <v>42737.373611111114</v>
      </c>
      <c r="G7">
        <v>1.0206999999999999</v>
      </c>
      <c r="H7" s="446">
        <v>42737.373611111114</v>
      </c>
      <c r="I7">
        <v>1.0206999999999999</v>
      </c>
      <c r="J7" s="446">
        <v>42737.373611111114</v>
      </c>
      <c r="K7">
        <v>1.0212000000000001</v>
      </c>
      <c r="L7">
        <v>0</v>
      </c>
      <c r="M7">
        <v>5.000000000001819</v>
      </c>
      <c r="N7">
        <v>0.49</v>
      </c>
      <c r="O7" s="498">
        <v>0</v>
      </c>
      <c r="P7" s="485"/>
      <c r="Q7" s="485"/>
      <c r="R7" s="485"/>
    </row>
    <row r="8" spans="1:18" x14ac:dyDescent="0.2">
      <c r="A8">
        <v>7</v>
      </c>
      <c r="B8" t="s">
        <v>97</v>
      </c>
      <c r="C8">
        <v>1</v>
      </c>
      <c r="D8">
        <v>0.01</v>
      </c>
      <c r="E8">
        <v>0.01</v>
      </c>
      <c r="F8" s="446">
        <v>42737.373611111114</v>
      </c>
      <c r="G8">
        <v>1.0215000000000001</v>
      </c>
      <c r="H8" s="446">
        <v>42737.373611111114</v>
      </c>
      <c r="I8">
        <v>1.0215000000000001</v>
      </c>
      <c r="J8" s="446">
        <v>42737.375694444447</v>
      </c>
      <c r="K8">
        <v>1.022</v>
      </c>
      <c r="L8">
        <v>0</v>
      </c>
      <c r="M8">
        <v>5</v>
      </c>
      <c r="N8">
        <v>0.49</v>
      </c>
      <c r="O8" s="498">
        <v>2.0833333328482695E-3</v>
      </c>
      <c r="P8" s="485"/>
      <c r="Q8" s="485"/>
      <c r="R8" s="485"/>
    </row>
    <row r="9" spans="1:18" x14ac:dyDescent="0.2">
      <c r="A9">
        <v>8</v>
      </c>
      <c r="B9" t="s">
        <v>97</v>
      </c>
      <c r="C9">
        <v>1</v>
      </c>
      <c r="D9">
        <v>0.01</v>
      </c>
      <c r="E9">
        <v>0.01</v>
      </c>
      <c r="F9" s="446">
        <v>42737.376388888886</v>
      </c>
      <c r="G9">
        <v>1.0222</v>
      </c>
      <c r="H9" s="446">
        <v>42737.376388888886</v>
      </c>
      <c r="I9">
        <v>1.0222</v>
      </c>
      <c r="J9" s="446">
        <v>42737.447222222225</v>
      </c>
      <c r="K9">
        <v>1.0226999999999999</v>
      </c>
      <c r="L9">
        <v>0</v>
      </c>
      <c r="M9">
        <v>5</v>
      </c>
      <c r="N9">
        <v>0.49</v>
      </c>
      <c r="O9" s="498">
        <v>7.0833333338669036E-2</v>
      </c>
      <c r="P9" s="485"/>
      <c r="Q9" s="485"/>
      <c r="R9" s="485"/>
    </row>
    <row r="10" spans="1:18" x14ac:dyDescent="0.2">
      <c r="A10">
        <v>9</v>
      </c>
      <c r="B10" t="s">
        <v>97</v>
      </c>
      <c r="C10">
        <v>1</v>
      </c>
      <c r="D10">
        <v>0.01</v>
      </c>
      <c r="E10">
        <v>0.01</v>
      </c>
      <c r="F10" s="446">
        <v>42737.456250000003</v>
      </c>
      <c r="G10">
        <v>1.0236000000000001</v>
      </c>
      <c r="H10" s="446">
        <v>42737.456250000003</v>
      </c>
      <c r="I10">
        <v>1.0236000000000001</v>
      </c>
      <c r="J10" s="446">
        <v>42737.963194444441</v>
      </c>
      <c r="K10">
        <v>1.0241</v>
      </c>
      <c r="L10">
        <v>0</v>
      </c>
      <c r="M10">
        <v>5</v>
      </c>
      <c r="N10">
        <v>0.49</v>
      </c>
      <c r="O10" s="498">
        <v>0.50694444443797693</v>
      </c>
      <c r="P10" s="485"/>
      <c r="Q10" s="485"/>
      <c r="R10" s="485"/>
    </row>
    <row r="11" spans="1:18" x14ac:dyDescent="0.2">
      <c r="A11">
        <v>10</v>
      </c>
      <c r="B11" t="s">
        <v>97</v>
      </c>
      <c r="C11">
        <v>1</v>
      </c>
      <c r="D11">
        <v>0.01</v>
      </c>
      <c r="E11">
        <v>0.01</v>
      </c>
      <c r="F11" s="446">
        <v>42738.354861111111</v>
      </c>
      <c r="G11">
        <v>1.0257000000000001</v>
      </c>
      <c r="H11" s="446">
        <v>42738.354861111111</v>
      </c>
      <c r="I11">
        <v>1.0257000000000001</v>
      </c>
      <c r="J11" s="446">
        <v>42738.376388888886</v>
      </c>
      <c r="K11">
        <v>1.0262</v>
      </c>
      <c r="L11">
        <v>0</v>
      </c>
      <c r="M11">
        <v>5</v>
      </c>
      <c r="N11">
        <v>0.49</v>
      </c>
      <c r="O11" s="498">
        <v>2.1527777775190771E-2</v>
      </c>
      <c r="P11" s="485"/>
      <c r="Q11" s="485"/>
      <c r="R11" s="485"/>
    </row>
    <row r="12" spans="1:18" x14ac:dyDescent="0.2">
      <c r="A12">
        <v>11</v>
      </c>
      <c r="B12" t="s">
        <v>97</v>
      </c>
      <c r="C12">
        <v>1</v>
      </c>
      <c r="D12">
        <v>0.01</v>
      </c>
      <c r="E12">
        <v>0.01</v>
      </c>
      <c r="F12" s="446">
        <v>42738.37777777778</v>
      </c>
      <c r="G12">
        <v>1.0268999999999999</v>
      </c>
      <c r="H12" s="446">
        <v>42738.37777777778</v>
      </c>
      <c r="I12">
        <v>1.0268999999999999</v>
      </c>
      <c r="J12" s="446">
        <v>42738.400000000001</v>
      </c>
      <c r="K12">
        <v>1.0274000000000001</v>
      </c>
      <c r="L12">
        <v>0</v>
      </c>
      <c r="M12">
        <v>5</v>
      </c>
      <c r="N12">
        <v>0.49</v>
      </c>
      <c r="O12" s="498">
        <v>2.2222222221898846E-2</v>
      </c>
      <c r="P12" s="485"/>
      <c r="Q12" s="485"/>
      <c r="R12" s="485"/>
    </row>
    <row r="13" spans="1:18" x14ac:dyDescent="0.2">
      <c r="A13">
        <v>12</v>
      </c>
      <c r="B13" t="s">
        <v>97</v>
      </c>
      <c r="C13">
        <v>1</v>
      </c>
      <c r="D13">
        <v>0.01</v>
      </c>
      <c r="E13">
        <v>0.01</v>
      </c>
      <c r="F13" s="446">
        <v>42738.416666666664</v>
      </c>
      <c r="G13">
        <v>1.0285</v>
      </c>
      <c r="H13" s="446">
        <v>42738.416666666664</v>
      </c>
      <c r="I13">
        <v>1.0285</v>
      </c>
      <c r="J13" s="446">
        <v>42738.456250000003</v>
      </c>
      <c r="K13">
        <v>1.0289999999999999</v>
      </c>
      <c r="L13">
        <v>0</v>
      </c>
      <c r="M13">
        <v>5</v>
      </c>
      <c r="N13">
        <v>0.49</v>
      </c>
      <c r="O13" s="498">
        <v>3.9583333338669036E-2</v>
      </c>
      <c r="P13" s="485"/>
      <c r="Q13" s="485"/>
      <c r="R13" s="485"/>
    </row>
    <row r="14" spans="1:18" x14ac:dyDescent="0.2">
      <c r="A14">
        <v>13</v>
      </c>
      <c r="B14" t="s">
        <v>97</v>
      </c>
      <c r="C14">
        <v>1</v>
      </c>
      <c r="D14">
        <v>0.01</v>
      </c>
      <c r="E14">
        <v>0.01</v>
      </c>
      <c r="F14" s="446">
        <v>42738.625</v>
      </c>
      <c r="G14">
        <v>1.0299</v>
      </c>
      <c r="H14" s="446">
        <v>42738.625</v>
      </c>
      <c r="I14">
        <v>1.0299</v>
      </c>
      <c r="J14" s="446">
        <v>42738.625</v>
      </c>
      <c r="K14">
        <v>1.0304</v>
      </c>
      <c r="L14">
        <v>0</v>
      </c>
      <c r="M14">
        <v>5</v>
      </c>
      <c r="N14">
        <v>0.49</v>
      </c>
      <c r="O14" s="498">
        <v>0</v>
      </c>
      <c r="P14" s="485"/>
      <c r="Q14" s="485"/>
      <c r="R14" s="485"/>
    </row>
    <row r="15" spans="1:18" x14ac:dyDescent="0.2">
      <c r="A15">
        <v>14</v>
      </c>
      <c r="B15" t="s">
        <v>97</v>
      </c>
      <c r="C15">
        <v>1</v>
      </c>
      <c r="D15">
        <v>0.01</v>
      </c>
      <c r="E15">
        <v>0.01</v>
      </c>
      <c r="F15" s="446">
        <v>42738.625</v>
      </c>
      <c r="G15">
        <v>1.0306999999999999</v>
      </c>
      <c r="H15" s="446">
        <v>42738.625</v>
      </c>
      <c r="I15">
        <v>1.0306999999999999</v>
      </c>
      <c r="J15" s="446">
        <v>42738.625694444447</v>
      </c>
      <c r="K15">
        <v>1.0311999999999999</v>
      </c>
      <c r="L15">
        <v>0</v>
      </c>
      <c r="M15">
        <v>4.999999999998181</v>
      </c>
      <c r="N15">
        <v>0.48</v>
      </c>
      <c r="O15" s="498">
        <v>6.944444467080757E-4</v>
      </c>
      <c r="P15" s="485"/>
      <c r="Q15" s="485"/>
      <c r="R15" s="485"/>
    </row>
    <row r="16" spans="1:18" x14ac:dyDescent="0.2">
      <c r="A16">
        <v>15</v>
      </c>
      <c r="B16" t="s">
        <v>97</v>
      </c>
      <c r="C16">
        <v>1</v>
      </c>
      <c r="D16">
        <v>0.01</v>
      </c>
      <c r="E16">
        <v>0.01</v>
      </c>
      <c r="F16" s="446">
        <v>42738.625694444447</v>
      </c>
      <c r="G16">
        <v>1.0315000000000001</v>
      </c>
      <c r="H16" s="446">
        <v>42738.625694444447</v>
      </c>
      <c r="I16">
        <v>1.0315000000000001</v>
      </c>
      <c r="J16" s="446">
        <v>42738.62777777778</v>
      </c>
      <c r="K16">
        <v>1.032</v>
      </c>
      <c r="L16">
        <v>0</v>
      </c>
      <c r="M16">
        <v>5</v>
      </c>
      <c r="N16">
        <v>0.48</v>
      </c>
      <c r="O16" s="498">
        <v>2.0833333328482695E-3</v>
      </c>
      <c r="P16" s="485"/>
      <c r="Q16" s="485"/>
      <c r="R16" s="485"/>
    </row>
    <row r="17" spans="1:18" x14ac:dyDescent="0.2">
      <c r="A17">
        <v>16</v>
      </c>
      <c r="B17" t="s">
        <v>97</v>
      </c>
      <c r="C17">
        <v>1</v>
      </c>
      <c r="D17">
        <v>0.01</v>
      </c>
      <c r="E17">
        <v>0.01</v>
      </c>
      <c r="F17" s="446">
        <v>42738.628472222219</v>
      </c>
      <c r="G17">
        <v>1.0324</v>
      </c>
      <c r="H17" s="446">
        <v>42738.628472222219</v>
      </c>
      <c r="I17">
        <v>1.0324</v>
      </c>
      <c r="J17" s="446">
        <v>42738.634027777778</v>
      </c>
      <c r="K17">
        <v>1.0328999999999999</v>
      </c>
      <c r="L17">
        <v>0</v>
      </c>
      <c r="M17">
        <v>5</v>
      </c>
      <c r="N17">
        <v>0.48</v>
      </c>
      <c r="O17" s="498">
        <v>5.5555555591126904E-3</v>
      </c>
      <c r="P17" s="485"/>
      <c r="Q17" s="485"/>
      <c r="R17" s="485"/>
    </row>
    <row r="18" spans="1:18" x14ac:dyDescent="0.2">
      <c r="A18">
        <v>17</v>
      </c>
      <c r="B18" t="s">
        <v>97</v>
      </c>
      <c r="C18">
        <v>4</v>
      </c>
      <c r="D18">
        <v>0.31</v>
      </c>
      <c r="E18">
        <v>0.42000000000000004</v>
      </c>
      <c r="F18" s="446">
        <v>42738.634722222225</v>
      </c>
      <c r="G18">
        <v>1.0337000000000001</v>
      </c>
      <c r="H18" s="446">
        <v>42772.547222222223</v>
      </c>
      <c r="I18">
        <v>0.99570000000000003</v>
      </c>
      <c r="J18" s="446">
        <v>42773.338888888888</v>
      </c>
      <c r="K18">
        <v>0.99750000000000005</v>
      </c>
      <c r="L18">
        <v>380</v>
      </c>
      <c r="M18">
        <v>18</v>
      </c>
      <c r="N18">
        <v>24.369999999999997</v>
      </c>
      <c r="O18" s="498">
        <v>24.704166666662786</v>
      </c>
      <c r="P18" s="485"/>
      <c r="Q18" s="485"/>
      <c r="R18" s="485"/>
    </row>
    <row r="19" spans="1:18" x14ac:dyDescent="0.2">
      <c r="A19">
        <v>18</v>
      </c>
      <c r="B19" t="s">
        <v>98</v>
      </c>
      <c r="C19">
        <v>1</v>
      </c>
      <c r="D19">
        <v>0.01</v>
      </c>
      <c r="E19">
        <v>0.01</v>
      </c>
      <c r="F19" s="446">
        <v>42740.275000000001</v>
      </c>
      <c r="G19">
        <v>1.0162</v>
      </c>
      <c r="H19" s="446">
        <v>42740.275000000001</v>
      </c>
      <c r="I19">
        <v>1.0162</v>
      </c>
      <c r="J19" s="446">
        <v>42740.277083333334</v>
      </c>
      <c r="K19">
        <v>1.0157</v>
      </c>
      <c r="L19">
        <v>0</v>
      </c>
      <c r="M19">
        <v>5</v>
      </c>
      <c r="N19">
        <v>0.49</v>
      </c>
      <c r="O19" s="498">
        <v>2.0833333328482695E-3</v>
      </c>
      <c r="P19" s="485"/>
      <c r="Q19" s="485"/>
      <c r="R19" s="485"/>
    </row>
    <row r="20" spans="1:18" x14ac:dyDescent="0.2">
      <c r="A20">
        <v>19</v>
      </c>
      <c r="B20" t="s">
        <v>98</v>
      </c>
      <c r="C20">
        <v>1</v>
      </c>
      <c r="D20">
        <v>0.01</v>
      </c>
      <c r="E20">
        <v>0.01</v>
      </c>
      <c r="F20" s="446">
        <v>42740.290972222225</v>
      </c>
      <c r="G20">
        <v>1.0159</v>
      </c>
      <c r="H20" s="446">
        <v>42740.290972222225</v>
      </c>
      <c r="I20">
        <v>1.0159</v>
      </c>
      <c r="J20" s="446">
        <v>42740.591666666667</v>
      </c>
      <c r="K20">
        <v>1.0154000000000001</v>
      </c>
      <c r="L20">
        <v>0</v>
      </c>
      <c r="M20">
        <v>5</v>
      </c>
      <c r="N20">
        <v>0.49</v>
      </c>
      <c r="O20" s="498">
        <v>0.3006944444423425</v>
      </c>
      <c r="P20" s="485"/>
      <c r="Q20" s="485"/>
      <c r="R20" s="485"/>
    </row>
    <row r="21" spans="1:18" x14ac:dyDescent="0.2">
      <c r="A21">
        <v>20</v>
      </c>
      <c r="B21" t="s">
        <v>98</v>
      </c>
      <c r="C21">
        <v>1</v>
      </c>
      <c r="D21">
        <v>0.01</v>
      </c>
      <c r="E21">
        <v>0.01</v>
      </c>
      <c r="F21" s="446">
        <v>42740.595833333333</v>
      </c>
      <c r="G21">
        <v>1.0145999999999999</v>
      </c>
      <c r="H21" s="446">
        <v>42740.595833333333</v>
      </c>
      <c r="I21">
        <v>1.0145999999999999</v>
      </c>
      <c r="J21" s="446">
        <v>42740.597222222219</v>
      </c>
      <c r="K21">
        <v>1.0141</v>
      </c>
      <c r="L21">
        <v>0</v>
      </c>
      <c r="M21">
        <v>5</v>
      </c>
      <c r="N21">
        <v>0.49</v>
      </c>
      <c r="O21" s="498">
        <v>1.3888888861401938E-3</v>
      </c>
      <c r="P21" s="485"/>
      <c r="Q21" s="485"/>
      <c r="R21" s="485"/>
    </row>
    <row r="22" spans="1:18" x14ac:dyDescent="0.2">
      <c r="A22">
        <v>21</v>
      </c>
      <c r="B22" t="s">
        <v>98</v>
      </c>
      <c r="C22">
        <v>1</v>
      </c>
      <c r="D22">
        <v>0.01</v>
      </c>
      <c r="E22">
        <v>0.01</v>
      </c>
      <c r="F22" s="446">
        <v>42740.597222222219</v>
      </c>
      <c r="G22">
        <v>1.0138</v>
      </c>
      <c r="H22" s="446">
        <v>42740.597222222219</v>
      </c>
      <c r="I22">
        <v>1.0138</v>
      </c>
      <c r="J22" s="446">
        <v>42740.644444444442</v>
      </c>
      <c r="K22">
        <v>1.0133000000000001</v>
      </c>
      <c r="L22">
        <v>0</v>
      </c>
      <c r="M22">
        <v>5</v>
      </c>
      <c r="N22">
        <v>0.49</v>
      </c>
      <c r="O22" s="498">
        <v>4.7222222223354038E-2</v>
      </c>
      <c r="P22" s="485"/>
      <c r="Q22" s="485"/>
      <c r="R22" s="485"/>
    </row>
    <row r="23" spans="1:18" x14ac:dyDescent="0.2">
      <c r="A23">
        <v>22</v>
      </c>
      <c r="B23" t="s">
        <v>98</v>
      </c>
      <c r="C23">
        <v>1</v>
      </c>
      <c r="D23">
        <v>0.01</v>
      </c>
      <c r="E23">
        <v>0.01</v>
      </c>
      <c r="F23" s="446">
        <v>42740.645138888889</v>
      </c>
      <c r="G23">
        <v>1.012</v>
      </c>
      <c r="H23" s="446">
        <v>42740.645138888889</v>
      </c>
      <c r="I23">
        <v>1.012</v>
      </c>
      <c r="J23" s="446">
        <v>42740.645138888889</v>
      </c>
      <c r="K23">
        <v>1.0115000000000001</v>
      </c>
      <c r="L23">
        <v>0</v>
      </c>
      <c r="M23">
        <v>5</v>
      </c>
      <c r="N23">
        <v>0.49</v>
      </c>
      <c r="O23" s="498">
        <v>0</v>
      </c>
      <c r="P23" s="485"/>
      <c r="Q23" s="485"/>
      <c r="R23" s="485"/>
    </row>
    <row r="24" spans="1:18" x14ac:dyDescent="0.2">
      <c r="A24">
        <v>23</v>
      </c>
      <c r="B24" t="s">
        <v>98</v>
      </c>
      <c r="C24">
        <v>1</v>
      </c>
      <c r="D24">
        <v>0.01</v>
      </c>
      <c r="E24">
        <v>0.01</v>
      </c>
      <c r="F24" s="446">
        <v>42740.645138888889</v>
      </c>
      <c r="G24">
        <v>1.0112000000000001</v>
      </c>
      <c r="H24" s="446">
        <v>42740.645138888889</v>
      </c>
      <c r="I24">
        <v>1.0112000000000001</v>
      </c>
      <c r="J24" s="446">
        <v>42740.656944444447</v>
      </c>
      <c r="K24">
        <v>1.0106999999999999</v>
      </c>
      <c r="L24">
        <v>0</v>
      </c>
      <c r="M24">
        <v>5.000000000001819</v>
      </c>
      <c r="N24">
        <v>0.49</v>
      </c>
      <c r="O24" s="498">
        <v>1.1805555557657499E-2</v>
      </c>
      <c r="P24" s="485"/>
      <c r="Q24" s="485"/>
      <c r="R24" s="485"/>
    </row>
    <row r="25" spans="1:18" x14ac:dyDescent="0.2">
      <c r="A25">
        <v>24</v>
      </c>
      <c r="B25" t="s">
        <v>98</v>
      </c>
      <c r="C25">
        <v>1</v>
      </c>
      <c r="D25">
        <v>0.01</v>
      </c>
      <c r="E25">
        <v>0.01</v>
      </c>
      <c r="F25" s="446">
        <v>42740.660416666666</v>
      </c>
      <c r="G25">
        <v>1.0096000000000001</v>
      </c>
      <c r="H25" s="446">
        <v>42740.660416666666</v>
      </c>
      <c r="I25">
        <v>1.0096000000000001</v>
      </c>
      <c r="J25" s="446">
        <v>42740.67291666667</v>
      </c>
      <c r="K25">
        <v>1.0091000000000001</v>
      </c>
      <c r="L25">
        <v>0</v>
      </c>
      <c r="M25">
        <v>4.999999999998181</v>
      </c>
      <c r="N25">
        <v>0.5</v>
      </c>
      <c r="O25" s="498">
        <v>1.2500000004365575E-2</v>
      </c>
      <c r="P25" s="485"/>
      <c r="Q25" s="485"/>
      <c r="R25" s="485"/>
    </row>
    <row r="26" spans="1:18" x14ac:dyDescent="0.2">
      <c r="A26">
        <v>25</v>
      </c>
      <c r="B26" t="s">
        <v>98</v>
      </c>
      <c r="C26">
        <v>1</v>
      </c>
      <c r="D26">
        <v>0.01</v>
      </c>
      <c r="E26">
        <v>0.01</v>
      </c>
      <c r="F26" s="446">
        <v>42740.67291666667</v>
      </c>
      <c r="G26">
        <v>1.0087999999999999</v>
      </c>
      <c r="H26" s="446">
        <v>42740.67291666667</v>
      </c>
      <c r="I26">
        <v>1.0087999999999999</v>
      </c>
      <c r="J26" s="446">
        <v>42747.363194444442</v>
      </c>
      <c r="K26">
        <v>1.0071000000000001</v>
      </c>
      <c r="L26">
        <v>0</v>
      </c>
      <c r="M26">
        <v>16.999999999998181</v>
      </c>
      <c r="N26">
        <v>0.47</v>
      </c>
      <c r="O26" s="498">
        <v>4.6902777777722804</v>
      </c>
      <c r="P26" s="485"/>
      <c r="Q26" s="485"/>
      <c r="R26" s="485"/>
    </row>
    <row r="27" spans="1:18" x14ac:dyDescent="0.2">
      <c r="A27">
        <v>26</v>
      </c>
      <c r="B27" t="s">
        <v>98</v>
      </c>
      <c r="C27">
        <v>1</v>
      </c>
      <c r="D27">
        <v>0.01</v>
      </c>
      <c r="E27">
        <v>0.01</v>
      </c>
      <c r="F27" s="446">
        <v>42747.363888888889</v>
      </c>
      <c r="G27">
        <v>1.0068999999999999</v>
      </c>
      <c r="H27" s="446">
        <v>42747.363888888889</v>
      </c>
      <c r="I27">
        <v>1.0068999999999999</v>
      </c>
      <c r="J27" s="446">
        <v>42747.365277777775</v>
      </c>
      <c r="K27">
        <v>1.0064</v>
      </c>
      <c r="L27">
        <v>0</v>
      </c>
      <c r="M27">
        <v>4.999999999998181</v>
      </c>
      <c r="N27">
        <v>0.5</v>
      </c>
      <c r="O27" s="498">
        <v>1.3888888861401938E-3</v>
      </c>
      <c r="P27" s="485"/>
      <c r="Q27" s="485"/>
      <c r="R27" s="485"/>
    </row>
    <row r="28" spans="1:18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46">
        <v>42747.382638888892</v>
      </c>
      <c r="G28">
        <v>1.0082</v>
      </c>
      <c r="H28" s="446">
        <v>42747.382638888892</v>
      </c>
      <c r="I28">
        <v>1.0082</v>
      </c>
      <c r="J28" s="446">
        <v>42747.386805555558</v>
      </c>
      <c r="K28">
        <v>1.0077</v>
      </c>
      <c r="L28">
        <v>0</v>
      </c>
      <c r="M28">
        <v>5</v>
      </c>
      <c r="N28">
        <v>0.5</v>
      </c>
      <c r="O28" s="498">
        <v>4.166666665696539E-3</v>
      </c>
      <c r="P28" s="485"/>
      <c r="Q28" s="485"/>
      <c r="R28" s="485"/>
    </row>
    <row r="29" spans="1:18" x14ac:dyDescent="0.2">
      <c r="A29">
        <v>28</v>
      </c>
      <c r="B29" t="s">
        <v>98</v>
      </c>
      <c r="C29">
        <v>1</v>
      </c>
      <c r="D29">
        <v>0.01</v>
      </c>
      <c r="E29">
        <v>0.01</v>
      </c>
      <c r="F29" s="446">
        <v>42747.395833333336</v>
      </c>
      <c r="G29">
        <v>1.008</v>
      </c>
      <c r="H29" s="446">
        <v>42747.395833333336</v>
      </c>
      <c r="I29">
        <v>1.008</v>
      </c>
      <c r="J29" s="446">
        <v>42747.397916666669</v>
      </c>
      <c r="K29">
        <v>1.0075000000000001</v>
      </c>
      <c r="L29">
        <v>0</v>
      </c>
      <c r="M29">
        <v>5</v>
      </c>
      <c r="N29">
        <v>0.5</v>
      </c>
      <c r="O29" s="498">
        <v>2.0833333328482695E-3</v>
      </c>
      <c r="P29" s="485"/>
      <c r="Q29" s="485"/>
      <c r="R29" s="485"/>
    </row>
    <row r="30" spans="1:18" x14ac:dyDescent="0.2">
      <c r="A30">
        <v>29</v>
      </c>
      <c r="B30" t="s">
        <v>98</v>
      </c>
      <c r="C30">
        <v>1</v>
      </c>
      <c r="D30">
        <v>0.01</v>
      </c>
      <c r="E30">
        <v>0.01</v>
      </c>
      <c r="F30" s="446">
        <v>42747.443749999999</v>
      </c>
      <c r="G30">
        <v>1.0094000000000001</v>
      </c>
      <c r="H30" s="446">
        <v>42747.443749999999</v>
      </c>
      <c r="I30">
        <v>1.0094000000000001</v>
      </c>
      <c r="J30" s="446">
        <v>42747.45416666667</v>
      </c>
      <c r="K30">
        <v>1.0088999999999999</v>
      </c>
      <c r="L30">
        <v>0</v>
      </c>
      <c r="M30">
        <v>5.000000000001819</v>
      </c>
      <c r="N30">
        <v>0.5</v>
      </c>
      <c r="O30" s="498">
        <v>1.0416666671517305E-2</v>
      </c>
      <c r="P30" s="485"/>
      <c r="Q30" s="485"/>
      <c r="R30" s="485"/>
    </row>
    <row r="31" spans="1:18" x14ac:dyDescent="0.2">
      <c r="A31">
        <v>30</v>
      </c>
      <c r="B31" t="s">
        <v>98</v>
      </c>
      <c r="C31">
        <v>1</v>
      </c>
      <c r="D31">
        <v>0.01</v>
      </c>
      <c r="E31">
        <v>0.01</v>
      </c>
      <c r="F31" s="446">
        <v>42747.512499999997</v>
      </c>
      <c r="G31">
        <v>1.0065999999999999</v>
      </c>
      <c r="H31" s="446">
        <v>42747.512499999997</v>
      </c>
      <c r="I31">
        <v>1.0065999999999999</v>
      </c>
      <c r="J31" s="446">
        <v>42747.536805555559</v>
      </c>
      <c r="K31">
        <v>1.0061</v>
      </c>
      <c r="L31">
        <v>0</v>
      </c>
      <c r="M31">
        <v>5</v>
      </c>
      <c r="N31">
        <v>0.5</v>
      </c>
      <c r="O31" s="498">
        <v>2.4305555562023073E-2</v>
      </c>
      <c r="P31" s="485"/>
      <c r="Q31" s="485"/>
      <c r="R31" s="485"/>
    </row>
    <row r="32" spans="1:18" x14ac:dyDescent="0.2">
      <c r="A32">
        <v>31</v>
      </c>
      <c r="B32" t="s">
        <v>98</v>
      </c>
      <c r="C32">
        <v>1</v>
      </c>
      <c r="D32">
        <v>0.01</v>
      </c>
      <c r="E32">
        <v>0.01</v>
      </c>
      <c r="F32" s="446">
        <v>42747.546527777777</v>
      </c>
      <c r="G32">
        <v>1.0058</v>
      </c>
      <c r="H32" s="446">
        <v>42747.546527777777</v>
      </c>
      <c r="I32">
        <v>1.0058</v>
      </c>
      <c r="J32" s="446">
        <v>42748.5625</v>
      </c>
      <c r="K32">
        <v>1.0051000000000001</v>
      </c>
      <c r="L32">
        <v>0</v>
      </c>
      <c r="M32">
        <v>6.999999999998181</v>
      </c>
      <c r="N32">
        <v>0.53</v>
      </c>
      <c r="O32" s="498">
        <v>1.015972222223354</v>
      </c>
      <c r="P32" s="485"/>
      <c r="Q32" s="485"/>
      <c r="R32" s="485"/>
    </row>
    <row r="33" spans="1:18" x14ac:dyDescent="0.2">
      <c r="A33">
        <v>32</v>
      </c>
      <c r="B33" t="s">
        <v>98</v>
      </c>
      <c r="C33">
        <v>1</v>
      </c>
      <c r="D33">
        <v>0.01</v>
      </c>
      <c r="E33">
        <v>0.01</v>
      </c>
      <c r="F33" s="446">
        <v>42748.566666666666</v>
      </c>
      <c r="G33">
        <v>1.0087999999999999</v>
      </c>
      <c r="H33" s="446">
        <v>42748.566666666666</v>
      </c>
      <c r="I33">
        <v>1.0087999999999999</v>
      </c>
      <c r="J33" s="446">
        <v>42748.567361111112</v>
      </c>
      <c r="K33">
        <v>1.0083</v>
      </c>
      <c r="L33">
        <v>0</v>
      </c>
      <c r="M33">
        <v>5</v>
      </c>
      <c r="N33">
        <v>0.5</v>
      </c>
      <c r="O33" s="498">
        <v>6.944444467080757E-4</v>
      </c>
      <c r="P33" s="485"/>
      <c r="Q33" s="485"/>
      <c r="R33" s="485"/>
    </row>
    <row r="34" spans="1:18" x14ac:dyDescent="0.2">
      <c r="A34">
        <v>33</v>
      </c>
      <c r="B34" t="s">
        <v>98</v>
      </c>
      <c r="C34">
        <v>1</v>
      </c>
      <c r="D34">
        <v>0.01</v>
      </c>
      <c r="E34">
        <v>0.01</v>
      </c>
      <c r="F34" s="446">
        <v>42748.570138888892</v>
      </c>
      <c r="G34">
        <v>1.0074000000000001</v>
      </c>
      <c r="H34" s="446">
        <v>42748.570138888892</v>
      </c>
      <c r="I34">
        <v>1.0074000000000001</v>
      </c>
      <c r="J34" s="446">
        <v>42748.571527777778</v>
      </c>
      <c r="K34">
        <v>1.0068999999999999</v>
      </c>
      <c r="L34">
        <v>0</v>
      </c>
      <c r="M34">
        <v>5.000000000001819</v>
      </c>
      <c r="N34">
        <v>0.5</v>
      </c>
      <c r="O34" s="498">
        <v>1.3888888861401938E-3</v>
      </c>
      <c r="P34" s="485"/>
      <c r="Q34" s="485"/>
      <c r="R34" s="485"/>
    </row>
    <row r="35" spans="1:18" x14ac:dyDescent="0.2">
      <c r="A35">
        <v>34</v>
      </c>
      <c r="B35" t="s">
        <v>98</v>
      </c>
      <c r="C35">
        <v>1</v>
      </c>
      <c r="D35">
        <v>0.01</v>
      </c>
      <c r="E35">
        <v>0.01</v>
      </c>
      <c r="F35" s="446">
        <v>42748.572222222225</v>
      </c>
      <c r="G35">
        <v>1.0067999999999999</v>
      </c>
      <c r="H35" s="446">
        <v>42748.572222222225</v>
      </c>
      <c r="I35">
        <v>1.0067999999999999</v>
      </c>
      <c r="J35" s="446">
        <v>42752.336111111108</v>
      </c>
      <c r="K35">
        <v>1.006</v>
      </c>
      <c r="L35">
        <v>0</v>
      </c>
      <c r="M35">
        <v>8</v>
      </c>
      <c r="N35">
        <v>0.45</v>
      </c>
      <c r="O35" s="498">
        <v>1.7638888888832298</v>
      </c>
      <c r="P35" s="485"/>
      <c r="Q35" s="485"/>
      <c r="R35" s="485"/>
    </row>
    <row r="36" spans="1:18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46">
        <v>42752.337500000001</v>
      </c>
      <c r="G36">
        <v>1.0051000000000001</v>
      </c>
      <c r="H36" s="446">
        <v>42752.337500000001</v>
      </c>
      <c r="I36">
        <v>1.0051000000000001</v>
      </c>
      <c r="J36" s="446">
        <v>42752.387499999997</v>
      </c>
      <c r="K36">
        <v>1.0045999999999999</v>
      </c>
      <c r="L36">
        <v>0</v>
      </c>
      <c r="M36">
        <v>5.000000000001819</v>
      </c>
      <c r="N36">
        <v>0.5</v>
      </c>
      <c r="O36" s="498">
        <v>4.9999999995634425E-2</v>
      </c>
      <c r="P36" s="485"/>
      <c r="Q36" s="485"/>
      <c r="R36" s="485"/>
    </row>
    <row r="37" spans="1:18" x14ac:dyDescent="0.2">
      <c r="A37">
        <v>36</v>
      </c>
      <c r="B37" t="s">
        <v>98</v>
      </c>
      <c r="C37">
        <v>1</v>
      </c>
      <c r="D37">
        <v>0.01</v>
      </c>
      <c r="E37">
        <v>0.01</v>
      </c>
      <c r="F37" s="446">
        <v>42752.47152777778</v>
      </c>
      <c r="G37">
        <v>1.0018</v>
      </c>
      <c r="H37" s="446">
        <v>42752.47152777778</v>
      </c>
      <c r="I37">
        <v>1.0018</v>
      </c>
      <c r="J37" s="446">
        <v>42752.479166666664</v>
      </c>
      <c r="K37">
        <v>1.0013000000000001</v>
      </c>
      <c r="L37">
        <v>0</v>
      </c>
      <c r="M37">
        <v>5</v>
      </c>
      <c r="N37">
        <v>0.5</v>
      </c>
      <c r="O37" s="498">
        <v>7.6388888846850023E-3</v>
      </c>
      <c r="P37" s="485"/>
      <c r="Q37" s="485"/>
      <c r="R37" s="485"/>
    </row>
    <row r="38" spans="1:18" x14ac:dyDescent="0.2">
      <c r="A38">
        <v>37</v>
      </c>
      <c r="B38" t="s">
        <v>98</v>
      </c>
      <c r="C38">
        <v>1</v>
      </c>
      <c r="D38">
        <v>0.01</v>
      </c>
      <c r="E38">
        <v>0.01</v>
      </c>
      <c r="F38" s="446">
        <v>42752.479861111111</v>
      </c>
      <c r="G38">
        <v>1.0004</v>
      </c>
      <c r="H38" s="446">
        <v>42752.479861111111</v>
      </c>
      <c r="I38">
        <v>1.0004</v>
      </c>
      <c r="J38" s="446">
        <v>42752.618055555555</v>
      </c>
      <c r="K38">
        <v>0.99990000000000012</v>
      </c>
      <c r="L38">
        <v>0</v>
      </c>
      <c r="M38">
        <v>4.999999999998181</v>
      </c>
      <c r="N38">
        <v>0.5</v>
      </c>
      <c r="O38" s="498">
        <v>0.13819444444379769</v>
      </c>
      <c r="P38" s="485"/>
      <c r="Q38" s="485"/>
      <c r="R38" s="485"/>
    </row>
    <row r="39" spans="1:18" x14ac:dyDescent="0.2">
      <c r="A39">
        <v>38</v>
      </c>
      <c r="B39" t="s">
        <v>98</v>
      </c>
      <c r="C39">
        <v>1</v>
      </c>
      <c r="D39">
        <v>0.01</v>
      </c>
      <c r="E39">
        <v>0.01</v>
      </c>
      <c r="F39" s="446">
        <v>42752.645138888889</v>
      </c>
      <c r="G39">
        <v>1</v>
      </c>
      <c r="H39" s="446">
        <v>42752.645138888889</v>
      </c>
      <c r="I39">
        <v>1</v>
      </c>
      <c r="J39" s="446">
        <v>42758.129861111112</v>
      </c>
      <c r="K39">
        <v>0.99850000000000005</v>
      </c>
      <c r="L39">
        <v>0</v>
      </c>
      <c r="M39">
        <v>15</v>
      </c>
      <c r="N39">
        <v>0.46</v>
      </c>
      <c r="O39" s="498">
        <v>3.484722222223354</v>
      </c>
      <c r="P39" s="485"/>
      <c r="Q39" s="485"/>
      <c r="R39" s="485"/>
    </row>
    <row r="40" spans="1:18" x14ac:dyDescent="0.2">
      <c r="A40">
        <v>39</v>
      </c>
      <c r="B40" t="s">
        <v>98</v>
      </c>
      <c r="C40">
        <v>1</v>
      </c>
      <c r="D40">
        <v>0.01</v>
      </c>
      <c r="E40">
        <v>0.01</v>
      </c>
      <c r="F40" s="446">
        <v>42758.299305555556</v>
      </c>
      <c r="G40">
        <v>0.99750000000000005</v>
      </c>
      <c r="H40" s="446">
        <v>42758.299305555556</v>
      </c>
      <c r="I40">
        <v>0.99750000000000005</v>
      </c>
      <c r="J40" s="446">
        <v>42758.912499999999</v>
      </c>
      <c r="K40">
        <v>0.997</v>
      </c>
      <c r="L40">
        <v>0</v>
      </c>
      <c r="M40">
        <v>5</v>
      </c>
      <c r="N40">
        <v>0.5</v>
      </c>
      <c r="O40" s="498">
        <v>0.6131944444423425</v>
      </c>
      <c r="P40" s="485"/>
      <c r="Q40" s="485"/>
      <c r="R40" s="485"/>
    </row>
    <row r="41" spans="1:18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46">
        <v>42758.913194444445</v>
      </c>
      <c r="G41">
        <v>0.99639999999999995</v>
      </c>
      <c r="H41" s="446">
        <v>42758.913194444445</v>
      </c>
      <c r="I41">
        <v>0.99639999999999995</v>
      </c>
      <c r="J41" s="446">
        <v>42765.734722222223</v>
      </c>
      <c r="K41">
        <v>0.99470000000000003</v>
      </c>
      <c r="L41">
        <v>0</v>
      </c>
      <c r="M41">
        <v>17</v>
      </c>
      <c r="N41">
        <v>0.49</v>
      </c>
      <c r="O41" s="498">
        <v>4.8215277777781012</v>
      </c>
      <c r="P41" s="485"/>
      <c r="Q41" s="485"/>
      <c r="R41" s="485"/>
    </row>
    <row r="42" spans="1:18" x14ac:dyDescent="0.2">
      <c r="A42">
        <v>41</v>
      </c>
      <c r="B42" t="s">
        <v>98</v>
      </c>
      <c r="C42">
        <v>1</v>
      </c>
      <c r="D42">
        <v>0.01</v>
      </c>
      <c r="E42">
        <v>0.01</v>
      </c>
      <c r="F42" s="446">
        <v>42765.73541666667</v>
      </c>
      <c r="G42">
        <v>0.99429999999999996</v>
      </c>
      <c r="H42" s="446">
        <v>42765.73541666667</v>
      </c>
      <c r="I42">
        <v>0.99429999999999996</v>
      </c>
      <c r="J42" s="446">
        <v>42765.736111111109</v>
      </c>
      <c r="K42">
        <v>0.99380000000000002</v>
      </c>
      <c r="L42">
        <v>0</v>
      </c>
      <c r="M42">
        <v>5</v>
      </c>
      <c r="N42">
        <v>0.5</v>
      </c>
      <c r="O42" s="498">
        <v>6.9444443943211809E-4</v>
      </c>
      <c r="P42" s="485"/>
      <c r="Q42" s="485"/>
      <c r="R42" s="485"/>
    </row>
    <row r="43" spans="1:18" x14ac:dyDescent="0.2">
      <c r="A43">
        <v>42</v>
      </c>
      <c r="B43" t="s">
        <v>98</v>
      </c>
      <c r="C43">
        <v>1</v>
      </c>
      <c r="D43">
        <v>0.01</v>
      </c>
      <c r="E43">
        <v>0.01</v>
      </c>
      <c r="F43" s="446">
        <v>42765.736111111109</v>
      </c>
      <c r="G43">
        <v>0.99350000000000005</v>
      </c>
      <c r="H43" s="446">
        <v>42765.736111111109</v>
      </c>
      <c r="I43">
        <v>0.99350000000000005</v>
      </c>
      <c r="J43" s="446">
        <v>42766.492361111108</v>
      </c>
      <c r="K43">
        <v>0.99280000000000013</v>
      </c>
      <c r="L43">
        <v>0</v>
      </c>
      <c r="M43">
        <v>6.999999999998181</v>
      </c>
      <c r="N43">
        <v>0.54</v>
      </c>
      <c r="O43" s="498">
        <v>0.75624999999854481</v>
      </c>
      <c r="P43" s="485"/>
      <c r="Q43" s="485"/>
      <c r="R43" s="485"/>
    </row>
    <row r="44" spans="1:18" x14ac:dyDescent="0.2">
      <c r="A44">
        <v>43</v>
      </c>
      <c r="B44" t="s">
        <v>98</v>
      </c>
      <c r="C44">
        <v>1</v>
      </c>
      <c r="D44">
        <v>0.01</v>
      </c>
      <c r="E44">
        <v>0.01</v>
      </c>
      <c r="F44" s="446">
        <v>42766.495833333334</v>
      </c>
      <c r="G44">
        <v>0.99319999999999997</v>
      </c>
      <c r="H44" s="446">
        <v>42766.495833333334</v>
      </c>
      <c r="I44">
        <v>0.99319999999999997</v>
      </c>
      <c r="J44" s="446">
        <v>42766.499305555553</v>
      </c>
      <c r="K44">
        <v>0.99270000000000003</v>
      </c>
      <c r="L44">
        <v>0</v>
      </c>
      <c r="M44">
        <v>5</v>
      </c>
      <c r="N44">
        <v>0.5</v>
      </c>
      <c r="O44" s="498">
        <v>3.4722222189884633E-3</v>
      </c>
      <c r="P44" s="485"/>
      <c r="Q44" s="485"/>
      <c r="R44" s="485"/>
    </row>
    <row r="45" spans="1:18" x14ac:dyDescent="0.2">
      <c r="A45">
        <v>44</v>
      </c>
      <c r="B45" t="s">
        <v>98</v>
      </c>
      <c r="C45">
        <v>1</v>
      </c>
      <c r="D45">
        <v>0.01</v>
      </c>
      <c r="E45">
        <v>0.01</v>
      </c>
      <c r="F45" s="446">
        <v>42766.5</v>
      </c>
      <c r="G45">
        <v>0.99239999999999995</v>
      </c>
      <c r="H45" s="446">
        <v>42766.5</v>
      </c>
      <c r="I45">
        <v>0.99239999999999995</v>
      </c>
      <c r="J45" s="446">
        <v>42766.504861111112</v>
      </c>
      <c r="K45">
        <v>0.9919</v>
      </c>
      <c r="L45">
        <v>0</v>
      </c>
      <c r="M45">
        <v>5</v>
      </c>
      <c r="N45">
        <v>0.5</v>
      </c>
      <c r="O45" s="498">
        <v>4.8611111124046147E-3</v>
      </c>
      <c r="P45" s="485"/>
      <c r="Q45" s="485"/>
      <c r="R45" s="485"/>
    </row>
    <row r="46" spans="1:18" x14ac:dyDescent="0.2">
      <c r="A46">
        <v>45</v>
      </c>
      <c r="B46" t="s">
        <v>98</v>
      </c>
      <c r="C46">
        <v>1</v>
      </c>
      <c r="D46">
        <v>0.01</v>
      </c>
      <c r="E46">
        <v>0.01</v>
      </c>
      <c r="F46" s="446">
        <v>42766.515277777777</v>
      </c>
      <c r="G46">
        <v>0.99139999999999995</v>
      </c>
      <c r="H46" s="446">
        <v>42766.515277777777</v>
      </c>
      <c r="I46">
        <v>0.99139999999999995</v>
      </c>
      <c r="J46" s="446">
        <v>42766.519444444442</v>
      </c>
      <c r="K46">
        <v>0.99089999999999989</v>
      </c>
      <c r="L46">
        <v>0</v>
      </c>
      <c r="M46">
        <v>5.000000000001819</v>
      </c>
      <c r="N46">
        <v>0.5</v>
      </c>
      <c r="O46" s="498">
        <v>4.166666665696539E-3</v>
      </c>
      <c r="P46" s="485"/>
      <c r="Q46" s="485"/>
      <c r="R46" s="485"/>
    </row>
    <row r="47" spans="1:18" x14ac:dyDescent="0.2">
      <c r="A47">
        <v>46</v>
      </c>
      <c r="B47" t="s">
        <v>98</v>
      </c>
      <c r="C47">
        <v>1</v>
      </c>
      <c r="D47">
        <v>0.01</v>
      </c>
      <c r="E47">
        <v>0.01</v>
      </c>
      <c r="F47" s="446">
        <v>42766.547222222223</v>
      </c>
      <c r="G47">
        <v>0.99129999999999996</v>
      </c>
      <c r="H47" s="446">
        <v>42766.547222222223</v>
      </c>
      <c r="I47">
        <v>0.99129999999999996</v>
      </c>
      <c r="J47" s="446">
        <v>42766.602777777778</v>
      </c>
      <c r="K47">
        <v>0.99080000000000001</v>
      </c>
      <c r="L47">
        <v>0</v>
      </c>
      <c r="M47">
        <v>5</v>
      </c>
      <c r="N47">
        <v>0.5</v>
      </c>
      <c r="O47" s="498">
        <v>5.5555555554747116E-2</v>
      </c>
      <c r="P47" s="485"/>
      <c r="Q47" s="485"/>
      <c r="R47" s="485"/>
    </row>
    <row r="48" spans="1:18" x14ac:dyDescent="0.2">
      <c r="A48">
        <v>47</v>
      </c>
      <c r="B48" t="s">
        <v>98</v>
      </c>
      <c r="C48">
        <v>1</v>
      </c>
      <c r="D48">
        <v>0.01</v>
      </c>
      <c r="E48">
        <v>0.01</v>
      </c>
      <c r="F48" s="446">
        <v>42766.602777777778</v>
      </c>
      <c r="G48">
        <v>0.99050000000000005</v>
      </c>
      <c r="H48" s="446">
        <v>42766.602777777778</v>
      </c>
      <c r="I48">
        <v>0.99050000000000005</v>
      </c>
      <c r="J48" s="446">
        <v>42766.60833333333</v>
      </c>
      <c r="K48">
        <v>0.9900000000000001</v>
      </c>
      <c r="L48">
        <v>0</v>
      </c>
      <c r="M48">
        <v>4.999999999998181</v>
      </c>
      <c r="N48">
        <v>0.51</v>
      </c>
      <c r="O48" s="498">
        <v>5.5555555518367328E-3</v>
      </c>
      <c r="P48" s="485"/>
      <c r="Q48" s="485"/>
      <c r="R48" s="485"/>
    </row>
    <row r="49" spans="1:18" x14ac:dyDescent="0.2">
      <c r="A49">
        <v>48</v>
      </c>
      <c r="B49" t="s">
        <v>98</v>
      </c>
      <c r="C49">
        <v>1</v>
      </c>
      <c r="D49">
        <v>0.01</v>
      </c>
      <c r="E49">
        <v>0.01</v>
      </c>
      <c r="F49" s="446">
        <v>42766.60833333333</v>
      </c>
      <c r="G49">
        <v>0.98970000000000002</v>
      </c>
      <c r="H49" s="446">
        <v>42766.60833333333</v>
      </c>
      <c r="I49">
        <v>0.98970000000000002</v>
      </c>
      <c r="J49" s="446">
        <v>42766.614583333336</v>
      </c>
      <c r="K49">
        <v>0.98919999999999997</v>
      </c>
      <c r="L49">
        <v>0</v>
      </c>
      <c r="M49">
        <v>5</v>
      </c>
      <c r="N49">
        <v>0.51</v>
      </c>
      <c r="O49" s="498">
        <v>6.2500000058207661E-3</v>
      </c>
      <c r="P49" s="485"/>
      <c r="Q49" s="485"/>
      <c r="R49" s="485"/>
    </row>
    <row r="50" spans="1:18" x14ac:dyDescent="0.2">
      <c r="A50">
        <v>49</v>
      </c>
      <c r="B50" t="s">
        <v>98</v>
      </c>
      <c r="C50">
        <v>1</v>
      </c>
      <c r="D50">
        <v>0.01</v>
      </c>
      <c r="E50">
        <v>0.01</v>
      </c>
      <c r="F50" s="446">
        <v>42766.615277777775</v>
      </c>
      <c r="G50">
        <v>0.98909999999999998</v>
      </c>
      <c r="H50" s="446">
        <v>42766.615277777775</v>
      </c>
      <c r="I50">
        <v>0.98909999999999998</v>
      </c>
      <c r="J50" s="446">
        <v>42766.618750000001</v>
      </c>
      <c r="K50">
        <v>0.98860000000000003</v>
      </c>
      <c r="L50">
        <v>0</v>
      </c>
      <c r="M50">
        <v>5</v>
      </c>
      <c r="N50">
        <v>0.51</v>
      </c>
      <c r="O50" s="498">
        <v>3.4722222262644209E-3</v>
      </c>
      <c r="P50" s="485"/>
      <c r="Q50" s="485"/>
      <c r="R50" s="485"/>
    </row>
    <row r="51" spans="1:18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46">
        <v>42766.618750000001</v>
      </c>
      <c r="G51">
        <v>0.98829999999999996</v>
      </c>
      <c r="H51" s="446">
        <v>42766.618750000001</v>
      </c>
      <c r="I51">
        <v>0.98829999999999996</v>
      </c>
      <c r="J51" s="446">
        <v>42766.620833333334</v>
      </c>
      <c r="K51">
        <v>0.9877999999999999</v>
      </c>
      <c r="L51">
        <v>0</v>
      </c>
      <c r="M51">
        <v>5.000000000001819</v>
      </c>
      <c r="N51">
        <v>0.51</v>
      </c>
      <c r="O51" s="498">
        <v>2.0833333328482695E-3</v>
      </c>
      <c r="P51" s="485"/>
      <c r="Q51" s="485"/>
      <c r="R51" s="485"/>
    </row>
    <row r="52" spans="1:18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46">
        <v>42766.621527777781</v>
      </c>
      <c r="G52">
        <v>0.98740000000000006</v>
      </c>
      <c r="H52" s="446">
        <v>42766.621527777781</v>
      </c>
      <c r="I52">
        <v>0.98740000000000006</v>
      </c>
      <c r="J52" s="446">
        <v>42766.665972222225</v>
      </c>
      <c r="K52">
        <v>0.98690000000000011</v>
      </c>
      <c r="L52">
        <v>0</v>
      </c>
      <c r="M52">
        <v>4.999999999998181</v>
      </c>
      <c r="N52">
        <v>0.51</v>
      </c>
      <c r="O52" s="498">
        <v>4.4444444443797693E-2</v>
      </c>
      <c r="P52" s="485"/>
      <c r="Q52" s="485"/>
      <c r="R52" s="485"/>
    </row>
    <row r="53" spans="1:18" x14ac:dyDescent="0.2">
      <c r="A53">
        <v>52</v>
      </c>
      <c r="B53" t="s">
        <v>98</v>
      </c>
      <c r="C53">
        <v>4</v>
      </c>
      <c r="D53">
        <v>0.31</v>
      </c>
      <c r="E53">
        <v>0.32</v>
      </c>
      <c r="F53" s="446">
        <v>42766.666666666664</v>
      </c>
      <c r="G53">
        <v>0.98609999999999998</v>
      </c>
      <c r="H53" s="446">
        <v>42772.645138888889</v>
      </c>
      <c r="I53">
        <v>0.99399999999999999</v>
      </c>
      <c r="J53" s="446">
        <v>42772.665277777778</v>
      </c>
      <c r="K53">
        <v>0.99310000000000009</v>
      </c>
      <c r="L53">
        <v>79</v>
      </c>
      <c r="M53">
        <v>8.999999999998181</v>
      </c>
      <c r="N53">
        <v>20</v>
      </c>
      <c r="O53" s="498">
        <v>3.9986111111138598</v>
      </c>
      <c r="P53" s="485"/>
      <c r="Q53" s="485"/>
      <c r="R53" s="485"/>
    </row>
    <row r="54" spans="1:18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46">
        <v>42772.777083333334</v>
      </c>
      <c r="G54">
        <v>0.99219999999999997</v>
      </c>
      <c r="H54" s="446">
        <v>42772.777083333334</v>
      </c>
      <c r="I54">
        <v>0.99219999999999997</v>
      </c>
      <c r="J54" s="446">
        <v>42772.78402777778</v>
      </c>
      <c r="K54">
        <v>0.99170000000000003</v>
      </c>
      <c r="L54">
        <v>0</v>
      </c>
      <c r="M54">
        <v>5</v>
      </c>
      <c r="N54">
        <v>0.5</v>
      </c>
      <c r="O54" s="498">
        <v>6.9444444452528842E-3</v>
      </c>
      <c r="P54" s="485"/>
      <c r="Q54" s="485"/>
      <c r="R54" s="485"/>
    </row>
    <row r="55" spans="1:18" x14ac:dyDescent="0.2">
      <c r="A55">
        <v>54</v>
      </c>
      <c r="B55" t="s">
        <v>97</v>
      </c>
      <c r="C55">
        <v>1</v>
      </c>
      <c r="D55">
        <v>0.01</v>
      </c>
      <c r="E55">
        <v>0.01</v>
      </c>
      <c r="F55" s="446">
        <v>42773.344444444447</v>
      </c>
      <c r="G55">
        <v>0.99919999999999998</v>
      </c>
      <c r="H55" s="446">
        <v>42773.344444444447</v>
      </c>
      <c r="I55">
        <v>0.99919999999999998</v>
      </c>
      <c r="J55" s="446">
        <v>42773.347916666666</v>
      </c>
      <c r="K55">
        <v>0.99970000000000003</v>
      </c>
      <c r="L55">
        <v>0</v>
      </c>
      <c r="M55">
        <v>5</v>
      </c>
      <c r="N55">
        <v>0.5</v>
      </c>
      <c r="O55" s="498">
        <v>3.4722222189884633E-3</v>
      </c>
      <c r="P55" s="485"/>
      <c r="Q55" s="485"/>
      <c r="R55" s="485"/>
    </row>
    <row r="56" spans="1:18" x14ac:dyDescent="0.2">
      <c r="A56">
        <v>55</v>
      </c>
      <c r="B56" t="s">
        <v>97</v>
      </c>
      <c r="C56">
        <v>1</v>
      </c>
      <c r="D56">
        <v>0.01</v>
      </c>
      <c r="E56">
        <v>0.01</v>
      </c>
      <c r="F56" s="446">
        <v>42773.348611111112</v>
      </c>
      <c r="G56">
        <v>1.0001</v>
      </c>
      <c r="H56" s="446">
        <v>42773.348611111112</v>
      </c>
      <c r="I56">
        <v>1.0001</v>
      </c>
      <c r="J56" s="446">
        <v>42773.396527777775</v>
      </c>
      <c r="K56">
        <v>1.0005999999999999</v>
      </c>
      <c r="L56">
        <v>0</v>
      </c>
      <c r="M56">
        <v>5</v>
      </c>
      <c r="N56">
        <v>0.5</v>
      </c>
      <c r="O56" s="498">
        <v>4.7916666662786156E-2</v>
      </c>
      <c r="P56" s="485"/>
      <c r="Q56" s="485"/>
      <c r="R56" s="485"/>
    </row>
    <row r="57" spans="1:18" x14ac:dyDescent="0.2">
      <c r="A57">
        <v>56</v>
      </c>
      <c r="B57" t="s">
        <v>98</v>
      </c>
      <c r="C57">
        <v>1</v>
      </c>
      <c r="D57">
        <v>0.01</v>
      </c>
      <c r="E57">
        <v>0.01</v>
      </c>
      <c r="F57" s="446">
        <v>42773.490972222222</v>
      </c>
      <c r="G57">
        <v>0.99939999999999996</v>
      </c>
      <c r="H57" s="446">
        <v>42773.490972222222</v>
      </c>
      <c r="I57">
        <v>0.99939999999999996</v>
      </c>
      <c r="J57" s="446">
        <v>42773.51458333333</v>
      </c>
      <c r="K57">
        <v>0.9988999999999999</v>
      </c>
      <c r="L57">
        <v>0</v>
      </c>
      <c r="M57">
        <v>5.000000000001819</v>
      </c>
      <c r="N57">
        <v>0.5</v>
      </c>
      <c r="O57" s="498">
        <v>2.361111110803904E-2</v>
      </c>
      <c r="P57" s="485"/>
      <c r="Q57" s="485"/>
      <c r="R57" s="485"/>
    </row>
    <row r="58" spans="1:18" x14ac:dyDescent="0.2">
      <c r="A58">
        <v>57</v>
      </c>
      <c r="B58" t="s">
        <v>98</v>
      </c>
      <c r="C58">
        <v>1</v>
      </c>
      <c r="D58">
        <v>0.01</v>
      </c>
      <c r="E58">
        <v>0.01</v>
      </c>
      <c r="F58" s="446">
        <v>42773.530555555553</v>
      </c>
      <c r="G58">
        <v>0.998</v>
      </c>
      <c r="H58" s="446">
        <v>42773.530555555553</v>
      </c>
      <c r="I58">
        <v>0.998</v>
      </c>
      <c r="J58" s="446">
        <v>42773.668749999997</v>
      </c>
      <c r="K58">
        <v>0.99750000000000005</v>
      </c>
      <c r="L58">
        <v>0</v>
      </c>
      <c r="M58">
        <v>5</v>
      </c>
      <c r="N58">
        <v>0.5</v>
      </c>
      <c r="O58" s="498">
        <v>0.13819444444379769</v>
      </c>
      <c r="P58" s="485"/>
      <c r="Q58" s="485"/>
      <c r="R58" s="485"/>
    </row>
    <row r="59" spans="1:18" x14ac:dyDescent="0.2">
      <c r="A59">
        <v>58</v>
      </c>
      <c r="B59" t="s">
        <v>97</v>
      </c>
      <c r="C59">
        <v>1</v>
      </c>
      <c r="D59">
        <v>0.01</v>
      </c>
      <c r="E59">
        <v>0.01</v>
      </c>
      <c r="F59" s="446">
        <v>42773.558333333334</v>
      </c>
      <c r="G59">
        <v>0.99909999999999999</v>
      </c>
      <c r="H59" s="446">
        <v>42773.558333333334</v>
      </c>
      <c r="I59">
        <v>0.99909999999999999</v>
      </c>
      <c r="J59" s="446">
        <v>42774.335416666669</v>
      </c>
      <c r="K59">
        <v>0.99960000000000016</v>
      </c>
      <c r="L59">
        <v>0</v>
      </c>
      <c r="M59">
        <v>5.000000000001819</v>
      </c>
      <c r="N59">
        <v>0.53</v>
      </c>
      <c r="O59" s="498">
        <v>0.77708333333430346</v>
      </c>
      <c r="P59" s="485"/>
      <c r="Q59" s="485"/>
      <c r="R59" s="485"/>
    </row>
    <row r="60" spans="1:18" x14ac:dyDescent="0.2">
      <c r="A60">
        <v>59</v>
      </c>
      <c r="B60" t="s">
        <v>98</v>
      </c>
      <c r="C60">
        <v>1</v>
      </c>
      <c r="D60">
        <v>0.01</v>
      </c>
      <c r="E60">
        <v>0.01</v>
      </c>
      <c r="F60" s="446">
        <v>42773.679166666669</v>
      </c>
      <c r="G60">
        <v>0.99729999999999996</v>
      </c>
      <c r="H60" s="446">
        <v>42773.679166666669</v>
      </c>
      <c r="I60">
        <v>0.99729999999999996</v>
      </c>
      <c r="J60" s="446">
        <v>42773.718055555553</v>
      </c>
      <c r="K60">
        <v>0.99680000000000013</v>
      </c>
      <c r="L60">
        <v>0</v>
      </c>
      <c r="M60">
        <v>4.999999999998181</v>
      </c>
      <c r="N60">
        <v>0.5</v>
      </c>
      <c r="O60" s="498">
        <v>3.8888888884685002E-2</v>
      </c>
      <c r="P60" s="485"/>
      <c r="Q60" s="485"/>
      <c r="R60" s="485"/>
    </row>
    <row r="61" spans="1:18" x14ac:dyDescent="0.2">
      <c r="A61">
        <v>60</v>
      </c>
      <c r="B61" t="s">
        <v>98</v>
      </c>
      <c r="C61">
        <v>1</v>
      </c>
      <c r="D61">
        <v>0.01</v>
      </c>
      <c r="E61">
        <v>0.01</v>
      </c>
      <c r="F61" s="446">
        <v>42773.727777777778</v>
      </c>
      <c r="G61">
        <v>0.996</v>
      </c>
      <c r="H61" s="446">
        <v>42773.727777777778</v>
      </c>
      <c r="I61">
        <v>0.996</v>
      </c>
      <c r="J61" s="446">
        <v>42774.597916666666</v>
      </c>
      <c r="K61">
        <v>0.99529999999999996</v>
      </c>
      <c r="L61">
        <v>0</v>
      </c>
      <c r="M61">
        <v>7</v>
      </c>
      <c r="N61">
        <v>0.53</v>
      </c>
      <c r="O61" s="498">
        <v>0.87013888888759539</v>
      </c>
      <c r="P61" s="485"/>
      <c r="Q61" s="485"/>
      <c r="R61" s="485"/>
    </row>
    <row r="62" spans="1:18" x14ac:dyDescent="0.2">
      <c r="A62">
        <v>61</v>
      </c>
      <c r="B62" t="s">
        <v>97</v>
      </c>
      <c r="C62">
        <v>1</v>
      </c>
      <c r="D62">
        <v>0.01</v>
      </c>
      <c r="E62">
        <v>0.01</v>
      </c>
      <c r="F62" s="446">
        <v>42774.336111111108</v>
      </c>
      <c r="G62">
        <v>0.99990000000000001</v>
      </c>
      <c r="H62" s="446">
        <v>42774.336111111108</v>
      </c>
      <c r="I62">
        <v>0.99990000000000001</v>
      </c>
      <c r="J62" s="446">
        <v>42775.625</v>
      </c>
      <c r="K62">
        <v>1.0003</v>
      </c>
      <c r="L62">
        <v>0</v>
      </c>
      <c r="M62">
        <v>4</v>
      </c>
      <c r="N62">
        <v>0.48</v>
      </c>
      <c r="O62" s="498">
        <v>1.288888888891961</v>
      </c>
      <c r="P62" s="485"/>
      <c r="Q62" s="485"/>
      <c r="R62" s="485"/>
    </row>
    <row r="63" spans="1:18" x14ac:dyDescent="0.2">
      <c r="A63">
        <v>62</v>
      </c>
      <c r="B63" t="s">
        <v>98</v>
      </c>
      <c r="C63">
        <v>1</v>
      </c>
      <c r="D63">
        <v>0.01</v>
      </c>
      <c r="E63">
        <v>0.01</v>
      </c>
      <c r="F63" s="446">
        <v>42774.598611111112</v>
      </c>
      <c r="G63">
        <v>0.995</v>
      </c>
      <c r="H63" s="446">
        <v>42774.598611111112</v>
      </c>
      <c r="I63">
        <v>0.995</v>
      </c>
      <c r="J63" s="446">
        <v>42774.617361111108</v>
      </c>
      <c r="K63">
        <v>0.99450000000000005</v>
      </c>
      <c r="L63">
        <v>0</v>
      </c>
      <c r="M63">
        <v>5</v>
      </c>
      <c r="N63">
        <v>0.5</v>
      </c>
      <c r="O63" s="498">
        <v>1.8749999995634425E-2</v>
      </c>
      <c r="P63" s="485"/>
      <c r="Q63" s="485"/>
      <c r="R63" s="485"/>
    </row>
    <row r="64" spans="1:18" x14ac:dyDescent="0.2">
      <c r="A64">
        <v>63</v>
      </c>
      <c r="B64" t="s">
        <v>98</v>
      </c>
      <c r="C64">
        <v>1</v>
      </c>
      <c r="D64">
        <v>0.01</v>
      </c>
      <c r="E64">
        <v>0.01</v>
      </c>
      <c r="F64" s="446">
        <v>42774.676388888889</v>
      </c>
      <c r="G64">
        <v>0.99339999999999995</v>
      </c>
      <c r="H64" s="446">
        <v>42774.676388888889</v>
      </c>
      <c r="I64">
        <v>0.99339999999999995</v>
      </c>
      <c r="J64" s="446">
        <v>42821.283333333333</v>
      </c>
      <c r="K64">
        <v>0.98480000000000012</v>
      </c>
      <c r="L64">
        <v>0</v>
      </c>
      <c r="M64">
        <v>85.999999999998181</v>
      </c>
      <c r="N64">
        <v>0.56000000000000005</v>
      </c>
      <c r="O64" s="498">
        <v>32.606944444443798</v>
      </c>
      <c r="P64" s="485"/>
      <c r="Q64" s="485"/>
      <c r="R64" s="485"/>
    </row>
    <row r="65" spans="1:18" x14ac:dyDescent="0.2">
      <c r="A65">
        <v>64</v>
      </c>
      <c r="B65" t="s">
        <v>97</v>
      </c>
      <c r="C65">
        <v>1</v>
      </c>
      <c r="D65">
        <v>0.01</v>
      </c>
      <c r="E65">
        <v>0.01</v>
      </c>
      <c r="F65" s="446">
        <v>42775.625694444447</v>
      </c>
      <c r="G65">
        <v>1.0014000000000001</v>
      </c>
      <c r="H65" s="446">
        <v>42775.625694444447</v>
      </c>
      <c r="I65">
        <v>1.0014000000000001</v>
      </c>
      <c r="J65" s="446">
        <v>42775.754861111112</v>
      </c>
      <c r="K65">
        <v>1.0019</v>
      </c>
      <c r="L65">
        <v>0</v>
      </c>
      <c r="M65">
        <v>5</v>
      </c>
      <c r="N65">
        <v>0.5</v>
      </c>
      <c r="O65" s="498">
        <v>0.12916666666569654</v>
      </c>
      <c r="P65" s="485"/>
      <c r="Q65" s="485"/>
      <c r="R65" s="485"/>
    </row>
    <row r="66" spans="1:18" x14ac:dyDescent="0.2">
      <c r="A66">
        <v>65</v>
      </c>
      <c r="B66" t="s">
        <v>97</v>
      </c>
      <c r="C66">
        <v>1</v>
      </c>
      <c r="D66">
        <v>0.01</v>
      </c>
      <c r="E66">
        <v>0.01</v>
      </c>
      <c r="F66" s="446">
        <v>42776.332638888889</v>
      </c>
      <c r="G66">
        <v>1.0033000000000001</v>
      </c>
      <c r="H66" s="446">
        <v>42776.332638888889</v>
      </c>
      <c r="I66">
        <v>1.0033000000000001</v>
      </c>
      <c r="J66" s="446">
        <v>42776.509027777778</v>
      </c>
      <c r="K66">
        <v>1.0038</v>
      </c>
      <c r="L66">
        <v>0</v>
      </c>
      <c r="M66">
        <v>5</v>
      </c>
      <c r="N66">
        <v>0.5</v>
      </c>
      <c r="O66" s="498">
        <v>0.17638888888905058</v>
      </c>
      <c r="P66" s="485"/>
      <c r="Q66" s="485"/>
      <c r="R66" s="485"/>
    </row>
    <row r="67" spans="1:18" x14ac:dyDescent="0.2">
      <c r="A67">
        <v>66</v>
      </c>
      <c r="B67" t="s">
        <v>97</v>
      </c>
      <c r="C67">
        <v>1</v>
      </c>
      <c r="D67">
        <v>0.01</v>
      </c>
      <c r="E67">
        <v>0.01</v>
      </c>
      <c r="F67" s="446">
        <v>42776.622916666667</v>
      </c>
      <c r="G67">
        <v>1.0059</v>
      </c>
      <c r="H67" s="446">
        <v>42776.622916666667</v>
      </c>
      <c r="I67">
        <v>1.0059</v>
      </c>
      <c r="J67" s="446">
        <v>42779.631944444445</v>
      </c>
      <c r="K67">
        <v>1.0064</v>
      </c>
      <c r="L67">
        <v>0</v>
      </c>
      <c r="M67">
        <v>5</v>
      </c>
      <c r="N67">
        <v>0.53</v>
      </c>
      <c r="O67" s="498">
        <v>1.0090277777781012</v>
      </c>
      <c r="P67" s="485"/>
      <c r="Q67" s="485"/>
      <c r="R67" s="485"/>
    </row>
    <row r="68" spans="1:18" x14ac:dyDescent="0.2">
      <c r="A68">
        <v>67</v>
      </c>
      <c r="B68" t="s">
        <v>97</v>
      </c>
      <c r="C68">
        <v>1</v>
      </c>
      <c r="D68">
        <v>0.01</v>
      </c>
      <c r="E68">
        <v>0.01</v>
      </c>
      <c r="F68" s="446">
        <v>42779.917361111111</v>
      </c>
      <c r="G68">
        <v>1.0062</v>
      </c>
      <c r="H68" s="446">
        <v>42779.917361111111</v>
      </c>
      <c r="I68">
        <v>1.0062</v>
      </c>
      <c r="J68" s="446">
        <v>42780.628472222219</v>
      </c>
      <c r="K68">
        <v>1.0066999999999999</v>
      </c>
      <c r="L68">
        <v>0</v>
      </c>
      <c r="M68">
        <v>5</v>
      </c>
      <c r="N68">
        <v>0.53</v>
      </c>
      <c r="O68" s="498">
        <v>0.71111111110803904</v>
      </c>
      <c r="P68" s="485"/>
      <c r="Q68" s="485"/>
      <c r="R68" s="485"/>
    </row>
    <row r="69" spans="1:18" x14ac:dyDescent="0.2">
      <c r="A69">
        <v>68</v>
      </c>
      <c r="B69" t="s">
        <v>97</v>
      </c>
      <c r="C69">
        <v>1</v>
      </c>
      <c r="D69">
        <v>0.01</v>
      </c>
      <c r="E69">
        <v>0.01</v>
      </c>
      <c r="F69" s="446">
        <v>42780.629166666666</v>
      </c>
      <c r="G69">
        <v>1.0068999999999999</v>
      </c>
      <c r="H69" s="446">
        <v>42780.629166666666</v>
      </c>
      <c r="I69">
        <v>1.0068999999999999</v>
      </c>
      <c r="J69" s="446">
        <v>42780.646527777775</v>
      </c>
      <c r="K69">
        <v>1.0074000000000001</v>
      </c>
      <c r="L69">
        <v>0</v>
      </c>
      <c r="M69">
        <v>5.000000000001819</v>
      </c>
      <c r="N69">
        <v>0.5</v>
      </c>
      <c r="O69" s="498">
        <v>1.7361111109494232E-2</v>
      </c>
      <c r="P69" s="485"/>
      <c r="Q69" s="485"/>
      <c r="R69" s="485"/>
    </row>
    <row r="70" spans="1:18" x14ac:dyDescent="0.2">
      <c r="A70">
        <v>69</v>
      </c>
      <c r="B70" t="s">
        <v>97</v>
      </c>
      <c r="C70">
        <v>1</v>
      </c>
      <c r="D70">
        <v>0.01</v>
      </c>
      <c r="E70">
        <v>0.01</v>
      </c>
      <c r="F70" s="446">
        <v>42780.647222222222</v>
      </c>
      <c r="G70">
        <v>1.0077</v>
      </c>
      <c r="H70" s="446">
        <v>42780.647222222222</v>
      </c>
      <c r="I70">
        <v>1.0077</v>
      </c>
      <c r="J70" s="446">
        <v>42780.65902777778</v>
      </c>
      <c r="K70">
        <v>1.0082</v>
      </c>
      <c r="L70">
        <v>0</v>
      </c>
      <c r="M70">
        <v>5</v>
      </c>
      <c r="N70">
        <v>0.5</v>
      </c>
      <c r="O70" s="498">
        <v>1.1805555557657499E-2</v>
      </c>
      <c r="P70" s="485"/>
      <c r="Q70" s="485"/>
      <c r="R70" s="485"/>
    </row>
    <row r="71" spans="1:18" x14ac:dyDescent="0.2">
      <c r="A71">
        <v>70</v>
      </c>
      <c r="B71" t="s">
        <v>97</v>
      </c>
      <c r="C71">
        <v>1</v>
      </c>
      <c r="D71">
        <v>0.01</v>
      </c>
      <c r="E71">
        <v>0.01</v>
      </c>
      <c r="F71" s="446">
        <v>42781.024305555555</v>
      </c>
      <c r="G71">
        <v>1.0074000000000001</v>
      </c>
      <c r="H71" s="446">
        <v>42781.024305555555</v>
      </c>
      <c r="I71">
        <v>1.0074000000000001</v>
      </c>
      <c r="J71" s="446">
        <v>42781.339583333334</v>
      </c>
      <c r="K71">
        <v>1.0079</v>
      </c>
      <c r="L71">
        <v>0</v>
      </c>
      <c r="M71">
        <v>5</v>
      </c>
      <c r="N71">
        <v>0.5</v>
      </c>
      <c r="O71" s="498">
        <v>0.31527777777955635</v>
      </c>
      <c r="P71" s="485"/>
      <c r="Q71" s="485"/>
      <c r="R71" s="485"/>
    </row>
    <row r="72" spans="1:18" x14ac:dyDescent="0.2">
      <c r="A72">
        <v>71</v>
      </c>
      <c r="B72" t="s">
        <v>97</v>
      </c>
      <c r="C72">
        <v>1</v>
      </c>
      <c r="D72">
        <v>0.01</v>
      </c>
      <c r="E72">
        <v>0.01</v>
      </c>
      <c r="F72" s="446">
        <v>42781.340277777781</v>
      </c>
      <c r="G72">
        <v>1.0085</v>
      </c>
      <c r="H72" s="446">
        <v>42781.340277777781</v>
      </c>
      <c r="I72">
        <v>1.0085</v>
      </c>
      <c r="J72" s="446">
        <v>42781.359722222223</v>
      </c>
      <c r="K72">
        <v>1.0089999999999999</v>
      </c>
      <c r="L72">
        <v>0</v>
      </c>
      <c r="M72">
        <v>4.999999999998181</v>
      </c>
      <c r="N72">
        <v>0.5</v>
      </c>
      <c r="O72" s="498">
        <v>1.9444444442342501E-2</v>
      </c>
      <c r="P72" s="485"/>
      <c r="Q72" s="485"/>
      <c r="R72" s="485"/>
    </row>
    <row r="73" spans="1:18" x14ac:dyDescent="0.2">
      <c r="A73">
        <v>72</v>
      </c>
      <c r="B73" t="s">
        <v>97</v>
      </c>
      <c r="C73">
        <v>1</v>
      </c>
      <c r="D73">
        <v>0.01</v>
      </c>
      <c r="E73">
        <v>0.01</v>
      </c>
      <c r="F73" s="446">
        <v>42781.563194444447</v>
      </c>
      <c r="G73">
        <v>1.0114000000000001</v>
      </c>
      <c r="H73" s="446">
        <v>42781.563194444447</v>
      </c>
      <c r="I73">
        <v>1.0114000000000001</v>
      </c>
      <c r="J73" s="446">
        <v>42788.3125</v>
      </c>
      <c r="K73">
        <v>1.0117</v>
      </c>
      <c r="L73">
        <v>0</v>
      </c>
      <c r="M73">
        <v>3</v>
      </c>
      <c r="N73">
        <v>0.48</v>
      </c>
      <c r="O73" s="498">
        <v>4.7493055555532919</v>
      </c>
      <c r="P73" s="485"/>
      <c r="Q73" s="485"/>
      <c r="R73" s="485"/>
    </row>
    <row r="74" spans="1:18" x14ac:dyDescent="0.2">
      <c r="A74">
        <v>73</v>
      </c>
      <c r="B74" t="s">
        <v>97</v>
      </c>
      <c r="C74">
        <v>1</v>
      </c>
      <c r="D74">
        <v>0.01</v>
      </c>
      <c r="E74">
        <v>0.01</v>
      </c>
      <c r="F74" s="446">
        <v>42788.447222222225</v>
      </c>
      <c r="G74">
        <v>1.0130999999999999</v>
      </c>
      <c r="H74" s="446">
        <v>42788.447222222225</v>
      </c>
      <c r="I74">
        <v>1.0130999999999999</v>
      </c>
      <c r="J74" s="446">
        <v>42788.481249999997</v>
      </c>
      <c r="K74">
        <v>1.0136000000000001</v>
      </c>
      <c r="L74">
        <v>0</v>
      </c>
      <c r="M74">
        <v>5.000000000001819</v>
      </c>
      <c r="N74">
        <v>0.49</v>
      </c>
      <c r="O74" s="498">
        <v>3.4027777772280388E-2</v>
      </c>
      <c r="P74" s="485"/>
      <c r="Q74" s="485"/>
      <c r="R74" s="485"/>
    </row>
    <row r="75" spans="1:18" x14ac:dyDescent="0.2">
      <c r="A75">
        <v>74</v>
      </c>
      <c r="B75" t="s">
        <v>97</v>
      </c>
      <c r="C75">
        <v>1</v>
      </c>
      <c r="D75">
        <v>0.01</v>
      </c>
      <c r="E75">
        <v>0.01</v>
      </c>
      <c r="F75" s="446">
        <v>42788.654166666667</v>
      </c>
      <c r="G75">
        <v>1.012</v>
      </c>
      <c r="H75" s="446">
        <v>42788.654166666667</v>
      </c>
      <c r="I75">
        <v>1.012</v>
      </c>
      <c r="J75" s="446">
        <v>42788.654166666667</v>
      </c>
      <c r="K75">
        <v>1.0125</v>
      </c>
      <c r="L75">
        <v>0</v>
      </c>
      <c r="M75">
        <v>5</v>
      </c>
      <c r="N75">
        <v>0.49</v>
      </c>
      <c r="O75" s="498">
        <v>0</v>
      </c>
      <c r="P75" s="485"/>
      <c r="Q75" s="485"/>
      <c r="R75" s="485"/>
    </row>
    <row r="76" spans="1:18" x14ac:dyDescent="0.2">
      <c r="A76">
        <v>75</v>
      </c>
      <c r="B76" t="s">
        <v>97</v>
      </c>
      <c r="C76">
        <v>1</v>
      </c>
      <c r="D76">
        <v>0.01</v>
      </c>
      <c r="E76">
        <v>0.01</v>
      </c>
      <c r="F76" s="446">
        <v>42788.654166666667</v>
      </c>
      <c r="G76">
        <v>1.0127999999999999</v>
      </c>
      <c r="H76" s="446">
        <v>42788.654166666667</v>
      </c>
      <c r="I76">
        <v>1.0127999999999999</v>
      </c>
      <c r="J76" s="446">
        <v>42796.54583333333</v>
      </c>
      <c r="K76">
        <v>1.0129999999999999</v>
      </c>
      <c r="L76">
        <v>0</v>
      </c>
      <c r="M76">
        <v>1.999999999998181</v>
      </c>
      <c r="N76">
        <v>0.46</v>
      </c>
      <c r="O76" s="498">
        <v>5.8916666666627862</v>
      </c>
      <c r="P76" s="485"/>
      <c r="Q76" s="485"/>
      <c r="R76" s="485"/>
    </row>
    <row r="77" spans="1:18" x14ac:dyDescent="0.2">
      <c r="A77">
        <v>76</v>
      </c>
      <c r="B77" t="s">
        <v>97</v>
      </c>
      <c r="C77">
        <v>1</v>
      </c>
      <c r="D77">
        <v>0.01</v>
      </c>
      <c r="E77">
        <v>0.01</v>
      </c>
      <c r="F77" s="446">
        <v>42796.563194444447</v>
      </c>
      <c r="G77">
        <v>1.0137</v>
      </c>
      <c r="H77" s="446">
        <v>42796.563194444447</v>
      </c>
      <c r="I77">
        <v>1.0137</v>
      </c>
      <c r="J77" s="446">
        <v>42796.79791666667</v>
      </c>
      <c r="K77">
        <v>1.0142</v>
      </c>
      <c r="L77">
        <v>0</v>
      </c>
      <c r="M77">
        <v>5</v>
      </c>
      <c r="N77">
        <v>0.49</v>
      </c>
      <c r="O77" s="498">
        <v>0.23472222222335404</v>
      </c>
      <c r="P77" s="485"/>
      <c r="Q77" s="485"/>
      <c r="R77" s="485"/>
    </row>
    <row r="78" spans="1:18" x14ac:dyDescent="0.2">
      <c r="A78">
        <v>77</v>
      </c>
      <c r="B78" t="s">
        <v>97</v>
      </c>
      <c r="C78">
        <v>1</v>
      </c>
      <c r="D78">
        <v>0.01</v>
      </c>
      <c r="E78">
        <v>0.01</v>
      </c>
      <c r="F78" s="446">
        <v>42797.527777777781</v>
      </c>
      <c r="G78">
        <v>1.0116000000000001</v>
      </c>
      <c r="H78" s="446">
        <v>42797.527777777781</v>
      </c>
      <c r="I78">
        <v>1.0116000000000001</v>
      </c>
      <c r="J78" s="446">
        <v>42797.684027777781</v>
      </c>
      <c r="K78">
        <v>1.0121</v>
      </c>
      <c r="L78">
        <v>0</v>
      </c>
      <c r="M78">
        <v>5</v>
      </c>
      <c r="N78">
        <v>0.49</v>
      </c>
      <c r="O78" s="498">
        <v>0.15625</v>
      </c>
      <c r="P78" s="485"/>
      <c r="Q78" s="485"/>
      <c r="R78" s="485"/>
    </row>
    <row r="79" spans="1:18" x14ac:dyDescent="0.2">
      <c r="A79">
        <v>78</v>
      </c>
      <c r="B79" t="s">
        <v>97</v>
      </c>
      <c r="C79">
        <v>1</v>
      </c>
      <c r="D79">
        <v>0.01</v>
      </c>
      <c r="E79">
        <v>0.01</v>
      </c>
      <c r="F79" s="446">
        <v>42797.750694444447</v>
      </c>
      <c r="G79">
        <v>1.0123</v>
      </c>
      <c r="H79" s="446">
        <v>42797.750694444447</v>
      </c>
      <c r="I79">
        <v>1.0123</v>
      </c>
      <c r="J79" s="446">
        <v>42797.750694444447</v>
      </c>
      <c r="K79">
        <v>1.0127999999999999</v>
      </c>
      <c r="L79">
        <v>0</v>
      </c>
      <c r="M79">
        <v>5</v>
      </c>
      <c r="N79">
        <v>0.49</v>
      </c>
      <c r="O79" s="498">
        <v>0</v>
      </c>
      <c r="P79" s="485"/>
      <c r="Q79" s="485"/>
      <c r="R79" s="485"/>
    </row>
    <row r="80" spans="1:18" x14ac:dyDescent="0.2">
      <c r="A80">
        <v>79</v>
      </c>
      <c r="B80" t="s">
        <v>97</v>
      </c>
      <c r="C80">
        <v>1</v>
      </c>
      <c r="D80">
        <v>0.01</v>
      </c>
      <c r="E80">
        <v>0.01</v>
      </c>
      <c r="F80" s="446">
        <v>42797.750694444447</v>
      </c>
      <c r="G80">
        <v>1.0130999999999999</v>
      </c>
      <c r="H80" s="446">
        <v>42797.750694444447</v>
      </c>
      <c r="I80">
        <v>1.0130999999999999</v>
      </c>
      <c r="J80" s="446">
        <v>42801.390972222223</v>
      </c>
      <c r="K80">
        <v>1.0135000000000001</v>
      </c>
      <c r="L80">
        <v>0</v>
      </c>
      <c r="M80">
        <v>4.000000000001819</v>
      </c>
      <c r="N80">
        <v>0.44</v>
      </c>
      <c r="O80" s="498">
        <v>1.640277777776646</v>
      </c>
      <c r="P80" s="485"/>
      <c r="Q80" s="485"/>
      <c r="R80" s="485"/>
    </row>
    <row r="81" spans="1:18" x14ac:dyDescent="0.2">
      <c r="A81">
        <v>80</v>
      </c>
      <c r="B81" t="s">
        <v>97</v>
      </c>
      <c r="C81">
        <v>1</v>
      </c>
      <c r="D81">
        <v>0.01</v>
      </c>
      <c r="E81">
        <v>0.01</v>
      </c>
      <c r="F81" s="446">
        <v>42801.39166666667</v>
      </c>
      <c r="G81">
        <v>1.0138</v>
      </c>
      <c r="H81" s="446">
        <v>42801.39166666667</v>
      </c>
      <c r="I81">
        <v>1.0138</v>
      </c>
      <c r="J81" s="446">
        <v>42801.398611111108</v>
      </c>
      <c r="K81">
        <v>1.0143</v>
      </c>
      <c r="L81">
        <v>0</v>
      </c>
      <c r="M81">
        <v>5</v>
      </c>
      <c r="N81">
        <v>0.49</v>
      </c>
      <c r="O81" s="498">
        <v>6.9444444379769266E-3</v>
      </c>
      <c r="P81" s="485"/>
      <c r="Q81" s="485"/>
      <c r="R81" s="485"/>
    </row>
    <row r="82" spans="1:18" x14ac:dyDescent="0.2">
      <c r="A82">
        <v>81</v>
      </c>
      <c r="B82" t="s">
        <v>97</v>
      </c>
      <c r="C82">
        <v>1</v>
      </c>
      <c r="D82">
        <v>0.01</v>
      </c>
      <c r="E82">
        <v>0.01</v>
      </c>
      <c r="F82" s="446">
        <v>42801.418749999997</v>
      </c>
      <c r="G82">
        <v>1.0158</v>
      </c>
      <c r="H82" s="446">
        <v>42801.418749999997</v>
      </c>
      <c r="I82">
        <v>1.0158</v>
      </c>
      <c r="J82" s="446">
        <v>42801.574999999997</v>
      </c>
      <c r="K82">
        <v>1.0163</v>
      </c>
      <c r="L82">
        <v>0</v>
      </c>
      <c r="M82">
        <v>5</v>
      </c>
      <c r="N82">
        <v>0.49</v>
      </c>
      <c r="O82" s="498">
        <v>0.15625</v>
      </c>
      <c r="P82" s="485"/>
      <c r="Q82" s="485"/>
      <c r="R82" s="485"/>
    </row>
    <row r="83" spans="1:18" x14ac:dyDescent="0.2">
      <c r="A83">
        <v>82</v>
      </c>
      <c r="B83" t="s">
        <v>97</v>
      </c>
      <c r="C83">
        <v>1</v>
      </c>
      <c r="D83">
        <v>0.01</v>
      </c>
      <c r="E83">
        <v>0.01</v>
      </c>
      <c r="F83" s="446">
        <v>42802.552777777775</v>
      </c>
      <c r="G83">
        <v>1.0148999999999999</v>
      </c>
      <c r="H83" s="446">
        <v>42802.552777777775</v>
      </c>
      <c r="I83">
        <v>1.0148999999999999</v>
      </c>
      <c r="J83" s="446">
        <v>42802.555555555555</v>
      </c>
      <c r="K83">
        <v>1.0154000000000001</v>
      </c>
      <c r="L83">
        <v>0</v>
      </c>
      <c r="M83">
        <v>5</v>
      </c>
      <c r="N83">
        <v>0.49</v>
      </c>
      <c r="O83" s="498">
        <v>2.7777777795563452E-3</v>
      </c>
      <c r="P83" s="485"/>
      <c r="Q83" s="485"/>
      <c r="R83" s="485"/>
    </row>
    <row r="84" spans="1:18" x14ac:dyDescent="0.2">
      <c r="A84">
        <v>83</v>
      </c>
      <c r="B84" t="s">
        <v>97</v>
      </c>
      <c r="C84">
        <v>1</v>
      </c>
      <c r="D84">
        <v>0.01</v>
      </c>
      <c r="E84">
        <v>0.01</v>
      </c>
      <c r="F84" s="446">
        <v>42803.002083333333</v>
      </c>
      <c r="G84">
        <v>1.0152000000000001</v>
      </c>
      <c r="H84" s="446">
        <v>42803.002083333333</v>
      </c>
      <c r="I84">
        <v>1.0152000000000001</v>
      </c>
      <c r="J84" s="446">
        <v>42803.155555555553</v>
      </c>
      <c r="K84">
        <v>1.0157</v>
      </c>
      <c r="L84">
        <v>0</v>
      </c>
      <c r="M84">
        <v>4.999999999998181</v>
      </c>
      <c r="N84">
        <v>0.49</v>
      </c>
      <c r="O84" s="498">
        <v>0.15347222222044365</v>
      </c>
      <c r="P84" s="485"/>
      <c r="Q84" s="485"/>
      <c r="R84" s="485"/>
    </row>
    <row r="85" spans="1:18" x14ac:dyDescent="0.2">
      <c r="A85">
        <v>84</v>
      </c>
      <c r="B85" t="s">
        <v>97</v>
      </c>
      <c r="C85">
        <v>4</v>
      </c>
      <c r="D85">
        <v>0.31</v>
      </c>
      <c r="E85">
        <v>0.42000000000000004</v>
      </c>
      <c r="F85" s="446">
        <v>42803.567361111112</v>
      </c>
      <c r="G85">
        <v>1.0158</v>
      </c>
      <c r="H85" s="446">
        <v>42822.786111111112</v>
      </c>
      <c r="I85">
        <v>0.99339999999999995</v>
      </c>
      <c r="J85" s="446">
        <v>42823.478472222225</v>
      </c>
      <c r="K85">
        <v>0.99469999999999981</v>
      </c>
      <c r="L85">
        <v>224</v>
      </c>
      <c r="M85">
        <v>12.999999999998181</v>
      </c>
      <c r="N85">
        <v>18.560000000000002</v>
      </c>
      <c r="O85" s="498">
        <v>13.911111111112405</v>
      </c>
      <c r="P85" s="485"/>
      <c r="Q85" s="485"/>
      <c r="R85" s="485"/>
    </row>
    <row r="86" spans="1:18" x14ac:dyDescent="0.2">
      <c r="A86">
        <v>85</v>
      </c>
      <c r="B86" t="s">
        <v>98</v>
      </c>
      <c r="C86">
        <v>1</v>
      </c>
      <c r="D86">
        <v>0.01</v>
      </c>
      <c r="E86">
        <v>0.01</v>
      </c>
      <c r="F86" s="446">
        <v>42821.28402777778</v>
      </c>
      <c r="G86">
        <v>0.98429999999999995</v>
      </c>
      <c r="H86" s="446">
        <v>42821.28402777778</v>
      </c>
      <c r="I86">
        <v>0.98429999999999995</v>
      </c>
      <c r="J86" s="446">
        <v>42821.51458333333</v>
      </c>
      <c r="K86">
        <v>0.9837999999999999</v>
      </c>
      <c r="L86">
        <v>0</v>
      </c>
      <c r="M86">
        <v>5.000000000001819</v>
      </c>
      <c r="N86">
        <v>0.51</v>
      </c>
      <c r="O86" s="498">
        <v>0.23055555555038154</v>
      </c>
      <c r="P86" s="485"/>
      <c r="Q86" s="485"/>
      <c r="R86" s="485"/>
    </row>
    <row r="87" spans="1:18" x14ac:dyDescent="0.2">
      <c r="A87">
        <v>86</v>
      </c>
      <c r="B87" t="s">
        <v>98</v>
      </c>
      <c r="C87">
        <v>1</v>
      </c>
      <c r="D87">
        <v>0.01</v>
      </c>
      <c r="E87">
        <v>0.01</v>
      </c>
      <c r="F87" s="446">
        <v>42821.544444444444</v>
      </c>
      <c r="G87">
        <v>0.98209999999999997</v>
      </c>
      <c r="H87" s="446">
        <v>42821.544444444444</v>
      </c>
      <c r="I87">
        <v>0.98209999999999997</v>
      </c>
      <c r="J87" s="446">
        <v>42821.548611111109</v>
      </c>
      <c r="K87">
        <v>0.98160000000000003</v>
      </c>
      <c r="L87">
        <v>0</v>
      </c>
      <c r="M87">
        <v>5</v>
      </c>
      <c r="N87">
        <v>0.51</v>
      </c>
      <c r="O87" s="498">
        <v>4.166666665696539E-3</v>
      </c>
      <c r="P87" s="485"/>
      <c r="Q87" s="485"/>
      <c r="R87" s="485"/>
    </row>
    <row r="88" spans="1:18" x14ac:dyDescent="0.2">
      <c r="A88">
        <v>87</v>
      </c>
      <c r="B88" t="s">
        <v>98</v>
      </c>
      <c r="C88">
        <v>1</v>
      </c>
      <c r="D88">
        <v>0.01</v>
      </c>
      <c r="E88">
        <v>0.01</v>
      </c>
      <c r="F88" s="446">
        <v>42822.51458333333</v>
      </c>
      <c r="G88">
        <v>0.98399999999999999</v>
      </c>
      <c r="H88" s="446">
        <v>42822.51458333333</v>
      </c>
      <c r="I88">
        <v>0.98399999999999999</v>
      </c>
      <c r="J88" s="446">
        <v>42822.609027777777</v>
      </c>
      <c r="K88">
        <v>0.98349999999999993</v>
      </c>
      <c r="L88">
        <v>0</v>
      </c>
      <c r="M88">
        <v>5</v>
      </c>
      <c r="N88">
        <v>0.51</v>
      </c>
      <c r="O88" s="498">
        <v>9.4444444446708076E-2</v>
      </c>
      <c r="P88" s="485"/>
      <c r="Q88" s="485"/>
      <c r="R88" s="485"/>
    </row>
    <row r="89" spans="1:18" x14ac:dyDescent="0.2">
      <c r="A89">
        <v>88</v>
      </c>
      <c r="B89" t="s">
        <v>98</v>
      </c>
      <c r="C89">
        <v>1</v>
      </c>
      <c r="D89">
        <v>0.01</v>
      </c>
      <c r="E89">
        <v>0.01</v>
      </c>
      <c r="F89" s="446">
        <v>42823.284722222219</v>
      </c>
      <c r="G89">
        <v>0.99309999999999998</v>
      </c>
      <c r="H89" s="446">
        <v>42823.284722222219</v>
      </c>
      <c r="I89">
        <v>0.99309999999999998</v>
      </c>
      <c r="J89" s="446">
        <v>42823.365277777775</v>
      </c>
      <c r="K89">
        <v>0.99260000000000004</v>
      </c>
      <c r="L89">
        <v>0</v>
      </c>
      <c r="M89">
        <v>5</v>
      </c>
      <c r="N89">
        <v>0.5</v>
      </c>
      <c r="O89" s="498">
        <v>8.0555555556202307E-2</v>
      </c>
      <c r="P89" s="485"/>
      <c r="Q89" s="485"/>
      <c r="R89" s="485"/>
    </row>
    <row r="90" spans="1:18" x14ac:dyDescent="0.2">
      <c r="A90">
        <v>89</v>
      </c>
      <c r="B90" t="s">
        <v>97</v>
      </c>
      <c r="C90">
        <v>1</v>
      </c>
      <c r="D90">
        <v>0.01</v>
      </c>
      <c r="E90">
        <v>0.01</v>
      </c>
      <c r="F90" s="446">
        <v>42823.478472222225</v>
      </c>
      <c r="G90">
        <v>0.99509999999999998</v>
      </c>
      <c r="H90" s="446">
        <v>42823.478472222225</v>
      </c>
      <c r="I90">
        <v>0.99509999999999998</v>
      </c>
      <c r="J90" s="446">
        <v>42823.493055555555</v>
      </c>
      <c r="K90">
        <v>0.99560000000000015</v>
      </c>
      <c r="L90">
        <v>0</v>
      </c>
      <c r="M90">
        <v>5.000000000001819</v>
      </c>
      <c r="N90">
        <v>0.5</v>
      </c>
      <c r="O90" s="498">
        <v>1.4583333329937886E-2</v>
      </c>
      <c r="P90" s="485"/>
      <c r="Q90" s="485"/>
      <c r="R90" s="485"/>
    </row>
    <row r="91" spans="1:18" x14ac:dyDescent="0.2">
      <c r="A91">
        <v>90</v>
      </c>
      <c r="B91" t="s">
        <v>97</v>
      </c>
      <c r="C91">
        <v>1</v>
      </c>
      <c r="D91">
        <v>0.01</v>
      </c>
      <c r="E91">
        <v>0.01</v>
      </c>
      <c r="F91" s="446">
        <v>42823.493750000001</v>
      </c>
      <c r="G91">
        <v>0.99650000000000005</v>
      </c>
      <c r="H91" s="446">
        <v>42823.493750000001</v>
      </c>
      <c r="I91">
        <v>0.99650000000000005</v>
      </c>
      <c r="J91" s="446">
        <v>42823.493750000001</v>
      </c>
      <c r="K91">
        <v>0.997</v>
      </c>
      <c r="L91">
        <v>0</v>
      </c>
      <c r="M91">
        <v>5</v>
      </c>
      <c r="N91">
        <v>0.5</v>
      </c>
      <c r="O91" s="498">
        <v>0</v>
      </c>
      <c r="P91" s="485"/>
      <c r="Q91" s="485"/>
      <c r="R91" s="485"/>
    </row>
    <row r="92" spans="1:18" x14ac:dyDescent="0.2">
      <c r="A92">
        <v>91</v>
      </c>
      <c r="B92" t="s">
        <v>97</v>
      </c>
      <c r="C92">
        <v>1</v>
      </c>
      <c r="D92">
        <v>0.01</v>
      </c>
      <c r="E92">
        <v>0.01</v>
      </c>
      <c r="F92" s="446">
        <v>42823.493750000001</v>
      </c>
      <c r="G92">
        <v>0.99729999999999996</v>
      </c>
      <c r="H92" s="446">
        <v>42823.493750000001</v>
      </c>
      <c r="I92">
        <v>0.99729999999999996</v>
      </c>
      <c r="J92" s="446">
        <v>42824.039583333331</v>
      </c>
      <c r="K92">
        <v>0.99769999999999992</v>
      </c>
      <c r="L92">
        <v>0</v>
      </c>
      <c r="M92">
        <v>4</v>
      </c>
      <c r="N92">
        <v>0.48</v>
      </c>
      <c r="O92" s="498">
        <v>0.54583333332993789</v>
      </c>
      <c r="P92" s="485"/>
      <c r="Q92" s="485"/>
      <c r="R92" s="485"/>
    </row>
    <row r="93" spans="1:18" x14ac:dyDescent="0.2">
      <c r="A93">
        <v>92</v>
      </c>
      <c r="B93" t="s">
        <v>98</v>
      </c>
      <c r="C93">
        <v>1</v>
      </c>
      <c r="D93">
        <v>0.01</v>
      </c>
      <c r="E93">
        <v>0.01</v>
      </c>
      <c r="F93" s="446">
        <v>42823.495138888888</v>
      </c>
      <c r="G93">
        <v>0.99639999999999995</v>
      </c>
      <c r="H93" s="446">
        <v>42823.495138888888</v>
      </c>
      <c r="I93">
        <v>0.99639999999999995</v>
      </c>
      <c r="J93" s="446">
        <v>42823.523611111108</v>
      </c>
      <c r="K93">
        <v>0.99590000000000012</v>
      </c>
      <c r="L93">
        <v>0</v>
      </c>
      <c r="M93">
        <v>4.999999999998181</v>
      </c>
      <c r="N93">
        <v>0.5</v>
      </c>
      <c r="O93" s="498">
        <v>2.8472222220443655E-2</v>
      </c>
      <c r="P93" s="485"/>
      <c r="Q93" s="485"/>
      <c r="R93" s="485"/>
    </row>
    <row r="94" spans="1:18" x14ac:dyDescent="0.2">
      <c r="A94">
        <v>93</v>
      </c>
      <c r="B94" t="s">
        <v>98</v>
      </c>
      <c r="C94">
        <v>4</v>
      </c>
      <c r="D94">
        <v>0.31</v>
      </c>
      <c r="E94">
        <v>0.45000000000000007</v>
      </c>
      <c r="F94" s="446">
        <v>42823.524305555555</v>
      </c>
      <c r="G94">
        <v>0.995</v>
      </c>
      <c r="H94" s="446">
        <v>42828.275000000001</v>
      </c>
      <c r="I94">
        <v>1.0008999999999999</v>
      </c>
      <c r="J94" s="446">
        <v>42843.736805555556</v>
      </c>
      <c r="K94">
        <v>0.99661999999999984</v>
      </c>
      <c r="L94">
        <v>58.999999999998181</v>
      </c>
      <c r="M94">
        <v>42.799999999999272</v>
      </c>
      <c r="N94">
        <v>78.98</v>
      </c>
      <c r="O94" s="498">
        <v>14.212500000001455</v>
      </c>
      <c r="P94" s="485"/>
      <c r="Q94" s="485"/>
      <c r="R94" s="485"/>
    </row>
    <row r="95" spans="1:18" x14ac:dyDescent="0.2">
      <c r="A95">
        <v>94</v>
      </c>
      <c r="B95" t="s">
        <v>97</v>
      </c>
      <c r="C95">
        <v>1</v>
      </c>
      <c r="D95">
        <v>0.01</v>
      </c>
      <c r="E95">
        <v>0.01</v>
      </c>
      <c r="F95" s="446">
        <v>42824.334027777775</v>
      </c>
      <c r="G95">
        <v>0.99709999999999999</v>
      </c>
      <c r="H95" s="446">
        <v>42824.334027777775</v>
      </c>
      <c r="I95">
        <v>0.99709999999999999</v>
      </c>
      <c r="J95" s="446">
        <v>42824.540972222225</v>
      </c>
      <c r="K95">
        <v>0.99760000000000004</v>
      </c>
      <c r="L95">
        <v>0</v>
      </c>
      <c r="M95">
        <v>5</v>
      </c>
      <c r="N95">
        <v>0.5</v>
      </c>
      <c r="O95" s="498">
        <v>0.20694444444961846</v>
      </c>
      <c r="P95" s="485"/>
      <c r="Q95" s="485"/>
      <c r="R95" s="485"/>
    </row>
    <row r="96" spans="1:18" x14ac:dyDescent="0.2">
      <c r="A96">
        <v>95</v>
      </c>
      <c r="B96" t="s">
        <v>97</v>
      </c>
      <c r="C96">
        <v>1</v>
      </c>
      <c r="D96">
        <v>0.01</v>
      </c>
      <c r="E96">
        <v>0.01</v>
      </c>
      <c r="F96" s="446">
        <v>42824.555555555555</v>
      </c>
      <c r="G96">
        <v>0.99780000000000002</v>
      </c>
      <c r="H96" s="446">
        <v>42824.555555555555</v>
      </c>
      <c r="I96">
        <v>0.99780000000000002</v>
      </c>
      <c r="J96" s="446">
        <v>42824.704861111109</v>
      </c>
      <c r="K96">
        <v>0.99830000000000008</v>
      </c>
      <c r="L96">
        <v>0</v>
      </c>
      <c r="M96">
        <v>5</v>
      </c>
      <c r="N96">
        <v>0.5</v>
      </c>
      <c r="O96" s="498">
        <v>0.14930555555474712</v>
      </c>
      <c r="P96" s="485"/>
      <c r="Q96" s="485"/>
      <c r="R96" s="485"/>
    </row>
    <row r="97" spans="1:18" x14ac:dyDescent="0.2">
      <c r="A97">
        <v>96</v>
      </c>
      <c r="B97" t="s">
        <v>97</v>
      </c>
      <c r="C97">
        <v>1</v>
      </c>
      <c r="D97">
        <v>0.01</v>
      </c>
      <c r="E97">
        <v>0.01</v>
      </c>
      <c r="F97" s="446">
        <v>42824.704861111109</v>
      </c>
      <c r="G97">
        <v>0.99860000000000004</v>
      </c>
      <c r="H97" s="446">
        <v>42824.704861111109</v>
      </c>
      <c r="I97">
        <v>0.99860000000000004</v>
      </c>
      <c r="J97" s="446">
        <v>42824.709722222222</v>
      </c>
      <c r="K97">
        <v>0.99909999999999999</v>
      </c>
      <c r="L97">
        <v>0</v>
      </c>
      <c r="M97">
        <v>5</v>
      </c>
      <c r="N97">
        <v>0.5</v>
      </c>
      <c r="O97" s="498">
        <v>4.8611111124046147E-3</v>
      </c>
      <c r="P97" s="485"/>
      <c r="Q97" s="485"/>
      <c r="R97" s="485"/>
    </row>
    <row r="98" spans="1:18" x14ac:dyDescent="0.2">
      <c r="A98">
        <v>97</v>
      </c>
      <c r="B98" t="s">
        <v>97</v>
      </c>
      <c r="C98">
        <v>1</v>
      </c>
      <c r="D98">
        <v>0.01</v>
      </c>
      <c r="E98">
        <v>0.01</v>
      </c>
      <c r="F98" s="446">
        <v>42824.711805555555</v>
      </c>
      <c r="G98">
        <v>0.99970000000000003</v>
      </c>
      <c r="H98" s="446">
        <v>42824.711805555555</v>
      </c>
      <c r="I98">
        <v>0.99970000000000003</v>
      </c>
      <c r="J98" s="446">
        <v>42824.739583333336</v>
      </c>
      <c r="K98">
        <v>1.0002</v>
      </c>
      <c r="L98">
        <v>0</v>
      </c>
      <c r="M98">
        <v>5</v>
      </c>
      <c r="N98">
        <v>0.5</v>
      </c>
      <c r="O98" s="498">
        <v>2.7777777781011537E-2</v>
      </c>
      <c r="P98" s="485"/>
      <c r="Q98" s="485"/>
      <c r="R98" s="485"/>
    </row>
    <row r="99" spans="1:18" x14ac:dyDescent="0.2">
      <c r="A99">
        <v>98</v>
      </c>
      <c r="B99" t="s">
        <v>97</v>
      </c>
      <c r="C99">
        <v>1</v>
      </c>
      <c r="D99">
        <v>0.01</v>
      </c>
      <c r="E99">
        <v>0.01</v>
      </c>
      <c r="F99" s="446">
        <v>42825.293055555558</v>
      </c>
      <c r="G99">
        <v>1.0015000000000001</v>
      </c>
      <c r="H99" s="446">
        <v>42825.293055555558</v>
      </c>
      <c r="I99">
        <v>1.0015000000000001</v>
      </c>
      <c r="J99" s="446">
        <v>42825.612500000003</v>
      </c>
      <c r="K99">
        <v>1.002</v>
      </c>
      <c r="L99">
        <v>0</v>
      </c>
      <c r="M99">
        <v>5</v>
      </c>
      <c r="N99">
        <v>0.5</v>
      </c>
      <c r="O99" s="498">
        <v>0.31944444444525288</v>
      </c>
      <c r="P99" s="485"/>
      <c r="Q99" s="485"/>
      <c r="R99" s="485"/>
    </row>
    <row r="100" spans="1:18" x14ac:dyDescent="0.2">
      <c r="A100">
        <v>99</v>
      </c>
      <c r="B100" t="s">
        <v>97</v>
      </c>
      <c r="C100">
        <v>1</v>
      </c>
      <c r="D100">
        <v>0.01</v>
      </c>
      <c r="E100">
        <v>0.01</v>
      </c>
      <c r="F100" s="446">
        <v>42825.613194444442</v>
      </c>
      <c r="G100">
        <v>1.0024</v>
      </c>
      <c r="H100" s="446">
        <v>42825.613194444442</v>
      </c>
      <c r="I100">
        <v>1.0024</v>
      </c>
      <c r="J100" s="446">
        <v>42825.862500000003</v>
      </c>
      <c r="K100">
        <v>1.0028999999999999</v>
      </c>
      <c r="L100">
        <v>0</v>
      </c>
      <c r="M100">
        <v>4.999999999998181</v>
      </c>
      <c r="N100">
        <v>0.5</v>
      </c>
      <c r="O100" s="498">
        <v>0.24930555556056788</v>
      </c>
      <c r="P100" s="485"/>
      <c r="Q100" s="485"/>
      <c r="R100" s="485"/>
    </row>
    <row r="101" spans="1:18" x14ac:dyDescent="0.2">
      <c r="A101">
        <v>100</v>
      </c>
      <c r="B101" t="s">
        <v>97</v>
      </c>
      <c r="C101">
        <v>1</v>
      </c>
      <c r="D101">
        <v>0.01</v>
      </c>
      <c r="E101">
        <v>0.01</v>
      </c>
      <c r="F101" s="446">
        <v>42828.3125</v>
      </c>
      <c r="G101">
        <v>1.0024</v>
      </c>
      <c r="H101" s="446">
        <v>42828.3125</v>
      </c>
      <c r="I101">
        <v>1.0024</v>
      </c>
      <c r="J101" s="446">
        <v>42828.327777777777</v>
      </c>
      <c r="K101">
        <v>1.0028999999999999</v>
      </c>
      <c r="L101">
        <v>0</v>
      </c>
      <c r="M101">
        <v>4.999999999998181</v>
      </c>
      <c r="N101">
        <v>0.5</v>
      </c>
      <c r="O101" s="498">
        <v>1.5277777776645962E-2</v>
      </c>
      <c r="P101" s="485"/>
      <c r="Q101" s="485"/>
      <c r="R101" s="485"/>
    </row>
    <row r="102" spans="1:18" x14ac:dyDescent="0.2">
      <c r="A102">
        <v>101</v>
      </c>
      <c r="B102" t="s">
        <v>97</v>
      </c>
      <c r="C102">
        <v>1</v>
      </c>
      <c r="D102">
        <v>0.01</v>
      </c>
      <c r="E102">
        <v>0.01</v>
      </c>
      <c r="F102" s="446">
        <v>42828.624305555553</v>
      </c>
      <c r="G102">
        <v>1.0034000000000001</v>
      </c>
      <c r="H102" s="446">
        <v>42828.624305555553</v>
      </c>
      <c r="I102">
        <v>1.0034000000000001</v>
      </c>
      <c r="J102" s="446">
        <v>42830.470138888886</v>
      </c>
      <c r="K102">
        <v>1.0038</v>
      </c>
      <c r="L102">
        <v>0</v>
      </c>
      <c r="M102">
        <v>4</v>
      </c>
      <c r="N102">
        <v>0.45</v>
      </c>
      <c r="O102" s="498">
        <v>1.8458333333328483</v>
      </c>
      <c r="P102" s="485"/>
      <c r="Q102" s="485"/>
      <c r="R102" s="485"/>
    </row>
    <row r="103" spans="1:18" x14ac:dyDescent="0.2">
      <c r="A103">
        <v>102</v>
      </c>
      <c r="B103" t="s">
        <v>97</v>
      </c>
      <c r="C103">
        <v>1</v>
      </c>
      <c r="D103">
        <v>0.01</v>
      </c>
      <c r="E103">
        <v>0.01</v>
      </c>
      <c r="F103" s="446">
        <v>42830.511111111111</v>
      </c>
      <c r="G103">
        <v>1.0038</v>
      </c>
      <c r="H103" s="446">
        <v>42830.511111111111</v>
      </c>
      <c r="I103">
        <v>1.0038</v>
      </c>
      <c r="J103" s="446">
        <v>42830.512499999997</v>
      </c>
      <c r="K103">
        <v>1.0043</v>
      </c>
      <c r="L103">
        <v>0</v>
      </c>
      <c r="M103">
        <v>5</v>
      </c>
      <c r="N103">
        <v>0.5</v>
      </c>
      <c r="O103" s="498">
        <v>1.3888888861401938E-3</v>
      </c>
      <c r="P103" s="485"/>
      <c r="Q103" s="485"/>
      <c r="R103" s="485"/>
    </row>
    <row r="104" spans="1:18" x14ac:dyDescent="0.2">
      <c r="A104">
        <v>103</v>
      </c>
      <c r="B104" t="s">
        <v>97</v>
      </c>
      <c r="C104">
        <v>1</v>
      </c>
      <c r="D104">
        <v>0.01</v>
      </c>
      <c r="E104">
        <v>0.01</v>
      </c>
      <c r="F104" s="446">
        <v>42830.513888888891</v>
      </c>
      <c r="G104">
        <v>1.0052000000000001</v>
      </c>
      <c r="H104" s="446">
        <v>42830.513888888891</v>
      </c>
      <c r="I104">
        <v>1.0052000000000001</v>
      </c>
      <c r="J104" s="446">
        <v>42830.670138888891</v>
      </c>
      <c r="K104">
        <v>1.0057</v>
      </c>
      <c r="L104">
        <v>0</v>
      </c>
      <c r="M104">
        <v>4.999999999998181</v>
      </c>
      <c r="N104">
        <v>0.5</v>
      </c>
      <c r="O104" s="498">
        <v>0.15625</v>
      </c>
      <c r="P104" s="485"/>
      <c r="Q104" s="485"/>
      <c r="R104" s="485"/>
    </row>
    <row r="105" spans="1:18" x14ac:dyDescent="0.2">
      <c r="A105">
        <v>104</v>
      </c>
      <c r="B105" t="s">
        <v>97</v>
      </c>
      <c r="C105">
        <v>1</v>
      </c>
      <c r="D105">
        <v>0.01</v>
      </c>
      <c r="E105">
        <v>0.01</v>
      </c>
      <c r="F105" s="446">
        <v>42830.75277777778</v>
      </c>
      <c r="G105">
        <v>1.0072000000000001</v>
      </c>
      <c r="H105" s="446">
        <v>42830.75277777778</v>
      </c>
      <c r="I105">
        <v>1.0072000000000001</v>
      </c>
      <c r="J105" s="446">
        <v>42830.754861111112</v>
      </c>
      <c r="K105">
        <v>1.0077</v>
      </c>
      <c r="L105">
        <v>0</v>
      </c>
      <c r="M105">
        <v>4.999999999998181</v>
      </c>
      <c r="N105">
        <v>0.5</v>
      </c>
      <c r="O105" s="498">
        <v>2.0833333328482695E-3</v>
      </c>
      <c r="P105" s="485"/>
      <c r="Q105" s="485"/>
      <c r="R105" s="485"/>
    </row>
    <row r="106" spans="1:18" x14ac:dyDescent="0.2">
      <c r="A106">
        <v>105</v>
      </c>
      <c r="B106" t="s">
        <v>97</v>
      </c>
      <c r="C106">
        <v>1</v>
      </c>
      <c r="D106">
        <v>0.01</v>
      </c>
      <c r="E106">
        <v>0.01</v>
      </c>
      <c r="F106" s="446">
        <v>42831.035416666666</v>
      </c>
      <c r="G106">
        <v>1.0036</v>
      </c>
      <c r="H106" s="446">
        <v>42831.035416666666</v>
      </c>
      <c r="I106">
        <v>1.0036</v>
      </c>
      <c r="J106" s="446">
        <v>42831.292361111111</v>
      </c>
      <c r="K106">
        <v>1.0041</v>
      </c>
      <c r="L106">
        <v>0</v>
      </c>
      <c r="M106">
        <v>5</v>
      </c>
      <c r="N106">
        <v>0.5</v>
      </c>
      <c r="O106" s="498">
        <v>0.25694444444525288</v>
      </c>
      <c r="P106" s="485"/>
      <c r="Q106" s="485"/>
      <c r="R106" s="485"/>
    </row>
    <row r="107" spans="1:18" x14ac:dyDescent="0.2">
      <c r="A107">
        <v>106</v>
      </c>
      <c r="B107" t="s">
        <v>97</v>
      </c>
      <c r="C107">
        <v>1</v>
      </c>
      <c r="D107">
        <v>0.01</v>
      </c>
      <c r="E107">
        <v>0.01</v>
      </c>
      <c r="F107" s="446">
        <v>42831.29583333333</v>
      </c>
      <c r="G107">
        <v>1.0052000000000001</v>
      </c>
      <c r="H107" s="446">
        <v>42831.29583333333</v>
      </c>
      <c r="I107">
        <v>1.0052000000000001</v>
      </c>
      <c r="J107" s="446">
        <v>42831.298611111109</v>
      </c>
      <c r="K107">
        <v>1.0057</v>
      </c>
      <c r="L107">
        <v>0</v>
      </c>
      <c r="M107">
        <v>4.999999999998181</v>
      </c>
      <c r="N107">
        <v>0.5</v>
      </c>
      <c r="O107" s="498">
        <v>2.7777777795563452E-3</v>
      </c>
      <c r="P107" s="485"/>
      <c r="Q107" s="485"/>
      <c r="R107" s="485"/>
    </row>
    <row r="108" spans="1:18" x14ac:dyDescent="0.2">
      <c r="A108">
        <v>107</v>
      </c>
      <c r="B108" t="s">
        <v>97</v>
      </c>
      <c r="C108">
        <v>1</v>
      </c>
      <c r="D108">
        <v>0.01</v>
      </c>
      <c r="E108">
        <v>0.01</v>
      </c>
      <c r="F108" s="446">
        <v>42831.298611111109</v>
      </c>
      <c r="G108">
        <v>1.006</v>
      </c>
      <c r="H108" s="446">
        <v>42831.298611111109</v>
      </c>
      <c r="I108">
        <v>1.006</v>
      </c>
      <c r="J108" s="446">
        <v>42831.303472222222</v>
      </c>
      <c r="K108">
        <v>1.0065</v>
      </c>
      <c r="L108">
        <v>0</v>
      </c>
      <c r="M108">
        <v>5</v>
      </c>
      <c r="N108">
        <v>0.5</v>
      </c>
      <c r="O108" s="498">
        <v>4.8611111124046147E-3</v>
      </c>
      <c r="P108" s="485"/>
      <c r="Q108" s="485"/>
      <c r="R108" s="485"/>
    </row>
    <row r="109" spans="1:18" x14ac:dyDescent="0.2">
      <c r="A109">
        <v>108</v>
      </c>
      <c r="B109" t="s">
        <v>97</v>
      </c>
      <c r="C109">
        <v>1</v>
      </c>
      <c r="D109">
        <v>0.01</v>
      </c>
      <c r="E109">
        <v>0.01</v>
      </c>
      <c r="F109" s="446">
        <v>42831.304166666669</v>
      </c>
      <c r="G109">
        <v>1.0068999999999999</v>
      </c>
      <c r="H109" s="446">
        <v>42831.304166666669</v>
      </c>
      <c r="I109">
        <v>1.0068999999999999</v>
      </c>
      <c r="J109" s="446">
        <v>42832.702777777777</v>
      </c>
      <c r="K109">
        <v>1.0074000000000001</v>
      </c>
      <c r="L109">
        <v>0</v>
      </c>
      <c r="M109">
        <v>5.000000000001819</v>
      </c>
      <c r="N109">
        <v>0.53</v>
      </c>
      <c r="O109" s="498">
        <v>1.398611111108039</v>
      </c>
      <c r="P109" s="485"/>
      <c r="Q109" s="485"/>
      <c r="R109" s="485"/>
    </row>
    <row r="110" spans="1:18" x14ac:dyDescent="0.2">
      <c r="A110">
        <v>109</v>
      </c>
      <c r="B110" t="s">
        <v>97</v>
      </c>
      <c r="C110">
        <v>1</v>
      </c>
      <c r="D110">
        <v>0.01</v>
      </c>
      <c r="E110">
        <v>0.01</v>
      </c>
      <c r="F110" s="446">
        <v>42832.703472222223</v>
      </c>
      <c r="G110">
        <v>1.0078</v>
      </c>
      <c r="H110" s="446">
        <v>42832.703472222223</v>
      </c>
      <c r="I110">
        <v>1.0078</v>
      </c>
      <c r="J110" s="446">
        <v>42832.718055555553</v>
      </c>
      <c r="K110">
        <v>1.0083</v>
      </c>
      <c r="L110">
        <v>0</v>
      </c>
      <c r="M110">
        <v>5</v>
      </c>
      <c r="N110">
        <v>0.5</v>
      </c>
      <c r="O110" s="498">
        <v>1.4583333329937886E-2</v>
      </c>
      <c r="P110" s="485"/>
      <c r="Q110" s="485"/>
      <c r="R110" s="485"/>
    </row>
    <row r="111" spans="1:18" x14ac:dyDescent="0.2">
      <c r="A111">
        <v>110</v>
      </c>
      <c r="B111" t="s">
        <v>97</v>
      </c>
      <c r="C111">
        <v>1</v>
      </c>
      <c r="D111">
        <v>0.01</v>
      </c>
      <c r="E111">
        <v>0.01</v>
      </c>
      <c r="F111" s="446">
        <v>42832.74722222222</v>
      </c>
      <c r="G111">
        <v>1.0097</v>
      </c>
      <c r="H111" s="446">
        <v>42832.74722222222</v>
      </c>
      <c r="I111">
        <v>1.0097</v>
      </c>
      <c r="J111" s="446">
        <v>42835.043055555558</v>
      </c>
      <c r="K111">
        <v>1.0102</v>
      </c>
      <c r="L111">
        <v>0</v>
      </c>
      <c r="M111">
        <v>5</v>
      </c>
      <c r="N111">
        <v>0.52</v>
      </c>
      <c r="O111" s="498">
        <v>0.29583333333721384</v>
      </c>
      <c r="P111" s="485"/>
      <c r="Q111" s="485"/>
      <c r="R111" s="485"/>
    </row>
    <row r="112" spans="1:18" x14ac:dyDescent="0.2">
      <c r="A112">
        <v>111</v>
      </c>
      <c r="B112" t="s">
        <v>97</v>
      </c>
      <c r="C112">
        <v>1</v>
      </c>
      <c r="D112">
        <v>0.01</v>
      </c>
      <c r="E112">
        <v>0.01</v>
      </c>
      <c r="F112" s="446">
        <v>42835.905555555553</v>
      </c>
      <c r="G112">
        <v>1.0086999999999999</v>
      </c>
      <c r="H112" s="446">
        <v>42835.905555555553</v>
      </c>
      <c r="I112">
        <v>1.0086999999999999</v>
      </c>
      <c r="J112" s="446">
        <v>42836.104166666664</v>
      </c>
      <c r="K112">
        <v>1.0092000000000001</v>
      </c>
      <c r="L112">
        <v>0</v>
      </c>
      <c r="M112">
        <v>5.000000000001819</v>
      </c>
      <c r="N112">
        <v>0.53</v>
      </c>
      <c r="O112" s="498">
        <v>0.19861111111094942</v>
      </c>
      <c r="P112" s="485"/>
      <c r="Q112" s="485"/>
      <c r="R112" s="485"/>
    </row>
    <row r="113" spans="1:18" x14ac:dyDescent="0.2">
      <c r="A113">
        <v>112</v>
      </c>
      <c r="B113" t="s">
        <v>97</v>
      </c>
      <c r="C113">
        <v>1</v>
      </c>
      <c r="D113">
        <v>0.01</v>
      </c>
      <c r="E113">
        <v>0.01</v>
      </c>
      <c r="F113" s="446">
        <v>42836.895833333336</v>
      </c>
      <c r="G113">
        <v>1.0077</v>
      </c>
      <c r="H113" s="446">
        <v>42836.895833333336</v>
      </c>
      <c r="I113">
        <v>1.0077</v>
      </c>
      <c r="J113" s="446">
        <v>42837.734027777777</v>
      </c>
      <c r="K113">
        <v>1.0082</v>
      </c>
      <c r="L113">
        <v>0</v>
      </c>
      <c r="M113">
        <v>5</v>
      </c>
      <c r="N113">
        <v>0.53</v>
      </c>
      <c r="O113" s="498">
        <v>0.83819444444088731</v>
      </c>
      <c r="P113" s="485"/>
      <c r="Q113" s="485"/>
      <c r="R113" s="485"/>
    </row>
    <row r="114" spans="1:18" x14ac:dyDescent="0.2">
      <c r="A114">
        <v>113</v>
      </c>
      <c r="B114" t="s">
        <v>97</v>
      </c>
      <c r="C114">
        <v>4</v>
      </c>
      <c r="D114">
        <v>0.31</v>
      </c>
      <c r="E114">
        <v>0.42</v>
      </c>
      <c r="F114" s="446">
        <v>42837.734722222223</v>
      </c>
      <c r="G114">
        <v>1.0088999999999999</v>
      </c>
      <c r="H114" s="446">
        <v>42846.76458333333</v>
      </c>
      <c r="I114">
        <v>0.99950000000000006</v>
      </c>
      <c r="J114" s="446">
        <v>42864.390277777777</v>
      </c>
      <c r="K114">
        <v>1.0013000000000003</v>
      </c>
      <c r="L114">
        <v>93.999999999998181</v>
      </c>
      <c r="M114">
        <v>18.000000000003638</v>
      </c>
      <c r="N114">
        <v>26.729999999999997</v>
      </c>
      <c r="O114" s="498">
        <v>18.655555555553292</v>
      </c>
      <c r="P114" s="485"/>
      <c r="Q114" s="485"/>
      <c r="R114" s="485"/>
    </row>
    <row r="115" spans="1:18" x14ac:dyDescent="0.2">
      <c r="A115">
        <v>114</v>
      </c>
      <c r="B115" t="s">
        <v>98</v>
      </c>
      <c r="C115">
        <v>1</v>
      </c>
      <c r="D115">
        <v>0.01</v>
      </c>
      <c r="E115">
        <v>0.01</v>
      </c>
      <c r="F115" s="446">
        <v>42843.737500000003</v>
      </c>
      <c r="G115">
        <v>0.99639999999999995</v>
      </c>
      <c r="H115" s="446">
        <v>42843.737500000003</v>
      </c>
      <c r="I115">
        <v>0.99639999999999995</v>
      </c>
      <c r="J115" s="446">
        <v>42843.796527777777</v>
      </c>
      <c r="K115">
        <v>0.99590000000000012</v>
      </c>
      <c r="L115">
        <v>0</v>
      </c>
      <c r="M115">
        <v>4.999999999998181</v>
      </c>
      <c r="N115">
        <v>0.5</v>
      </c>
      <c r="O115" s="498">
        <v>5.9027777773735579E-2</v>
      </c>
      <c r="P115" s="485"/>
      <c r="Q115" s="485"/>
      <c r="R115" s="485"/>
    </row>
    <row r="116" spans="1:18" x14ac:dyDescent="0.2">
      <c r="A116">
        <v>115</v>
      </c>
      <c r="B116" t="s">
        <v>98</v>
      </c>
      <c r="C116">
        <v>1</v>
      </c>
      <c r="D116">
        <v>0.01</v>
      </c>
      <c r="E116">
        <v>0.01</v>
      </c>
      <c r="F116" s="446">
        <v>42844.375694444447</v>
      </c>
      <c r="G116">
        <v>0.99719999999999998</v>
      </c>
      <c r="H116" s="446">
        <v>42844.375694444447</v>
      </c>
      <c r="I116">
        <v>0.99719999999999998</v>
      </c>
      <c r="J116" s="446">
        <v>42844.40347222222</v>
      </c>
      <c r="K116">
        <v>0.99670000000000003</v>
      </c>
      <c r="L116">
        <v>0</v>
      </c>
      <c r="M116">
        <v>5</v>
      </c>
      <c r="N116">
        <v>0.5</v>
      </c>
      <c r="O116" s="498">
        <v>2.7777777773735579E-2</v>
      </c>
      <c r="P116" s="485"/>
      <c r="Q116" s="485"/>
      <c r="R116" s="485"/>
    </row>
    <row r="117" spans="1:18" x14ac:dyDescent="0.2">
      <c r="A117">
        <v>116</v>
      </c>
      <c r="B117" t="s">
        <v>98</v>
      </c>
      <c r="C117">
        <v>1</v>
      </c>
      <c r="D117">
        <v>0.01</v>
      </c>
      <c r="E117">
        <v>0.01</v>
      </c>
      <c r="F117" s="446">
        <v>42845.286805555559</v>
      </c>
      <c r="G117">
        <v>0.99580000000000002</v>
      </c>
      <c r="H117" s="446">
        <v>42845.286805555559</v>
      </c>
      <c r="I117">
        <v>0.99580000000000002</v>
      </c>
      <c r="J117" s="446">
        <v>42845.344444444447</v>
      </c>
      <c r="K117">
        <v>0.99529999999999996</v>
      </c>
      <c r="L117">
        <v>0</v>
      </c>
      <c r="M117">
        <v>5</v>
      </c>
      <c r="N117">
        <v>0.5</v>
      </c>
      <c r="O117" s="498">
        <v>5.7638888887595385E-2</v>
      </c>
      <c r="P117" s="485"/>
      <c r="Q117" s="485"/>
      <c r="R117" s="485"/>
    </row>
    <row r="118" spans="1:18" x14ac:dyDescent="0.2">
      <c r="A118">
        <v>117</v>
      </c>
      <c r="B118" t="s">
        <v>98</v>
      </c>
      <c r="C118">
        <v>3</v>
      </c>
      <c r="D118">
        <v>0.1</v>
      </c>
      <c r="E118">
        <v>0.14000000000000001</v>
      </c>
      <c r="F118" s="446">
        <v>42845.651388888888</v>
      </c>
      <c r="G118">
        <v>0.99429999999999996</v>
      </c>
      <c r="H118" s="446">
        <v>42846.799305555556</v>
      </c>
      <c r="I118">
        <v>0.99780000000000002</v>
      </c>
      <c r="J118" s="446">
        <v>42848.875</v>
      </c>
      <c r="K118">
        <v>0.99530000000000007</v>
      </c>
      <c r="L118">
        <v>35</v>
      </c>
      <c r="M118">
        <v>25</v>
      </c>
      <c r="N118">
        <v>27.1</v>
      </c>
      <c r="O118" s="498">
        <v>1.2236111111124046</v>
      </c>
      <c r="P118" s="485"/>
      <c r="Q118" s="485"/>
      <c r="R118" s="485"/>
    </row>
    <row r="119" spans="1:18" x14ac:dyDescent="0.2">
      <c r="A119">
        <v>118</v>
      </c>
      <c r="B119" t="s">
        <v>98</v>
      </c>
      <c r="C119">
        <v>1</v>
      </c>
      <c r="D119">
        <v>0.01</v>
      </c>
      <c r="E119">
        <v>0.01</v>
      </c>
      <c r="F119" s="446">
        <v>42848.883333333331</v>
      </c>
      <c r="G119">
        <v>0.99280000000000002</v>
      </c>
      <c r="H119" s="446">
        <v>42848.883333333331</v>
      </c>
      <c r="I119">
        <v>0.99280000000000002</v>
      </c>
      <c r="J119" s="446">
        <v>42848.884027777778</v>
      </c>
      <c r="K119">
        <v>0.99229999999999996</v>
      </c>
      <c r="L119">
        <v>0</v>
      </c>
      <c r="M119">
        <v>5</v>
      </c>
      <c r="N119">
        <v>0.5</v>
      </c>
      <c r="O119" s="498">
        <v>-0.99930555555329192</v>
      </c>
      <c r="P119" s="485"/>
      <c r="Q119" s="485"/>
      <c r="R119" s="485"/>
    </row>
    <row r="120" spans="1:18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46">
        <v>42848.884027777778</v>
      </c>
      <c r="G120">
        <v>0.99199999999999999</v>
      </c>
      <c r="H120" s="446">
        <v>42848.884027777778</v>
      </c>
      <c r="I120">
        <v>0.99199999999999999</v>
      </c>
      <c r="J120" s="446">
        <v>42848.915277777778</v>
      </c>
      <c r="K120">
        <v>0.99150000000000005</v>
      </c>
      <c r="L120">
        <v>0</v>
      </c>
      <c r="M120">
        <v>5</v>
      </c>
      <c r="N120">
        <v>0.5</v>
      </c>
      <c r="O120" s="498">
        <v>-0.96875</v>
      </c>
      <c r="P120" s="485"/>
      <c r="Q120" s="485"/>
      <c r="R120" s="485"/>
    </row>
    <row r="121" spans="1:18" x14ac:dyDescent="0.2">
      <c r="A121">
        <v>120</v>
      </c>
      <c r="B121" t="s">
        <v>98</v>
      </c>
      <c r="C121">
        <v>4</v>
      </c>
      <c r="D121">
        <v>0.31</v>
      </c>
      <c r="E121">
        <v>0.32</v>
      </c>
      <c r="F121" s="446">
        <v>42848.915972222225</v>
      </c>
      <c r="G121">
        <v>0.9909</v>
      </c>
      <c r="H121" s="446">
        <v>42849.130555555559</v>
      </c>
      <c r="I121">
        <v>0.99690000000000001</v>
      </c>
      <c r="J121" s="446">
        <v>42849.263194444444</v>
      </c>
      <c r="K121">
        <v>0.99609999999999987</v>
      </c>
      <c r="L121">
        <v>60</v>
      </c>
      <c r="M121">
        <v>8.000000000001819</v>
      </c>
      <c r="N121">
        <v>19.509999999999998</v>
      </c>
      <c r="O121" s="498">
        <v>-0.65277777778101154</v>
      </c>
      <c r="P121" s="485"/>
      <c r="Q121" s="485"/>
      <c r="R121" s="485"/>
    </row>
    <row r="122" spans="1:18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46">
        <v>42849.263194444444</v>
      </c>
      <c r="G122">
        <v>0.99580000000000002</v>
      </c>
      <c r="H122" s="446">
        <v>42849.263194444444</v>
      </c>
      <c r="I122">
        <v>0.99580000000000002</v>
      </c>
      <c r="J122" s="446">
        <v>42849.286111111112</v>
      </c>
      <c r="K122">
        <v>0.99529999999999996</v>
      </c>
      <c r="L122">
        <v>0</v>
      </c>
      <c r="M122">
        <v>5</v>
      </c>
      <c r="N122">
        <v>0.5</v>
      </c>
      <c r="O122" s="498">
        <v>2.2916666668606922E-2</v>
      </c>
      <c r="P122" s="485"/>
      <c r="Q122" s="485"/>
      <c r="R122" s="485"/>
    </row>
    <row r="123" spans="1:18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46">
        <v>42849.292361111111</v>
      </c>
      <c r="G123">
        <v>0.99519999999999997</v>
      </c>
      <c r="H123" s="446">
        <v>42849.292361111111</v>
      </c>
      <c r="I123">
        <v>0.99519999999999997</v>
      </c>
      <c r="J123" s="446">
        <v>42849.324999999997</v>
      </c>
      <c r="K123">
        <v>0.99470000000000003</v>
      </c>
      <c r="L123">
        <v>0</v>
      </c>
      <c r="M123">
        <v>5</v>
      </c>
      <c r="N123">
        <v>0.5</v>
      </c>
      <c r="O123" s="498">
        <v>3.2638888886140194E-2</v>
      </c>
      <c r="P123" s="485"/>
      <c r="Q123" s="485"/>
      <c r="R123" s="485"/>
    </row>
    <row r="124" spans="1:18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46">
        <v>42849.331250000003</v>
      </c>
      <c r="G124">
        <v>0.99439999999999995</v>
      </c>
      <c r="H124" s="446">
        <v>42849.331250000003</v>
      </c>
      <c r="I124">
        <v>0.99439999999999995</v>
      </c>
      <c r="J124" s="446">
        <v>42849.338194444441</v>
      </c>
      <c r="K124">
        <v>0.99390000000000001</v>
      </c>
      <c r="L124">
        <v>0</v>
      </c>
      <c r="M124">
        <v>5</v>
      </c>
      <c r="N124">
        <v>0.5</v>
      </c>
      <c r="O124" s="498">
        <v>6.9444444379769266E-3</v>
      </c>
      <c r="P124" s="485"/>
      <c r="Q124" s="485"/>
      <c r="R124" s="485"/>
    </row>
    <row r="125" spans="1:18" x14ac:dyDescent="0.2">
      <c r="A125">
        <v>124</v>
      </c>
      <c r="B125" t="s">
        <v>98</v>
      </c>
      <c r="C125">
        <v>1</v>
      </c>
      <c r="D125">
        <v>0.01</v>
      </c>
      <c r="E125">
        <v>0.01</v>
      </c>
      <c r="F125" s="446">
        <v>42849.45208333333</v>
      </c>
      <c r="G125">
        <v>0.99439999999999995</v>
      </c>
      <c r="H125" s="446">
        <v>42849.45208333333</v>
      </c>
      <c r="I125">
        <v>0.99439999999999995</v>
      </c>
      <c r="J125" s="446">
        <v>42849.553472222222</v>
      </c>
      <c r="K125">
        <v>0.99390000000000001</v>
      </c>
      <c r="L125">
        <v>0</v>
      </c>
      <c r="M125">
        <v>5</v>
      </c>
      <c r="N125">
        <v>0.5</v>
      </c>
      <c r="O125" s="498">
        <v>0.10138888889196096</v>
      </c>
      <c r="P125" s="485"/>
      <c r="Q125" s="485"/>
      <c r="R125" s="485"/>
    </row>
    <row r="126" spans="1:18" x14ac:dyDescent="0.2">
      <c r="A126">
        <v>125</v>
      </c>
      <c r="B126" t="s">
        <v>98</v>
      </c>
      <c r="C126">
        <v>1</v>
      </c>
      <c r="D126">
        <v>0.01</v>
      </c>
      <c r="E126">
        <v>0.01</v>
      </c>
      <c r="F126" s="446">
        <v>42850.286111111112</v>
      </c>
      <c r="G126">
        <v>0.99450000000000005</v>
      </c>
      <c r="H126" s="446">
        <v>42850.286111111112</v>
      </c>
      <c r="I126">
        <v>0.99450000000000005</v>
      </c>
      <c r="J126" s="446">
        <v>42850.51458333333</v>
      </c>
      <c r="K126">
        <v>0.99400000000000011</v>
      </c>
      <c r="L126">
        <v>0</v>
      </c>
      <c r="M126">
        <v>4.999999999998181</v>
      </c>
      <c r="N126">
        <v>0.5</v>
      </c>
      <c r="O126" s="498">
        <v>0.22847222221753327</v>
      </c>
      <c r="P126" s="485"/>
      <c r="Q126" s="485"/>
      <c r="R126" s="485"/>
    </row>
    <row r="127" spans="1:18" x14ac:dyDescent="0.2">
      <c r="A127">
        <v>126</v>
      </c>
      <c r="B127" t="s">
        <v>98</v>
      </c>
      <c r="C127">
        <v>2</v>
      </c>
      <c r="D127">
        <v>0.03</v>
      </c>
      <c r="E127">
        <v>0.04</v>
      </c>
      <c r="F127" s="446">
        <v>42850.605555555558</v>
      </c>
      <c r="G127">
        <v>0.9919</v>
      </c>
      <c r="H127" s="446">
        <v>42853.219444444447</v>
      </c>
      <c r="I127">
        <v>0.99439999999999995</v>
      </c>
      <c r="J127" s="446">
        <v>42853.37777777778</v>
      </c>
      <c r="K127">
        <v>0.99239999999999984</v>
      </c>
      <c r="L127">
        <v>25</v>
      </c>
      <c r="M127">
        <v>20.000000000001819</v>
      </c>
      <c r="N127">
        <v>4.68</v>
      </c>
      <c r="O127" s="498">
        <v>2.7722222222218988</v>
      </c>
      <c r="P127" s="485"/>
      <c r="Q127" s="485"/>
      <c r="R127" s="485"/>
    </row>
    <row r="128" spans="1:18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46">
        <v>42853.379166666666</v>
      </c>
      <c r="G128">
        <v>0.99109999999999998</v>
      </c>
      <c r="H128" s="446">
        <v>42853.379166666666</v>
      </c>
      <c r="I128">
        <v>0.99109999999999998</v>
      </c>
      <c r="J128" s="446">
        <v>42853.379166666666</v>
      </c>
      <c r="K128">
        <v>0.99059999999999993</v>
      </c>
      <c r="L128">
        <v>0</v>
      </c>
      <c r="M128">
        <v>5</v>
      </c>
      <c r="N128">
        <v>0.5</v>
      </c>
      <c r="O128" s="498">
        <v>0</v>
      </c>
      <c r="P128" s="485"/>
      <c r="Q128" s="485"/>
      <c r="R128" s="485"/>
    </row>
    <row r="129" spans="1:18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46">
        <v>42853.379166666666</v>
      </c>
      <c r="G129">
        <v>0.99029999999999996</v>
      </c>
      <c r="H129" s="446">
        <v>42853.379166666666</v>
      </c>
      <c r="I129">
        <v>0.99029999999999996</v>
      </c>
      <c r="J129" s="446">
        <v>42853.379166666666</v>
      </c>
      <c r="K129">
        <v>0.98980000000000001</v>
      </c>
      <c r="L129">
        <v>0</v>
      </c>
      <c r="M129">
        <v>5</v>
      </c>
      <c r="N129">
        <v>0.51</v>
      </c>
      <c r="O129" s="498">
        <v>0</v>
      </c>
      <c r="P129" s="485"/>
      <c r="Q129" s="485"/>
      <c r="R129" s="485"/>
    </row>
    <row r="130" spans="1:18" x14ac:dyDescent="0.2">
      <c r="A130">
        <v>129</v>
      </c>
      <c r="B130" t="s">
        <v>98</v>
      </c>
      <c r="C130">
        <v>1</v>
      </c>
      <c r="D130">
        <v>0.01</v>
      </c>
      <c r="E130">
        <v>0.01</v>
      </c>
      <c r="F130" s="446">
        <v>42853.379861111112</v>
      </c>
      <c r="G130">
        <v>0.99009999999999998</v>
      </c>
      <c r="H130" s="446">
        <v>42853.379861111112</v>
      </c>
      <c r="I130">
        <v>0.99009999999999998</v>
      </c>
      <c r="J130" s="446">
        <v>42853.386111111111</v>
      </c>
      <c r="K130">
        <v>0.98960000000000004</v>
      </c>
      <c r="L130">
        <v>0</v>
      </c>
      <c r="M130">
        <v>5</v>
      </c>
      <c r="N130">
        <v>0.51</v>
      </c>
      <c r="O130" s="498">
        <v>6.2499999985448085E-3</v>
      </c>
      <c r="P130" s="485"/>
      <c r="Q130" s="485"/>
      <c r="R130" s="485"/>
    </row>
    <row r="131" spans="1:18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46">
        <v>42853.622916666667</v>
      </c>
      <c r="G131">
        <v>0.99419999999999997</v>
      </c>
      <c r="H131" s="446">
        <v>42853.622916666667</v>
      </c>
      <c r="I131">
        <v>0.99419999999999997</v>
      </c>
      <c r="J131" s="446">
        <v>42853.689583333333</v>
      </c>
      <c r="K131">
        <v>0.99369999999999992</v>
      </c>
      <c r="L131">
        <v>0</v>
      </c>
      <c r="M131">
        <v>5</v>
      </c>
      <c r="N131">
        <v>0.5</v>
      </c>
      <c r="O131" s="498">
        <v>6.6666666665696539E-2</v>
      </c>
      <c r="P131" s="485"/>
      <c r="Q131" s="485"/>
      <c r="R131" s="485"/>
    </row>
    <row r="132" spans="1:18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46">
        <v>42856.654166666667</v>
      </c>
      <c r="G132">
        <v>0.99470000000000003</v>
      </c>
      <c r="H132" s="446">
        <v>42856.654166666667</v>
      </c>
      <c r="I132">
        <v>0.99470000000000003</v>
      </c>
      <c r="J132" s="446">
        <v>42857.390972222223</v>
      </c>
      <c r="K132">
        <v>0.99400000000000011</v>
      </c>
      <c r="L132">
        <v>0</v>
      </c>
      <c r="M132">
        <v>6.999999999998181</v>
      </c>
      <c r="N132">
        <v>0.53</v>
      </c>
      <c r="O132" s="498">
        <v>0.73680555555620231</v>
      </c>
      <c r="P132" s="485"/>
      <c r="Q132" s="485"/>
      <c r="R132" s="485"/>
    </row>
    <row r="133" spans="1:18" x14ac:dyDescent="0.2">
      <c r="A133">
        <v>132</v>
      </c>
      <c r="B133" t="s">
        <v>98</v>
      </c>
      <c r="C133">
        <v>1</v>
      </c>
      <c r="D133">
        <v>0.01</v>
      </c>
      <c r="E133">
        <v>0.01</v>
      </c>
      <c r="F133" s="446">
        <v>42857.508333333331</v>
      </c>
      <c r="G133">
        <v>0.99439999999999995</v>
      </c>
      <c r="H133" s="446">
        <v>42857.508333333331</v>
      </c>
      <c r="I133">
        <v>0.99439999999999995</v>
      </c>
      <c r="J133" s="446">
        <v>42857.563194444447</v>
      </c>
      <c r="K133">
        <v>0.99390000000000001</v>
      </c>
      <c r="L133">
        <v>0</v>
      </c>
      <c r="M133">
        <v>5</v>
      </c>
      <c r="N133">
        <v>0.5</v>
      </c>
      <c r="O133" s="498">
        <v>5.4861111115314998E-2</v>
      </c>
      <c r="P133" s="485"/>
      <c r="Q133" s="485"/>
      <c r="R133" s="485"/>
    </row>
    <row r="134" spans="1:18" x14ac:dyDescent="0.2">
      <c r="A134">
        <v>133</v>
      </c>
      <c r="B134" t="s">
        <v>98</v>
      </c>
      <c r="C134">
        <v>1</v>
      </c>
      <c r="D134">
        <v>0.01</v>
      </c>
      <c r="E134">
        <v>0.01</v>
      </c>
      <c r="F134" s="446">
        <v>42857.645833333336</v>
      </c>
      <c r="G134">
        <v>0.99309999999999998</v>
      </c>
      <c r="H134" s="446">
        <v>42857.645833333336</v>
      </c>
      <c r="I134">
        <v>0.99309999999999998</v>
      </c>
      <c r="J134" s="446">
        <v>42857.65625</v>
      </c>
      <c r="K134">
        <v>0.99260000000000004</v>
      </c>
      <c r="L134">
        <v>0</v>
      </c>
      <c r="M134">
        <v>5</v>
      </c>
      <c r="N134">
        <v>0.5</v>
      </c>
      <c r="O134" s="498">
        <v>1.0416666664241347E-2</v>
      </c>
      <c r="P134" s="485"/>
      <c r="Q134" s="485"/>
      <c r="R134" s="485"/>
    </row>
    <row r="135" spans="1:18" x14ac:dyDescent="0.2">
      <c r="A135">
        <v>134</v>
      </c>
      <c r="B135" t="s">
        <v>98</v>
      </c>
      <c r="C135">
        <v>1</v>
      </c>
      <c r="D135">
        <v>0.01</v>
      </c>
      <c r="E135">
        <v>0.01</v>
      </c>
      <c r="F135" s="446">
        <v>42858.411805555559</v>
      </c>
      <c r="G135">
        <v>0.98909999999999998</v>
      </c>
      <c r="H135" s="446">
        <v>42858.411805555559</v>
      </c>
      <c r="I135">
        <v>0.98909999999999998</v>
      </c>
      <c r="J135" s="446">
        <v>42859.676388888889</v>
      </c>
      <c r="K135">
        <v>0.98809999999999987</v>
      </c>
      <c r="L135">
        <v>0</v>
      </c>
      <c r="M135">
        <v>10.000000000001819</v>
      </c>
      <c r="N135">
        <v>0.49</v>
      </c>
      <c r="O135" s="498">
        <v>1.2645833333299379</v>
      </c>
      <c r="P135" s="485"/>
      <c r="Q135" s="485"/>
      <c r="R135" s="485"/>
    </row>
    <row r="136" spans="1:18" x14ac:dyDescent="0.2">
      <c r="A136">
        <v>135</v>
      </c>
      <c r="B136" t="s">
        <v>98</v>
      </c>
      <c r="C136">
        <v>1</v>
      </c>
      <c r="D136">
        <v>0.01</v>
      </c>
      <c r="E136">
        <v>0.01</v>
      </c>
      <c r="F136" s="446">
        <v>42859.75277777778</v>
      </c>
      <c r="G136">
        <v>0.98809999999999998</v>
      </c>
      <c r="H136" s="446">
        <v>42859.75277777778</v>
      </c>
      <c r="I136">
        <v>0.98809999999999998</v>
      </c>
      <c r="J136" s="446">
        <v>42859.767361111109</v>
      </c>
      <c r="K136">
        <v>0.98760000000000014</v>
      </c>
      <c r="L136">
        <v>0</v>
      </c>
      <c r="M136">
        <v>4.999999999998181</v>
      </c>
      <c r="N136">
        <v>0.51</v>
      </c>
      <c r="O136" s="498">
        <v>1.4583333329937886E-2</v>
      </c>
      <c r="P136" s="485"/>
      <c r="Q136" s="485"/>
      <c r="R136" s="485"/>
    </row>
    <row r="137" spans="1:18" x14ac:dyDescent="0.2">
      <c r="A137">
        <v>136</v>
      </c>
      <c r="B137" t="s">
        <v>98</v>
      </c>
      <c r="C137">
        <v>3</v>
      </c>
      <c r="D137">
        <v>0.31</v>
      </c>
      <c r="E137">
        <v>0.32</v>
      </c>
      <c r="F137" s="446">
        <v>42859.917361111111</v>
      </c>
      <c r="G137">
        <v>0.98609999999999998</v>
      </c>
      <c r="H137" s="446">
        <v>42867.645138888889</v>
      </c>
      <c r="I137">
        <v>1.0008999999999999</v>
      </c>
      <c r="J137" s="446">
        <v>42867.652777777781</v>
      </c>
      <c r="K137">
        <v>0.99980000000000002</v>
      </c>
      <c r="L137">
        <v>147.99999999999818</v>
      </c>
      <c r="M137">
        <v>10.999999999998181</v>
      </c>
      <c r="N137">
        <v>19.02</v>
      </c>
      <c r="O137" s="498">
        <v>5.7354166666700621</v>
      </c>
      <c r="P137" s="485"/>
      <c r="Q137" s="485"/>
      <c r="R137" s="485"/>
    </row>
    <row r="138" spans="1:18" x14ac:dyDescent="0.2">
      <c r="A138">
        <v>137</v>
      </c>
      <c r="B138" t="s">
        <v>97</v>
      </c>
      <c r="C138">
        <v>1</v>
      </c>
      <c r="D138">
        <v>0.01</v>
      </c>
      <c r="E138">
        <v>0.01</v>
      </c>
      <c r="F138" s="446">
        <v>42864.492361111108</v>
      </c>
      <c r="G138">
        <v>1.0037</v>
      </c>
      <c r="H138" s="446">
        <v>42864.492361111108</v>
      </c>
      <c r="I138">
        <v>1.0037</v>
      </c>
      <c r="J138" s="446">
        <v>42864.497916666667</v>
      </c>
      <c r="K138">
        <v>1.0042</v>
      </c>
      <c r="L138">
        <v>0</v>
      </c>
      <c r="M138">
        <v>5</v>
      </c>
      <c r="N138">
        <v>0.5</v>
      </c>
      <c r="O138" s="498">
        <v>5.5555555591126904E-3</v>
      </c>
      <c r="P138" s="485"/>
      <c r="Q138" s="485"/>
      <c r="R138" s="485"/>
    </row>
    <row r="139" spans="1:18" x14ac:dyDescent="0.2">
      <c r="A139">
        <v>138</v>
      </c>
      <c r="B139" t="s">
        <v>97</v>
      </c>
      <c r="C139">
        <v>1</v>
      </c>
      <c r="D139">
        <v>0.01</v>
      </c>
      <c r="E139">
        <v>0.01</v>
      </c>
      <c r="F139" s="446">
        <v>42864.499305555553</v>
      </c>
      <c r="G139">
        <v>1.0048999999999999</v>
      </c>
      <c r="H139" s="446">
        <v>42864.499305555553</v>
      </c>
      <c r="I139">
        <v>1.0048999999999999</v>
      </c>
      <c r="J139" s="446">
        <v>42864.53125</v>
      </c>
      <c r="K139">
        <v>1.0054000000000001</v>
      </c>
      <c r="L139">
        <v>0</v>
      </c>
      <c r="M139">
        <v>5.000000000001819</v>
      </c>
      <c r="N139">
        <v>0.5</v>
      </c>
      <c r="O139" s="498">
        <v>3.1944444446708076E-2</v>
      </c>
      <c r="P139" s="485"/>
      <c r="Q139" s="485"/>
      <c r="R139" s="485"/>
    </row>
    <row r="140" spans="1:18" x14ac:dyDescent="0.2">
      <c r="A140">
        <v>139</v>
      </c>
      <c r="B140" t="s">
        <v>97</v>
      </c>
      <c r="C140">
        <v>1</v>
      </c>
      <c r="D140">
        <v>0.01</v>
      </c>
      <c r="E140">
        <v>0.01</v>
      </c>
      <c r="F140" s="446">
        <v>42865.877083333333</v>
      </c>
      <c r="G140">
        <v>1.0089999999999999</v>
      </c>
      <c r="H140" s="446">
        <v>42865.877083333333</v>
      </c>
      <c r="I140">
        <v>1.0089999999999999</v>
      </c>
      <c r="J140" s="446">
        <v>42866.209027777775</v>
      </c>
      <c r="K140">
        <v>1.0094000000000001</v>
      </c>
      <c r="L140">
        <v>0</v>
      </c>
      <c r="M140">
        <v>4.000000000001819</v>
      </c>
      <c r="N140">
        <v>0.48</v>
      </c>
      <c r="O140" s="498">
        <v>0.3319444444423425</v>
      </c>
      <c r="P140" s="485"/>
      <c r="Q140" s="485"/>
      <c r="R140" s="485"/>
    </row>
    <row r="141" spans="1:18" x14ac:dyDescent="0.2">
      <c r="A141">
        <v>140</v>
      </c>
      <c r="B141" t="s">
        <v>97</v>
      </c>
      <c r="C141">
        <v>1</v>
      </c>
      <c r="D141">
        <v>0.01</v>
      </c>
      <c r="E141">
        <v>0.01</v>
      </c>
      <c r="F141" s="446">
        <v>42866.512499999997</v>
      </c>
      <c r="G141">
        <v>1.0094000000000001</v>
      </c>
      <c r="H141" s="446">
        <v>42866.512499999997</v>
      </c>
      <c r="I141">
        <v>1.0094000000000001</v>
      </c>
      <c r="J141" s="446">
        <v>42866.522222222222</v>
      </c>
      <c r="K141">
        <v>1.0099</v>
      </c>
      <c r="L141">
        <v>0</v>
      </c>
      <c r="M141">
        <v>5</v>
      </c>
      <c r="N141">
        <v>0.5</v>
      </c>
      <c r="O141" s="498">
        <v>9.7222222248092294E-3</v>
      </c>
      <c r="P141" s="485"/>
      <c r="Q141" s="485"/>
      <c r="R141" s="485"/>
    </row>
    <row r="142" spans="1:18" x14ac:dyDescent="0.2">
      <c r="A142">
        <v>141</v>
      </c>
      <c r="B142" t="s">
        <v>97</v>
      </c>
      <c r="C142">
        <v>4</v>
      </c>
      <c r="D142">
        <v>0.31</v>
      </c>
      <c r="E142">
        <v>0.32</v>
      </c>
      <c r="F142" s="446">
        <v>42866.557638888888</v>
      </c>
      <c r="G142">
        <v>1.0097</v>
      </c>
      <c r="H142" s="446">
        <v>43035.445138888892</v>
      </c>
      <c r="I142">
        <v>1.0022</v>
      </c>
      <c r="J142" s="446">
        <v>43035.49722222222</v>
      </c>
      <c r="K142">
        <v>1.0028999999999999</v>
      </c>
      <c r="L142">
        <v>75</v>
      </c>
      <c r="M142">
        <v>6.999999999998181</v>
      </c>
      <c r="N142">
        <v>19.25</v>
      </c>
      <c r="O142" s="498">
        <v>120.93958333333285</v>
      </c>
      <c r="P142" s="485"/>
      <c r="Q142" s="485"/>
      <c r="R142" s="485"/>
    </row>
    <row r="143" spans="1:18" x14ac:dyDescent="0.2">
      <c r="A143">
        <v>142</v>
      </c>
      <c r="B143" t="s">
        <v>98</v>
      </c>
      <c r="C143">
        <v>1</v>
      </c>
      <c r="D143">
        <v>0.1</v>
      </c>
      <c r="E143">
        <v>0.1</v>
      </c>
      <c r="F143" s="446">
        <v>42867.652777777781</v>
      </c>
      <c r="G143">
        <v>0.99939999999999996</v>
      </c>
      <c r="H143" s="446">
        <v>42867.652777777781</v>
      </c>
      <c r="I143">
        <v>0.99939999999999996</v>
      </c>
      <c r="J143" s="446">
        <v>42867.652777777781</v>
      </c>
      <c r="K143">
        <v>0.99970000000000003</v>
      </c>
      <c r="L143">
        <v>0</v>
      </c>
      <c r="M143">
        <v>-3</v>
      </c>
      <c r="N143">
        <v>-3</v>
      </c>
      <c r="O143" s="498">
        <v>0</v>
      </c>
      <c r="P143" s="485"/>
      <c r="Q143" s="485"/>
      <c r="R143" s="485"/>
    </row>
    <row r="144" spans="1:18" x14ac:dyDescent="0.2">
      <c r="A144">
        <v>143</v>
      </c>
      <c r="B144" t="s">
        <v>98</v>
      </c>
      <c r="C144">
        <v>2</v>
      </c>
      <c r="D144">
        <v>0.03</v>
      </c>
      <c r="E144">
        <v>0.04</v>
      </c>
      <c r="F144" s="446">
        <v>42867.652777777781</v>
      </c>
      <c r="G144">
        <v>0.99909999999999999</v>
      </c>
      <c r="H144" s="446">
        <v>42870.185416666667</v>
      </c>
      <c r="I144">
        <v>1.0012000000000001</v>
      </c>
      <c r="J144" s="446">
        <v>42870.37222222222</v>
      </c>
      <c r="K144">
        <v>0.99939999999999996</v>
      </c>
      <c r="L144">
        <v>21</v>
      </c>
      <c r="M144">
        <v>18</v>
      </c>
      <c r="N144">
        <v>4.9300000000000006</v>
      </c>
      <c r="O144" s="498">
        <v>0.71944444443943212</v>
      </c>
      <c r="P144" s="485"/>
      <c r="Q144" s="485"/>
      <c r="R144" s="485"/>
    </row>
    <row r="145" spans="1:18" x14ac:dyDescent="0.2">
      <c r="A145">
        <v>144</v>
      </c>
      <c r="B145" t="s">
        <v>98</v>
      </c>
      <c r="C145">
        <v>1</v>
      </c>
      <c r="D145">
        <v>0.01</v>
      </c>
      <c r="E145">
        <v>0.01</v>
      </c>
      <c r="F145" s="446">
        <v>42870.525000000001</v>
      </c>
      <c r="G145">
        <v>0.99639999999999995</v>
      </c>
      <c r="H145" s="446">
        <v>42870.525000000001</v>
      </c>
      <c r="I145">
        <v>0.99639999999999995</v>
      </c>
      <c r="J145" s="446">
        <v>42870.988888888889</v>
      </c>
      <c r="K145">
        <v>0.99590000000000012</v>
      </c>
      <c r="L145">
        <v>0</v>
      </c>
      <c r="M145">
        <v>4.999999999998181</v>
      </c>
      <c r="N145">
        <v>0.5</v>
      </c>
      <c r="O145" s="498">
        <v>0.46388888888759539</v>
      </c>
      <c r="P145" s="485"/>
      <c r="Q145" s="485"/>
      <c r="R145" s="485"/>
    </row>
    <row r="146" spans="1:18" x14ac:dyDescent="0.2">
      <c r="A146">
        <v>145</v>
      </c>
      <c r="B146" t="s">
        <v>98</v>
      </c>
      <c r="C146">
        <v>1</v>
      </c>
      <c r="D146">
        <v>0.01</v>
      </c>
      <c r="E146">
        <v>0.01</v>
      </c>
      <c r="F146" s="446">
        <v>42871.306944444441</v>
      </c>
      <c r="G146">
        <v>0.99260000000000004</v>
      </c>
      <c r="H146" s="446">
        <v>42871.306944444441</v>
      </c>
      <c r="I146">
        <v>0.99260000000000004</v>
      </c>
      <c r="J146" s="446">
        <v>42871.365277777775</v>
      </c>
      <c r="K146">
        <v>0.99209999999999987</v>
      </c>
      <c r="L146">
        <v>0</v>
      </c>
      <c r="M146">
        <v>5.000000000001819</v>
      </c>
      <c r="N146">
        <v>0.5</v>
      </c>
      <c r="O146" s="498">
        <v>5.8333333334303461E-2</v>
      </c>
      <c r="P146" s="485"/>
      <c r="Q146" s="485"/>
      <c r="R146" s="485"/>
    </row>
    <row r="147" spans="1:18" x14ac:dyDescent="0.2">
      <c r="A147">
        <v>146</v>
      </c>
      <c r="B147" t="s">
        <v>98</v>
      </c>
      <c r="C147">
        <v>1</v>
      </c>
      <c r="D147">
        <v>0.01</v>
      </c>
      <c r="E147">
        <v>0.01</v>
      </c>
      <c r="F147" s="446">
        <v>42871.375</v>
      </c>
      <c r="G147">
        <v>0.99050000000000005</v>
      </c>
      <c r="H147" s="446">
        <v>42871.375</v>
      </c>
      <c r="I147">
        <v>0.99050000000000005</v>
      </c>
      <c r="J147" s="446">
        <v>42871.443055555559</v>
      </c>
      <c r="K147">
        <v>0.9900000000000001</v>
      </c>
      <c r="L147">
        <v>0</v>
      </c>
      <c r="M147">
        <v>4.999999999998181</v>
      </c>
      <c r="N147">
        <v>0.51</v>
      </c>
      <c r="O147" s="498">
        <v>6.805555555911269E-2</v>
      </c>
      <c r="P147" s="485"/>
      <c r="Q147" s="485"/>
      <c r="R147" s="485"/>
    </row>
    <row r="148" spans="1:18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46">
        <v>42871.521527777775</v>
      </c>
      <c r="G148">
        <v>0.99029999999999996</v>
      </c>
      <c r="H148" s="446">
        <v>42871.521527777775</v>
      </c>
      <c r="I148">
        <v>0.99029999999999996</v>
      </c>
      <c r="J148" s="446">
        <v>42871.525694444441</v>
      </c>
      <c r="K148">
        <v>0.98980000000000001</v>
      </c>
      <c r="L148">
        <v>0</v>
      </c>
      <c r="M148">
        <v>5</v>
      </c>
      <c r="N148">
        <v>0.51</v>
      </c>
      <c r="O148" s="498">
        <v>4.166666665696539E-3</v>
      </c>
      <c r="P148" s="485"/>
      <c r="Q148" s="485"/>
      <c r="R148" s="485"/>
    </row>
    <row r="149" spans="1:18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46">
        <v>42871.754166666666</v>
      </c>
      <c r="G149">
        <v>0.98519999999999996</v>
      </c>
      <c r="H149" s="446">
        <v>42871.754166666666</v>
      </c>
      <c r="I149">
        <v>0.98519999999999996</v>
      </c>
      <c r="J149" s="446">
        <v>42871.982638888891</v>
      </c>
      <c r="K149">
        <v>0.98470000000000002</v>
      </c>
      <c r="L149">
        <v>0</v>
      </c>
      <c r="M149">
        <v>5</v>
      </c>
      <c r="N149">
        <v>0.51</v>
      </c>
      <c r="O149" s="498">
        <v>0.22847222222480923</v>
      </c>
      <c r="P149" s="485"/>
      <c r="Q149" s="485"/>
      <c r="R149" s="485"/>
    </row>
    <row r="150" spans="1:18" x14ac:dyDescent="0.2">
      <c r="A150">
        <v>149</v>
      </c>
      <c r="B150" t="s">
        <v>98</v>
      </c>
      <c r="C150">
        <v>1</v>
      </c>
      <c r="D150">
        <v>0.01</v>
      </c>
      <c r="E150">
        <v>0.01</v>
      </c>
      <c r="F150" s="446">
        <v>42872.402083333334</v>
      </c>
      <c r="G150">
        <v>0.98399999999999999</v>
      </c>
      <c r="H150" s="446">
        <v>42872.402083333334</v>
      </c>
      <c r="I150">
        <v>0.98399999999999999</v>
      </c>
      <c r="J150" s="446">
        <v>42872.438194444447</v>
      </c>
      <c r="K150">
        <v>0.98349999999999993</v>
      </c>
      <c r="L150">
        <v>0</v>
      </c>
      <c r="M150">
        <v>5</v>
      </c>
      <c r="N150">
        <v>0.51</v>
      </c>
      <c r="O150" s="498">
        <v>3.6111111112404615E-2</v>
      </c>
      <c r="P150" s="485"/>
      <c r="Q150" s="485"/>
      <c r="R150" s="485"/>
    </row>
    <row r="151" spans="1:18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46">
        <v>42872.584027777775</v>
      </c>
      <c r="G151">
        <v>0.97919999999999996</v>
      </c>
      <c r="H151" s="446">
        <v>42872.584027777775</v>
      </c>
      <c r="I151">
        <v>0.97919999999999996</v>
      </c>
      <c r="J151" s="446">
        <v>42872.592361111114</v>
      </c>
      <c r="K151">
        <v>0.97870000000000001</v>
      </c>
      <c r="L151">
        <v>0</v>
      </c>
      <c r="M151">
        <v>5</v>
      </c>
      <c r="N151">
        <v>0.51</v>
      </c>
      <c r="O151" s="498">
        <v>8.3333333386690356E-3</v>
      </c>
      <c r="P151" s="485"/>
      <c r="Q151" s="485"/>
      <c r="R151" s="485"/>
    </row>
    <row r="152" spans="1:18" x14ac:dyDescent="0.2">
      <c r="A152">
        <v>151</v>
      </c>
      <c r="B152" t="s">
        <v>98</v>
      </c>
      <c r="C152">
        <v>1</v>
      </c>
      <c r="D152">
        <v>0.01</v>
      </c>
      <c r="E152">
        <v>0.01</v>
      </c>
      <c r="F152" s="446">
        <v>42872.59652777778</v>
      </c>
      <c r="G152">
        <v>0.97770000000000001</v>
      </c>
      <c r="H152" s="446">
        <v>42872.59652777778</v>
      </c>
      <c r="I152">
        <v>0.97770000000000001</v>
      </c>
      <c r="J152" s="446">
        <v>42873.520138888889</v>
      </c>
      <c r="K152">
        <v>0.9766999999999999</v>
      </c>
      <c r="L152">
        <v>0</v>
      </c>
      <c r="M152">
        <v>10.000000000001819</v>
      </c>
      <c r="N152">
        <v>0.5</v>
      </c>
      <c r="O152" s="498">
        <v>0.92361111110949423</v>
      </c>
      <c r="P152" s="485"/>
      <c r="Q152" s="485"/>
      <c r="R152" s="485"/>
    </row>
    <row r="153" spans="1:18" x14ac:dyDescent="0.2">
      <c r="A153">
        <v>152</v>
      </c>
      <c r="B153" t="s">
        <v>98</v>
      </c>
      <c r="C153">
        <v>1</v>
      </c>
      <c r="D153">
        <v>0.01</v>
      </c>
      <c r="E153">
        <v>0.01</v>
      </c>
      <c r="F153" s="446">
        <v>42873.556944444441</v>
      </c>
      <c r="G153">
        <v>0.97870000000000001</v>
      </c>
      <c r="H153" s="446">
        <v>42873.556944444441</v>
      </c>
      <c r="I153">
        <v>0.97870000000000001</v>
      </c>
      <c r="J153" s="446">
        <v>42873.593055555553</v>
      </c>
      <c r="K153">
        <v>0.97819999999999985</v>
      </c>
      <c r="L153">
        <v>0</v>
      </c>
      <c r="M153">
        <v>5.000000000001819</v>
      </c>
      <c r="N153">
        <v>0.51</v>
      </c>
      <c r="O153" s="498">
        <v>3.6111111112404615E-2</v>
      </c>
      <c r="P153" s="485"/>
      <c r="Q153" s="485"/>
      <c r="R153" s="485"/>
    </row>
    <row r="154" spans="1:18" x14ac:dyDescent="0.2">
      <c r="A154">
        <v>153</v>
      </c>
      <c r="B154" t="s">
        <v>98</v>
      </c>
      <c r="C154">
        <v>1</v>
      </c>
      <c r="D154">
        <v>0.01</v>
      </c>
      <c r="E154">
        <v>0.01</v>
      </c>
      <c r="F154" s="446">
        <v>42873.604861111111</v>
      </c>
      <c r="G154">
        <v>0.97929999999999995</v>
      </c>
      <c r="H154" s="446">
        <v>42873.604861111111</v>
      </c>
      <c r="I154">
        <v>0.97929999999999995</v>
      </c>
      <c r="J154" s="446">
        <v>42873.622916666667</v>
      </c>
      <c r="K154">
        <v>0.9788</v>
      </c>
      <c r="L154">
        <v>0</v>
      </c>
      <c r="M154">
        <v>5</v>
      </c>
      <c r="N154">
        <v>0.51</v>
      </c>
      <c r="O154" s="498">
        <v>1.8055555556202307E-2</v>
      </c>
      <c r="P154" s="485"/>
      <c r="Q154" s="485"/>
      <c r="R154" s="485"/>
    </row>
    <row r="155" spans="1:18" x14ac:dyDescent="0.2">
      <c r="A155">
        <v>154</v>
      </c>
      <c r="B155" t="s">
        <v>98</v>
      </c>
      <c r="C155">
        <v>1</v>
      </c>
      <c r="D155">
        <v>0.01</v>
      </c>
      <c r="E155">
        <v>0.01</v>
      </c>
      <c r="F155" s="446">
        <v>42873.65347222222</v>
      </c>
      <c r="G155">
        <v>0.97770000000000001</v>
      </c>
      <c r="H155" s="446">
        <v>42873.65347222222</v>
      </c>
      <c r="I155">
        <v>0.97770000000000001</v>
      </c>
      <c r="J155" s="446">
        <v>42873.659722222219</v>
      </c>
      <c r="K155">
        <v>0.97719999999999996</v>
      </c>
      <c r="L155">
        <v>0</v>
      </c>
      <c r="M155">
        <v>5</v>
      </c>
      <c r="N155">
        <v>0.51</v>
      </c>
      <c r="O155" s="498">
        <v>6.2499999985448085E-3</v>
      </c>
      <c r="P155" s="485"/>
      <c r="Q155" s="485"/>
      <c r="R155" s="485"/>
    </row>
    <row r="156" spans="1:18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46">
        <v>42873.747916666667</v>
      </c>
      <c r="G156">
        <v>0.98109999999999997</v>
      </c>
      <c r="H156" s="446">
        <v>42873.747916666667</v>
      </c>
      <c r="I156">
        <v>0.98109999999999997</v>
      </c>
      <c r="J156" s="446">
        <v>42873.781944444447</v>
      </c>
      <c r="K156">
        <v>0.98060000000000003</v>
      </c>
      <c r="L156">
        <v>0</v>
      </c>
      <c r="M156">
        <v>5</v>
      </c>
      <c r="N156">
        <v>0.51</v>
      </c>
      <c r="O156" s="498">
        <v>3.4027777779556345E-2</v>
      </c>
      <c r="P156" s="485"/>
      <c r="Q156" s="485"/>
      <c r="R156" s="485"/>
    </row>
    <row r="157" spans="1:18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46">
        <v>42874.321527777778</v>
      </c>
      <c r="G157">
        <v>0.97819999999999996</v>
      </c>
      <c r="H157" s="446">
        <v>42874.321527777778</v>
      </c>
      <c r="I157">
        <v>0.97819999999999996</v>
      </c>
      <c r="J157" s="446">
        <v>42874.364583333336</v>
      </c>
      <c r="K157">
        <v>0.97770000000000012</v>
      </c>
      <c r="L157">
        <v>0</v>
      </c>
      <c r="M157">
        <v>4.999999999998181</v>
      </c>
      <c r="N157">
        <v>0.51</v>
      </c>
      <c r="O157" s="498">
        <v>4.3055555557657499E-2</v>
      </c>
      <c r="P157" s="485"/>
      <c r="Q157" s="485"/>
      <c r="R157" s="485"/>
    </row>
    <row r="158" spans="1:18" x14ac:dyDescent="0.2">
      <c r="A158">
        <v>157</v>
      </c>
      <c r="B158" t="s">
        <v>98</v>
      </c>
      <c r="C158">
        <v>1</v>
      </c>
      <c r="D158">
        <v>0.01</v>
      </c>
      <c r="E158">
        <v>0.01</v>
      </c>
      <c r="F158" s="446">
        <v>42874.548611111109</v>
      </c>
      <c r="G158">
        <v>0.97609999999999997</v>
      </c>
      <c r="H158" s="446">
        <v>42874.548611111109</v>
      </c>
      <c r="I158">
        <v>0.97609999999999997</v>
      </c>
      <c r="J158" s="446">
        <v>42874.554166666669</v>
      </c>
      <c r="K158">
        <v>0.97560000000000002</v>
      </c>
      <c r="L158">
        <v>0</v>
      </c>
      <c r="M158">
        <v>5</v>
      </c>
      <c r="N158">
        <v>0.51</v>
      </c>
      <c r="O158" s="498">
        <v>5.5555555591126904E-3</v>
      </c>
      <c r="P158" s="485"/>
      <c r="Q158" s="485"/>
      <c r="R158" s="485"/>
    </row>
    <row r="159" spans="1:18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46">
        <v>42874.565972222219</v>
      </c>
      <c r="G159">
        <v>0.97460000000000002</v>
      </c>
      <c r="H159" s="446">
        <v>42874.565972222219</v>
      </c>
      <c r="I159">
        <v>0.97460000000000002</v>
      </c>
      <c r="J159" s="446">
        <v>42874.710416666669</v>
      </c>
      <c r="K159">
        <v>0.97409999999999997</v>
      </c>
      <c r="L159">
        <v>0</v>
      </c>
      <c r="M159">
        <v>5</v>
      </c>
      <c r="N159">
        <v>0.51</v>
      </c>
      <c r="O159" s="498">
        <v>0.14444444444961846</v>
      </c>
      <c r="P159" s="485"/>
      <c r="Q159" s="485"/>
      <c r="R159" s="485"/>
    </row>
    <row r="160" spans="1:18" x14ac:dyDescent="0.2">
      <c r="A160">
        <v>159</v>
      </c>
      <c r="B160" t="s">
        <v>98</v>
      </c>
      <c r="C160">
        <v>1</v>
      </c>
      <c r="D160">
        <v>0.01</v>
      </c>
      <c r="E160">
        <v>0.01</v>
      </c>
      <c r="F160" s="446">
        <v>42874.710416666669</v>
      </c>
      <c r="G160">
        <v>0.9738</v>
      </c>
      <c r="H160" s="446">
        <v>42874.710416666669</v>
      </c>
      <c r="I160">
        <v>0.9738</v>
      </c>
      <c r="J160" s="446">
        <v>42874.730555555558</v>
      </c>
      <c r="K160">
        <v>0.97330000000000005</v>
      </c>
      <c r="L160">
        <v>0</v>
      </c>
      <c r="M160">
        <v>5</v>
      </c>
      <c r="N160">
        <v>0.52</v>
      </c>
      <c r="O160" s="498">
        <v>2.0138888889050577E-2</v>
      </c>
      <c r="P160" s="485"/>
      <c r="Q160" s="485"/>
      <c r="R160" s="485"/>
    </row>
    <row r="161" spans="1:18" x14ac:dyDescent="0.2">
      <c r="A161">
        <v>160</v>
      </c>
      <c r="B161" t="s">
        <v>98</v>
      </c>
      <c r="C161">
        <v>1</v>
      </c>
      <c r="D161">
        <v>0.01</v>
      </c>
      <c r="E161">
        <v>0.01</v>
      </c>
      <c r="F161" s="446">
        <v>42874.731249999997</v>
      </c>
      <c r="G161">
        <v>0.97289999999999999</v>
      </c>
      <c r="H161" s="446">
        <v>42874.731249999997</v>
      </c>
      <c r="I161">
        <v>0.97289999999999999</v>
      </c>
      <c r="J161" s="446">
        <v>42877.416666666664</v>
      </c>
      <c r="K161">
        <v>0.97219999999999995</v>
      </c>
      <c r="L161">
        <v>0</v>
      </c>
      <c r="M161">
        <v>7</v>
      </c>
      <c r="N161">
        <v>0.55000000000000004</v>
      </c>
      <c r="O161" s="498">
        <v>0.68541666666715173</v>
      </c>
      <c r="P161" s="485"/>
      <c r="Q161" s="485"/>
      <c r="R161" s="485"/>
    </row>
    <row r="162" spans="1:18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46">
        <v>42877.417361111111</v>
      </c>
      <c r="G162">
        <v>0.97189999999999999</v>
      </c>
      <c r="H162" s="446">
        <v>42877.417361111111</v>
      </c>
      <c r="I162">
        <v>0.97189999999999999</v>
      </c>
      <c r="J162" s="446">
        <v>42877.419444444444</v>
      </c>
      <c r="K162">
        <v>0.97140000000000004</v>
      </c>
      <c r="L162">
        <v>0</v>
      </c>
      <c r="M162">
        <v>5</v>
      </c>
      <c r="N162">
        <v>0.51</v>
      </c>
      <c r="O162" s="498">
        <v>2.0833333328482695E-3</v>
      </c>
      <c r="P162" s="485"/>
      <c r="Q162" s="485"/>
      <c r="R162" s="485"/>
    </row>
    <row r="163" spans="1:18" x14ac:dyDescent="0.2">
      <c r="A163">
        <v>162</v>
      </c>
      <c r="B163" t="s">
        <v>98</v>
      </c>
      <c r="C163">
        <v>1</v>
      </c>
      <c r="D163">
        <v>0.01</v>
      </c>
      <c r="E163">
        <v>0.01</v>
      </c>
      <c r="F163" s="446">
        <v>42877.420138888891</v>
      </c>
      <c r="G163">
        <v>0.9708</v>
      </c>
      <c r="H163" s="446">
        <v>42877.420138888891</v>
      </c>
      <c r="I163">
        <v>0.9708</v>
      </c>
      <c r="J163" s="446">
        <v>42877.473611111112</v>
      </c>
      <c r="K163">
        <v>0.97030000000000016</v>
      </c>
      <c r="L163">
        <v>0</v>
      </c>
      <c r="M163">
        <v>4.999999999998181</v>
      </c>
      <c r="N163">
        <v>0.52</v>
      </c>
      <c r="O163" s="498">
        <v>5.3472222221898846E-2</v>
      </c>
      <c r="P163" s="485"/>
      <c r="Q163" s="485"/>
      <c r="R163" s="485"/>
    </row>
    <row r="164" spans="1:18" x14ac:dyDescent="0.2">
      <c r="A164">
        <v>163</v>
      </c>
      <c r="B164" t="s">
        <v>98</v>
      </c>
      <c r="C164">
        <v>4</v>
      </c>
      <c r="D164">
        <v>0.31</v>
      </c>
      <c r="E164">
        <v>0.32</v>
      </c>
      <c r="F164" s="446">
        <v>42877.577777777777</v>
      </c>
      <c r="G164">
        <v>0.96960000000000002</v>
      </c>
      <c r="H164" s="446">
        <v>42885.488888888889</v>
      </c>
      <c r="I164">
        <v>0.97550000000000003</v>
      </c>
      <c r="J164" s="446">
        <v>42885.579861111109</v>
      </c>
      <c r="K164">
        <v>0.97470000000000001</v>
      </c>
      <c r="L164">
        <v>59</v>
      </c>
      <c r="M164">
        <v>8</v>
      </c>
      <c r="N164">
        <v>18.82</v>
      </c>
      <c r="O164" s="498">
        <v>6.0020833333328483</v>
      </c>
      <c r="P164" s="485"/>
      <c r="Q164" s="485"/>
      <c r="R164" s="485"/>
    </row>
    <row r="165" spans="1:18" x14ac:dyDescent="0.2">
      <c r="A165">
        <v>164</v>
      </c>
      <c r="B165" t="s">
        <v>98</v>
      </c>
      <c r="C165">
        <v>1</v>
      </c>
      <c r="D165">
        <v>0.01</v>
      </c>
      <c r="E165">
        <v>0.01</v>
      </c>
      <c r="F165" s="446">
        <v>42885.59097222222</v>
      </c>
      <c r="G165">
        <v>0.9738</v>
      </c>
      <c r="H165" s="446">
        <v>42885.59097222222</v>
      </c>
      <c r="I165">
        <v>0.9738</v>
      </c>
      <c r="J165" s="446">
        <v>42886.414583333331</v>
      </c>
      <c r="K165">
        <v>0.97309999999999997</v>
      </c>
      <c r="L165">
        <v>0</v>
      </c>
      <c r="M165">
        <v>7</v>
      </c>
      <c r="N165">
        <v>0.55000000000000004</v>
      </c>
      <c r="O165" s="498">
        <v>0.82361111111094942</v>
      </c>
      <c r="P165" s="485"/>
      <c r="Q165" s="485"/>
      <c r="R165" s="485"/>
    </row>
    <row r="166" spans="1:18" x14ac:dyDescent="0.2">
      <c r="A166">
        <v>165</v>
      </c>
      <c r="B166" t="s">
        <v>98</v>
      </c>
      <c r="C166">
        <v>1</v>
      </c>
      <c r="D166">
        <v>0.01</v>
      </c>
      <c r="E166">
        <v>0.01</v>
      </c>
      <c r="F166" s="446">
        <v>42886.439583333333</v>
      </c>
      <c r="G166">
        <v>0.97099999999999997</v>
      </c>
      <c r="H166" s="446">
        <v>42886.439583333333</v>
      </c>
      <c r="I166">
        <v>0.97099999999999997</v>
      </c>
      <c r="J166" s="446">
        <v>42886.48541666667</v>
      </c>
      <c r="K166">
        <v>0.97050000000000003</v>
      </c>
      <c r="L166">
        <v>0</v>
      </c>
      <c r="M166">
        <v>5</v>
      </c>
      <c r="N166">
        <v>0.52</v>
      </c>
      <c r="O166" s="498">
        <v>4.5833333337213844E-2</v>
      </c>
      <c r="P166" s="485"/>
      <c r="Q166" s="485"/>
      <c r="R166" s="485"/>
    </row>
    <row r="167" spans="1:18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46">
        <v>42886.56527777778</v>
      </c>
      <c r="G167">
        <v>0.97109999999999996</v>
      </c>
      <c r="H167" s="446">
        <v>42886.56527777778</v>
      </c>
      <c r="I167">
        <v>0.97109999999999996</v>
      </c>
      <c r="J167" s="446">
        <v>42886.572222222225</v>
      </c>
      <c r="K167">
        <v>0.97060000000000013</v>
      </c>
      <c r="L167">
        <v>0</v>
      </c>
      <c r="M167">
        <v>4.999999999998181</v>
      </c>
      <c r="N167">
        <v>0.52</v>
      </c>
      <c r="O167" s="498">
        <v>6.9444444452528842E-3</v>
      </c>
      <c r="P167" s="485"/>
      <c r="Q167" s="485"/>
      <c r="R167" s="485"/>
    </row>
    <row r="168" spans="1:18" x14ac:dyDescent="0.2">
      <c r="A168">
        <v>167</v>
      </c>
      <c r="B168" t="s">
        <v>98</v>
      </c>
      <c r="C168">
        <v>1</v>
      </c>
      <c r="D168">
        <v>0.01</v>
      </c>
      <c r="E168">
        <v>0.01</v>
      </c>
      <c r="F168" s="446">
        <v>42886.574999999997</v>
      </c>
      <c r="G168">
        <v>0.96989999999999998</v>
      </c>
      <c r="H168" s="446">
        <v>42886.574999999997</v>
      </c>
      <c r="I168">
        <v>0.96989999999999998</v>
      </c>
      <c r="J168" s="446">
        <v>42886.576388888891</v>
      </c>
      <c r="K168">
        <v>0.96940000000000015</v>
      </c>
      <c r="L168">
        <v>0</v>
      </c>
      <c r="M168">
        <v>4.999999999998181</v>
      </c>
      <c r="N168">
        <v>0.52</v>
      </c>
      <c r="O168" s="498">
        <v>1.3888888934161514E-3</v>
      </c>
      <c r="P168" s="485"/>
      <c r="Q168" s="485"/>
      <c r="R168" s="485"/>
    </row>
    <row r="169" spans="1:18" x14ac:dyDescent="0.2">
      <c r="A169">
        <v>168</v>
      </c>
      <c r="B169" t="s">
        <v>98</v>
      </c>
      <c r="C169">
        <v>1</v>
      </c>
      <c r="D169">
        <v>0.01</v>
      </c>
      <c r="E169">
        <v>0.01</v>
      </c>
      <c r="F169" s="446">
        <v>42886.614583333336</v>
      </c>
      <c r="G169">
        <v>0.97</v>
      </c>
      <c r="H169" s="446">
        <v>42886.614583333336</v>
      </c>
      <c r="I169">
        <v>0.97</v>
      </c>
      <c r="J169" s="446">
        <v>42886.621527777781</v>
      </c>
      <c r="K169">
        <v>0.96950000000000003</v>
      </c>
      <c r="L169">
        <v>0</v>
      </c>
      <c r="M169">
        <v>5</v>
      </c>
      <c r="N169">
        <v>0.52</v>
      </c>
      <c r="O169" s="498">
        <v>6.9444444452528842E-3</v>
      </c>
      <c r="P169" s="485"/>
      <c r="Q169" s="485"/>
      <c r="R169" s="485"/>
    </row>
    <row r="170" spans="1:18" x14ac:dyDescent="0.2">
      <c r="A170">
        <v>169</v>
      </c>
      <c r="B170" t="s">
        <v>98</v>
      </c>
      <c r="C170">
        <v>1</v>
      </c>
      <c r="D170">
        <v>0.01</v>
      </c>
      <c r="E170">
        <v>0.01</v>
      </c>
      <c r="F170" s="446">
        <v>42886.622916666667</v>
      </c>
      <c r="G170">
        <v>0.96879999999999999</v>
      </c>
      <c r="H170" s="446">
        <v>42886.622916666667</v>
      </c>
      <c r="I170">
        <v>0.96879999999999999</v>
      </c>
      <c r="J170" s="446">
        <v>42886.622916666667</v>
      </c>
      <c r="K170">
        <v>0.96830000000000005</v>
      </c>
      <c r="L170">
        <v>0</v>
      </c>
      <c r="M170">
        <v>5</v>
      </c>
      <c r="N170">
        <v>0.52</v>
      </c>
      <c r="O170" s="498">
        <v>0</v>
      </c>
      <c r="P170" s="485"/>
      <c r="Q170" s="485"/>
      <c r="R170" s="485"/>
    </row>
    <row r="171" spans="1:18" x14ac:dyDescent="0.2">
      <c r="A171">
        <v>170</v>
      </c>
      <c r="B171" t="s">
        <v>98</v>
      </c>
      <c r="C171">
        <v>1</v>
      </c>
      <c r="D171">
        <v>0.01</v>
      </c>
      <c r="E171">
        <v>0.01</v>
      </c>
      <c r="F171" s="446">
        <v>42886.622916666667</v>
      </c>
      <c r="G171">
        <v>0.96799999999999997</v>
      </c>
      <c r="H171" s="446">
        <v>42886.622916666667</v>
      </c>
      <c r="I171">
        <v>0.96799999999999997</v>
      </c>
      <c r="J171" s="446">
        <v>42886.625</v>
      </c>
      <c r="K171">
        <v>0.96750000000000014</v>
      </c>
      <c r="L171">
        <v>0</v>
      </c>
      <c r="M171">
        <v>4.999999999998181</v>
      </c>
      <c r="N171">
        <v>0.52</v>
      </c>
      <c r="O171" s="498">
        <v>2.0833333328482695E-3</v>
      </c>
      <c r="P171" s="485"/>
      <c r="Q171" s="485"/>
      <c r="R171" s="485"/>
    </row>
    <row r="172" spans="1:18" x14ac:dyDescent="0.2">
      <c r="A172">
        <v>171</v>
      </c>
      <c r="B172" t="s">
        <v>98</v>
      </c>
      <c r="C172">
        <v>1</v>
      </c>
      <c r="D172">
        <v>0.01</v>
      </c>
      <c r="E172">
        <v>0.01</v>
      </c>
      <c r="F172" s="446">
        <v>42886.893055555556</v>
      </c>
      <c r="G172">
        <v>0.96699999999999997</v>
      </c>
      <c r="H172" s="446">
        <v>42886.893055555556</v>
      </c>
      <c r="I172">
        <v>0.96699999999999997</v>
      </c>
      <c r="J172" s="446">
        <v>42888.532638888886</v>
      </c>
      <c r="K172">
        <v>0.96579999999999999</v>
      </c>
      <c r="L172">
        <v>0</v>
      </c>
      <c r="M172">
        <v>12</v>
      </c>
      <c r="N172">
        <v>0.54</v>
      </c>
      <c r="O172" s="498">
        <v>1.6395833333299379</v>
      </c>
      <c r="P172" s="485"/>
      <c r="Q172" s="485"/>
      <c r="R172" s="485"/>
    </row>
    <row r="173" spans="1:18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46">
        <v>42888.533333333333</v>
      </c>
      <c r="G173">
        <v>0.96550000000000002</v>
      </c>
      <c r="H173" s="446">
        <v>42888.533333333333</v>
      </c>
      <c r="I173">
        <v>0.96550000000000002</v>
      </c>
      <c r="J173" s="446">
        <v>42888.567361111112</v>
      </c>
      <c r="K173">
        <v>0.96500000000000008</v>
      </c>
      <c r="L173">
        <v>0</v>
      </c>
      <c r="M173">
        <v>5</v>
      </c>
      <c r="N173">
        <v>0.52</v>
      </c>
      <c r="O173" s="498">
        <v>3.4027777779556345E-2</v>
      </c>
      <c r="P173" s="485"/>
      <c r="Q173" s="485"/>
      <c r="R173" s="485"/>
    </row>
    <row r="174" spans="1:18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46">
        <v>42888.568749999999</v>
      </c>
      <c r="G174">
        <v>0.96430000000000005</v>
      </c>
      <c r="H174" s="446">
        <v>42888.568749999999</v>
      </c>
      <c r="I174">
        <v>0.96430000000000005</v>
      </c>
      <c r="J174" s="446">
        <v>42888.636111111111</v>
      </c>
      <c r="K174">
        <v>0.9638000000000001</v>
      </c>
      <c r="L174">
        <v>0</v>
      </c>
      <c r="M174">
        <v>4.999999999998181</v>
      </c>
      <c r="N174">
        <v>0.52</v>
      </c>
      <c r="O174" s="498">
        <v>6.7361111112404615E-2</v>
      </c>
      <c r="P174" s="485"/>
      <c r="Q174" s="485"/>
      <c r="R174" s="485"/>
    </row>
    <row r="175" spans="1:18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46">
        <v>42891.384722222225</v>
      </c>
      <c r="G175">
        <v>0.9637</v>
      </c>
      <c r="H175" s="446">
        <v>42891.384722222225</v>
      </c>
      <c r="I175">
        <v>0.9637</v>
      </c>
      <c r="J175" s="446">
        <v>42892.601388888892</v>
      </c>
      <c r="K175">
        <v>0.96299999999999997</v>
      </c>
      <c r="L175">
        <v>0</v>
      </c>
      <c r="M175">
        <v>7</v>
      </c>
      <c r="N175">
        <v>0.56000000000000005</v>
      </c>
      <c r="O175" s="498">
        <v>1.2166666666671517</v>
      </c>
      <c r="P175" s="485"/>
      <c r="Q175" s="485"/>
      <c r="R175" s="485"/>
    </row>
    <row r="176" spans="1:18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46">
        <v>42892.660416666666</v>
      </c>
      <c r="G176">
        <v>0.96279999999999999</v>
      </c>
      <c r="H176" s="446">
        <v>42892.660416666666</v>
      </c>
      <c r="I176">
        <v>0.96279999999999999</v>
      </c>
      <c r="J176" s="446">
        <v>42892.717361111114</v>
      </c>
      <c r="K176">
        <v>0.96230000000000016</v>
      </c>
      <c r="L176">
        <v>0</v>
      </c>
      <c r="M176">
        <v>4.999999999998181</v>
      </c>
      <c r="N176">
        <v>0.52</v>
      </c>
      <c r="O176" s="498">
        <v>5.6944444448163267E-2</v>
      </c>
      <c r="P176" s="485"/>
      <c r="Q176" s="485"/>
      <c r="R176" s="485"/>
    </row>
    <row r="177" spans="1:18" x14ac:dyDescent="0.2">
      <c r="A177">
        <v>176</v>
      </c>
      <c r="B177" t="s">
        <v>98</v>
      </c>
      <c r="C177">
        <v>1</v>
      </c>
      <c r="D177">
        <v>0.01</v>
      </c>
      <c r="E177">
        <v>0.01</v>
      </c>
      <c r="F177" s="446">
        <v>42893.474305555559</v>
      </c>
      <c r="G177">
        <v>0.96689999999999998</v>
      </c>
      <c r="H177" s="446">
        <v>42893.474305555559</v>
      </c>
      <c r="I177">
        <v>0.96689999999999998</v>
      </c>
      <c r="J177" s="446">
        <v>42893.490972222222</v>
      </c>
      <c r="K177">
        <v>0.96640000000000004</v>
      </c>
      <c r="L177">
        <v>0</v>
      </c>
      <c r="M177">
        <v>5</v>
      </c>
      <c r="N177">
        <v>0.52</v>
      </c>
      <c r="O177" s="498">
        <v>1.6666666662786156E-2</v>
      </c>
      <c r="P177" s="485"/>
      <c r="Q177" s="485"/>
      <c r="R177" s="485"/>
    </row>
    <row r="178" spans="1:18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46">
        <v>42893.57708333333</v>
      </c>
      <c r="G178">
        <v>0.9637</v>
      </c>
      <c r="H178" s="446">
        <v>42893.57708333333</v>
      </c>
      <c r="I178">
        <v>0.9637</v>
      </c>
      <c r="J178" s="446">
        <v>42893.583333333336</v>
      </c>
      <c r="K178">
        <v>0.96319999999999995</v>
      </c>
      <c r="L178">
        <v>0</v>
      </c>
      <c r="M178">
        <v>5</v>
      </c>
      <c r="N178">
        <v>0.52</v>
      </c>
      <c r="O178" s="498">
        <v>6.2500000058207661E-3</v>
      </c>
      <c r="P178" s="485"/>
      <c r="Q178" s="485"/>
      <c r="R178" s="485"/>
    </row>
    <row r="179" spans="1:18" x14ac:dyDescent="0.2">
      <c r="A179">
        <v>178</v>
      </c>
      <c r="B179" t="s">
        <v>98</v>
      </c>
      <c r="C179">
        <v>1</v>
      </c>
      <c r="D179">
        <v>0.01</v>
      </c>
      <c r="E179">
        <v>0.01</v>
      </c>
      <c r="F179" s="446">
        <v>42893.594444444447</v>
      </c>
      <c r="G179">
        <v>0.96350000000000002</v>
      </c>
      <c r="H179" s="446">
        <v>42893.594444444447</v>
      </c>
      <c r="I179">
        <v>0.96350000000000002</v>
      </c>
      <c r="J179" s="446">
        <v>42893.611111111109</v>
      </c>
      <c r="K179">
        <v>0.96299999999999997</v>
      </c>
      <c r="L179">
        <v>0</v>
      </c>
      <c r="M179">
        <v>5</v>
      </c>
      <c r="N179">
        <v>0.52</v>
      </c>
      <c r="O179" s="498">
        <v>1.6666666662786156E-2</v>
      </c>
      <c r="P179" s="485"/>
      <c r="Q179" s="485"/>
      <c r="R179" s="485"/>
    </row>
    <row r="180" spans="1:18" x14ac:dyDescent="0.2">
      <c r="A180">
        <v>179</v>
      </c>
      <c r="B180" t="s">
        <v>98</v>
      </c>
      <c r="C180">
        <v>3</v>
      </c>
      <c r="D180">
        <v>0.1</v>
      </c>
      <c r="E180">
        <v>0.14000000000000001</v>
      </c>
      <c r="F180" s="446">
        <v>42893.702777777777</v>
      </c>
      <c r="G180">
        <v>0.96389999999999998</v>
      </c>
      <c r="H180" s="446">
        <v>42898.118750000001</v>
      </c>
      <c r="I180">
        <v>0.96830000000000005</v>
      </c>
      <c r="J180" s="446">
        <v>42900.589583333334</v>
      </c>
      <c r="K180">
        <v>0.96539999999999992</v>
      </c>
      <c r="L180">
        <v>44</v>
      </c>
      <c r="M180">
        <v>29</v>
      </c>
      <c r="N180">
        <v>27.619999999999997</v>
      </c>
      <c r="O180" s="498">
        <v>4.8868055555576575</v>
      </c>
      <c r="P180" s="485"/>
      <c r="Q180" s="485"/>
      <c r="R180" s="485"/>
    </row>
    <row r="181" spans="1:18" x14ac:dyDescent="0.2">
      <c r="A181">
        <v>180</v>
      </c>
      <c r="B181" t="s">
        <v>98</v>
      </c>
      <c r="C181">
        <v>1</v>
      </c>
      <c r="D181">
        <v>0.01</v>
      </c>
      <c r="E181">
        <v>0.01</v>
      </c>
      <c r="F181" s="446">
        <v>42900.590277777781</v>
      </c>
      <c r="G181">
        <v>0.96499999999999997</v>
      </c>
      <c r="H181" s="446">
        <v>42900.590277777781</v>
      </c>
      <c r="I181">
        <v>0.96499999999999997</v>
      </c>
      <c r="J181" s="446">
        <v>42900.591666666667</v>
      </c>
      <c r="K181">
        <v>0.96450000000000002</v>
      </c>
      <c r="L181">
        <v>0</v>
      </c>
      <c r="M181">
        <v>5</v>
      </c>
      <c r="N181">
        <v>0.52</v>
      </c>
      <c r="O181" s="498">
        <v>1.3888888861401938E-3</v>
      </c>
      <c r="P181" s="485"/>
      <c r="Q181" s="485"/>
      <c r="R181" s="485"/>
    </row>
    <row r="182" spans="1:18" x14ac:dyDescent="0.2">
      <c r="A182">
        <v>181</v>
      </c>
      <c r="B182" t="s">
        <v>98</v>
      </c>
      <c r="C182">
        <v>4</v>
      </c>
      <c r="D182">
        <v>0.31</v>
      </c>
      <c r="E182">
        <v>0.42000000000000004</v>
      </c>
      <c r="F182" s="446">
        <v>42900.592361111114</v>
      </c>
      <c r="G182">
        <v>0.96419999999999995</v>
      </c>
      <c r="H182" s="446">
        <v>42905.458333333336</v>
      </c>
      <c r="I182">
        <v>0.97030000000000005</v>
      </c>
      <c r="J182" s="446">
        <v>42909.609027777777</v>
      </c>
      <c r="K182">
        <v>0.96840000000000015</v>
      </c>
      <c r="L182">
        <v>61</v>
      </c>
      <c r="M182">
        <v>18.999999999998181</v>
      </c>
      <c r="N182">
        <v>26.369999999999997</v>
      </c>
      <c r="O182" s="498">
        <v>7.0166666666627862</v>
      </c>
      <c r="P182" s="485"/>
      <c r="Q182" s="485"/>
      <c r="R182" s="485"/>
    </row>
    <row r="183" spans="1:18" x14ac:dyDescent="0.2">
      <c r="A183">
        <v>182</v>
      </c>
      <c r="B183" t="s">
        <v>98</v>
      </c>
      <c r="C183">
        <v>1</v>
      </c>
      <c r="D183">
        <v>0.01</v>
      </c>
      <c r="E183">
        <v>0.01</v>
      </c>
      <c r="F183" s="446">
        <v>42909.862500000003</v>
      </c>
      <c r="G183">
        <v>0.96909999999999996</v>
      </c>
      <c r="H183" s="446">
        <v>42909.862500000003</v>
      </c>
      <c r="I183">
        <v>0.96909999999999996</v>
      </c>
      <c r="J183" s="446">
        <v>42911.875</v>
      </c>
      <c r="K183">
        <v>0.96860000000000002</v>
      </c>
      <c r="L183">
        <v>0</v>
      </c>
      <c r="M183">
        <v>5</v>
      </c>
      <c r="N183">
        <v>0.52</v>
      </c>
      <c r="O183" s="498">
        <v>1.2499999997089617E-2</v>
      </c>
      <c r="P183" s="485"/>
      <c r="Q183" s="485"/>
      <c r="R183" s="485"/>
    </row>
    <row r="184" spans="1:18" x14ac:dyDescent="0.2">
      <c r="A184">
        <v>183</v>
      </c>
      <c r="B184" t="s">
        <v>98</v>
      </c>
      <c r="C184">
        <v>2</v>
      </c>
      <c r="D184">
        <v>0.03</v>
      </c>
      <c r="E184">
        <v>0.04</v>
      </c>
      <c r="F184" s="446">
        <v>42911.918749999997</v>
      </c>
      <c r="G184">
        <v>0.96899999999999997</v>
      </c>
      <c r="H184" s="446">
        <v>42913.060416666667</v>
      </c>
      <c r="I184">
        <v>0.97209999999999996</v>
      </c>
      <c r="J184" s="446">
        <v>42913.343055555553</v>
      </c>
      <c r="K184">
        <v>0.97</v>
      </c>
      <c r="L184">
        <v>31</v>
      </c>
      <c r="M184">
        <v>21</v>
      </c>
      <c r="N184">
        <v>5.1100000000000003</v>
      </c>
      <c r="O184" s="498">
        <v>0.42430555555620231</v>
      </c>
      <c r="P184" s="485"/>
      <c r="Q184" s="485"/>
      <c r="R184" s="485"/>
    </row>
    <row r="185" spans="1:18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46">
        <v>42913.34375</v>
      </c>
      <c r="G185">
        <v>0.96960000000000002</v>
      </c>
      <c r="H185" s="446">
        <v>42913.34375</v>
      </c>
      <c r="I185">
        <v>0.96960000000000002</v>
      </c>
      <c r="J185" s="446">
        <v>42913.347222222219</v>
      </c>
      <c r="K185">
        <v>0.96909999999999996</v>
      </c>
      <c r="L185">
        <v>0</v>
      </c>
      <c r="M185">
        <v>5</v>
      </c>
      <c r="N185">
        <v>0.52</v>
      </c>
      <c r="O185" s="498">
        <v>3.4722222189884633E-3</v>
      </c>
      <c r="P185" s="485"/>
      <c r="Q185" s="485"/>
      <c r="R185" s="485"/>
    </row>
    <row r="186" spans="1:18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46">
        <v>42913.347916666666</v>
      </c>
      <c r="G186">
        <v>0.96870000000000001</v>
      </c>
      <c r="H186" s="446">
        <v>42913.347916666666</v>
      </c>
      <c r="I186">
        <v>0.96870000000000001</v>
      </c>
      <c r="J186" s="446">
        <v>42913.354166666664</v>
      </c>
      <c r="K186">
        <v>0.96819999999999995</v>
      </c>
      <c r="L186">
        <v>0</v>
      </c>
      <c r="M186">
        <v>5</v>
      </c>
      <c r="N186">
        <v>0.52</v>
      </c>
      <c r="O186" s="498">
        <v>6.2499999985448085E-3</v>
      </c>
      <c r="P186" s="485"/>
      <c r="Q186" s="485"/>
      <c r="R186" s="485"/>
    </row>
    <row r="187" spans="1:18" x14ac:dyDescent="0.2">
      <c r="A187">
        <v>186</v>
      </c>
      <c r="B187" t="s">
        <v>98</v>
      </c>
      <c r="C187">
        <v>1</v>
      </c>
      <c r="D187">
        <v>0.01</v>
      </c>
      <c r="E187">
        <v>0.01</v>
      </c>
      <c r="F187" s="446">
        <v>42913.354861111111</v>
      </c>
      <c r="G187">
        <v>0.96750000000000003</v>
      </c>
      <c r="H187" s="446">
        <v>42913.354861111111</v>
      </c>
      <c r="I187">
        <v>0.96750000000000003</v>
      </c>
      <c r="J187" s="446">
        <v>42913.381249999999</v>
      </c>
      <c r="K187">
        <v>0.96699999999999997</v>
      </c>
      <c r="L187">
        <v>0</v>
      </c>
      <c r="M187">
        <v>5</v>
      </c>
      <c r="N187">
        <v>0.52</v>
      </c>
      <c r="O187" s="498">
        <v>2.6388888887595385E-2</v>
      </c>
      <c r="P187" s="485"/>
      <c r="Q187" s="485"/>
      <c r="R187" s="485"/>
    </row>
    <row r="188" spans="1:18" x14ac:dyDescent="0.2">
      <c r="A188">
        <v>187</v>
      </c>
      <c r="B188" t="s">
        <v>98</v>
      </c>
      <c r="C188">
        <v>1</v>
      </c>
      <c r="D188">
        <v>0.01</v>
      </c>
      <c r="E188">
        <v>0.01</v>
      </c>
      <c r="F188" s="446">
        <v>42913.381944444445</v>
      </c>
      <c r="G188">
        <v>0.96660000000000001</v>
      </c>
      <c r="H188" s="446">
        <v>42913.381944444445</v>
      </c>
      <c r="I188">
        <v>0.96660000000000001</v>
      </c>
      <c r="J188" s="446">
        <v>42913.453472222223</v>
      </c>
      <c r="K188">
        <v>0.96609999999999996</v>
      </c>
      <c r="L188">
        <v>0</v>
      </c>
      <c r="M188">
        <v>5</v>
      </c>
      <c r="N188">
        <v>0.52</v>
      </c>
      <c r="O188" s="498">
        <v>7.1527777778101154E-2</v>
      </c>
      <c r="P188" s="485"/>
      <c r="Q188" s="485"/>
      <c r="R188" s="485"/>
    </row>
    <row r="189" spans="1:18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46">
        <v>42913.45416666667</v>
      </c>
      <c r="G189">
        <v>0.9657</v>
      </c>
      <c r="H189" s="446">
        <v>42913.45416666667</v>
      </c>
      <c r="I189">
        <v>0.9657</v>
      </c>
      <c r="J189" s="446">
        <v>42913.506944444445</v>
      </c>
      <c r="K189">
        <v>0.96519999999999995</v>
      </c>
      <c r="L189">
        <v>0</v>
      </c>
      <c r="M189">
        <v>5</v>
      </c>
      <c r="N189">
        <v>0.52</v>
      </c>
      <c r="O189" s="498">
        <v>5.2777777775190771E-2</v>
      </c>
      <c r="P189" s="485"/>
      <c r="Q189" s="485"/>
      <c r="R189" s="485"/>
    </row>
    <row r="190" spans="1:18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46">
        <v>42913.542361111111</v>
      </c>
      <c r="G190">
        <v>0.96499999999999997</v>
      </c>
      <c r="H190" s="446">
        <v>42913.542361111111</v>
      </c>
      <c r="I190">
        <v>0.96499999999999997</v>
      </c>
      <c r="J190" s="446">
        <v>42913.564583333333</v>
      </c>
      <c r="K190">
        <v>0.96450000000000002</v>
      </c>
      <c r="L190">
        <v>0</v>
      </c>
      <c r="M190">
        <v>5</v>
      </c>
      <c r="N190">
        <v>0.52</v>
      </c>
      <c r="O190" s="498">
        <v>2.2222222221898846E-2</v>
      </c>
      <c r="P190" s="485"/>
      <c r="Q190" s="485"/>
      <c r="R190" s="485"/>
    </row>
    <row r="191" spans="1:18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46">
        <v>42913.584722222222</v>
      </c>
      <c r="G191">
        <v>0.96389999999999998</v>
      </c>
      <c r="H191" s="446">
        <v>42913.584722222222</v>
      </c>
      <c r="I191">
        <v>0.96389999999999998</v>
      </c>
      <c r="J191" s="446">
        <v>42913.663888888892</v>
      </c>
      <c r="K191">
        <v>0.96340000000000003</v>
      </c>
      <c r="L191">
        <v>0</v>
      </c>
      <c r="M191">
        <v>5</v>
      </c>
      <c r="N191">
        <v>0.52</v>
      </c>
      <c r="O191" s="498">
        <v>7.9166666670062114E-2</v>
      </c>
      <c r="P191" s="485"/>
      <c r="Q191" s="485"/>
      <c r="R191" s="485"/>
    </row>
    <row r="192" spans="1:18" x14ac:dyDescent="0.2">
      <c r="A192">
        <v>191</v>
      </c>
      <c r="B192" t="s">
        <v>98</v>
      </c>
      <c r="C192">
        <v>1</v>
      </c>
      <c r="D192">
        <v>0.01</v>
      </c>
      <c r="E192">
        <v>0.01</v>
      </c>
      <c r="F192" s="446">
        <v>42913.664583333331</v>
      </c>
      <c r="G192">
        <v>0.96240000000000003</v>
      </c>
      <c r="H192" s="446">
        <v>42913.664583333331</v>
      </c>
      <c r="I192">
        <v>0.96240000000000003</v>
      </c>
      <c r="J192" s="446">
        <v>42913.665972222225</v>
      </c>
      <c r="K192">
        <v>0.96190000000000009</v>
      </c>
      <c r="L192">
        <v>0</v>
      </c>
      <c r="M192">
        <v>5</v>
      </c>
      <c r="N192">
        <v>0.52</v>
      </c>
      <c r="O192" s="498">
        <v>1.3888888934161514E-3</v>
      </c>
      <c r="P192" s="485"/>
      <c r="Q192" s="485"/>
      <c r="R192" s="485"/>
    </row>
    <row r="193" spans="1:18" x14ac:dyDescent="0.2">
      <c r="A193">
        <v>192</v>
      </c>
      <c r="B193" t="s">
        <v>98</v>
      </c>
      <c r="C193">
        <v>1</v>
      </c>
      <c r="D193">
        <v>0.01</v>
      </c>
      <c r="E193">
        <v>0.01</v>
      </c>
      <c r="F193" s="446">
        <v>42913.665972222225</v>
      </c>
      <c r="G193">
        <v>0.96160000000000001</v>
      </c>
      <c r="H193" s="446">
        <v>42913.665972222225</v>
      </c>
      <c r="I193">
        <v>0.96160000000000001</v>
      </c>
      <c r="J193" s="446">
        <v>42913.729861111111</v>
      </c>
      <c r="K193">
        <v>0.96109999999999995</v>
      </c>
      <c r="L193">
        <v>0</v>
      </c>
      <c r="M193">
        <v>5</v>
      </c>
      <c r="N193">
        <v>0.52</v>
      </c>
      <c r="O193" s="498">
        <v>6.3888888886140194E-2</v>
      </c>
      <c r="P193" s="485"/>
      <c r="Q193" s="485"/>
      <c r="R193" s="485"/>
    </row>
    <row r="194" spans="1:18" x14ac:dyDescent="0.2">
      <c r="A194">
        <v>193</v>
      </c>
      <c r="B194" t="s">
        <v>98</v>
      </c>
      <c r="C194">
        <v>1</v>
      </c>
      <c r="D194">
        <v>0.01</v>
      </c>
      <c r="E194">
        <v>0.01</v>
      </c>
      <c r="F194" s="446">
        <v>42913.748611111114</v>
      </c>
      <c r="G194">
        <v>0.9607</v>
      </c>
      <c r="H194" s="446">
        <v>42913.748611111114</v>
      </c>
      <c r="I194">
        <v>0.9607</v>
      </c>
      <c r="J194" s="446">
        <v>42913.768055555556</v>
      </c>
      <c r="K194">
        <v>0.96020000000000005</v>
      </c>
      <c r="L194">
        <v>0</v>
      </c>
      <c r="M194">
        <v>5</v>
      </c>
      <c r="N194">
        <v>0.52</v>
      </c>
      <c r="O194" s="498">
        <v>1.9444444442342501E-2</v>
      </c>
      <c r="P194" s="485"/>
      <c r="Q194" s="485"/>
      <c r="R194" s="485"/>
    </row>
    <row r="195" spans="1:18" x14ac:dyDescent="0.2">
      <c r="A195">
        <v>194</v>
      </c>
      <c r="B195" t="s">
        <v>98</v>
      </c>
      <c r="C195">
        <v>1</v>
      </c>
      <c r="D195">
        <v>0.01</v>
      </c>
      <c r="E195">
        <v>0.01</v>
      </c>
      <c r="F195" s="446">
        <v>42913.875</v>
      </c>
      <c r="G195">
        <v>0.96009999999999995</v>
      </c>
      <c r="H195" s="446">
        <v>42913.875</v>
      </c>
      <c r="I195">
        <v>0.96009999999999995</v>
      </c>
      <c r="J195" s="446">
        <v>42914.259027777778</v>
      </c>
      <c r="K195">
        <v>0.95940000000000003</v>
      </c>
      <c r="L195">
        <v>0</v>
      </c>
      <c r="M195">
        <v>7</v>
      </c>
      <c r="N195">
        <v>0.56000000000000005</v>
      </c>
      <c r="O195" s="498">
        <v>0.38402777777810115</v>
      </c>
      <c r="P195" s="485"/>
      <c r="Q195" s="485"/>
      <c r="R195" s="485"/>
    </row>
    <row r="196" spans="1:18" x14ac:dyDescent="0.2">
      <c r="A196">
        <v>195</v>
      </c>
      <c r="B196" t="s">
        <v>98</v>
      </c>
      <c r="C196">
        <v>1</v>
      </c>
      <c r="D196">
        <v>0.01</v>
      </c>
      <c r="E196">
        <v>0.01</v>
      </c>
      <c r="F196" s="446">
        <v>42914.310416666667</v>
      </c>
      <c r="G196">
        <v>0.95930000000000004</v>
      </c>
      <c r="H196" s="446">
        <v>42914.310416666667</v>
      </c>
      <c r="I196">
        <v>0.95930000000000004</v>
      </c>
      <c r="J196" s="446">
        <v>42914.315972222219</v>
      </c>
      <c r="K196">
        <v>0.95879999999999987</v>
      </c>
      <c r="L196">
        <v>0</v>
      </c>
      <c r="M196">
        <v>5.000000000001819</v>
      </c>
      <c r="N196">
        <v>0.52</v>
      </c>
      <c r="O196" s="498">
        <v>5.5555555518367328E-3</v>
      </c>
      <c r="P196" s="485"/>
      <c r="Q196" s="485"/>
      <c r="R196" s="485"/>
    </row>
    <row r="197" spans="1:18" x14ac:dyDescent="0.2">
      <c r="A197">
        <v>196</v>
      </c>
      <c r="B197" t="s">
        <v>98</v>
      </c>
      <c r="C197">
        <v>1</v>
      </c>
      <c r="D197">
        <v>0.01</v>
      </c>
      <c r="E197">
        <v>0.01</v>
      </c>
      <c r="F197" s="446">
        <v>42914.461111111108</v>
      </c>
      <c r="G197">
        <v>0.96</v>
      </c>
      <c r="H197" s="446">
        <v>42914.461111111108</v>
      </c>
      <c r="I197">
        <v>0.96</v>
      </c>
      <c r="J197" s="446">
        <v>42914.475694444445</v>
      </c>
      <c r="K197">
        <v>0.95950000000000013</v>
      </c>
      <c r="L197">
        <v>0</v>
      </c>
      <c r="M197">
        <v>4.999999999998181</v>
      </c>
      <c r="N197">
        <v>0.52</v>
      </c>
      <c r="O197" s="498">
        <v>1.4583333337213844E-2</v>
      </c>
      <c r="P197" s="485"/>
      <c r="Q197" s="485"/>
      <c r="R197" s="485"/>
    </row>
    <row r="198" spans="1:18" x14ac:dyDescent="0.2">
      <c r="A198">
        <v>197</v>
      </c>
      <c r="B198" t="s">
        <v>98</v>
      </c>
      <c r="C198">
        <v>1</v>
      </c>
      <c r="D198">
        <v>0.01</v>
      </c>
      <c r="E198">
        <v>0.01</v>
      </c>
      <c r="F198" s="446">
        <v>42914.513194444444</v>
      </c>
      <c r="G198">
        <v>0.96340000000000003</v>
      </c>
      <c r="H198" s="446">
        <v>42914.513194444444</v>
      </c>
      <c r="I198">
        <v>0.96340000000000003</v>
      </c>
      <c r="J198" s="446">
        <v>42914.51458333333</v>
      </c>
      <c r="K198">
        <v>0.96289999999999998</v>
      </c>
      <c r="L198">
        <v>0</v>
      </c>
      <c r="M198">
        <v>5</v>
      </c>
      <c r="N198">
        <v>0.52</v>
      </c>
      <c r="O198" s="498">
        <v>1.3888888861401938E-3</v>
      </c>
      <c r="P198" s="485"/>
      <c r="Q198" s="485"/>
      <c r="R198" s="485"/>
    </row>
    <row r="199" spans="1:18" x14ac:dyDescent="0.2">
      <c r="A199">
        <v>198</v>
      </c>
      <c r="B199" t="s">
        <v>98</v>
      </c>
      <c r="C199">
        <v>1</v>
      </c>
      <c r="D199">
        <v>0.01</v>
      </c>
      <c r="E199">
        <v>0.01</v>
      </c>
      <c r="F199" s="446">
        <v>42914.51458333333</v>
      </c>
      <c r="G199">
        <v>0.96260000000000001</v>
      </c>
      <c r="H199" s="446">
        <v>42914.51458333333</v>
      </c>
      <c r="I199">
        <v>0.96260000000000001</v>
      </c>
      <c r="J199" s="446">
        <v>42914.520138888889</v>
      </c>
      <c r="K199">
        <v>0.96209999999999996</v>
      </c>
      <c r="L199">
        <v>0</v>
      </c>
      <c r="M199">
        <v>5</v>
      </c>
      <c r="N199">
        <v>0.52</v>
      </c>
      <c r="O199" s="498">
        <v>5.5555555591126904E-3</v>
      </c>
      <c r="P199" s="485"/>
      <c r="Q199" s="485"/>
      <c r="R199" s="485"/>
    </row>
    <row r="200" spans="1:18" x14ac:dyDescent="0.2">
      <c r="A200">
        <v>199</v>
      </c>
      <c r="B200" t="s">
        <v>98</v>
      </c>
      <c r="C200">
        <v>1</v>
      </c>
      <c r="D200">
        <v>0.01</v>
      </c>
      <c r="E200">
        <v>0.01</v>
      </c>
      <c r="F200" s="446">
        <v>42914.522222222222</v>
      </c>
      <c r="G200">
        <v>0.96150000000000002</v>
      </c>
      <c r="H200" s="446">
        <v>42914.522222222222</v>
      </c>
      <c r="I200">
        <v>0.96150000000000002</v>
      </c>
      <c r="J200" s="446">
        <v>42914.556250000001</v>
      </c>
      <c r="K200">
        <v>0.96100000000000008</v>
      </c>
      <c r="L200">
        <v>0</v>
      </c>
      <c r="M200">
        <v>5</v>
      </c>
      <c r="N200">
        <v>0.52</v>
      </c>
      <c r="O200" s="498">
        <v>3.4027777779556345E-2</v>
      </c>
      <c r="P200" s="485"/>
      <c r="Q200" s="485"/>
      <c r="R200" s="485"/>
    </row>
    <row r="201" spans="1:18" x14ac:dyDescent="0.2">
      <c r="A201">
        <v>200</v>
      </c>
      <c r="B201" t="s">
        <v>98</v>
      </c>
      <c r="C201">
        <v>1</v>
      </c>
      <c r="D201">
        <v>0.01</v>
      </c>
      <c r="E201">
        <v>0.01</v>
      </c>
      <c r="F201" s="446">
        <v>42914.566666666666</v>
      </c>
      <c r="G201">
        <v>0.95889999999999997</v>
      </c>
      <c r="H201" s="446">
        <v>42914.566666666666</v>
      </c>
      <c r="I201">
        <v>0.95889999999999997</v>
      </c>
      <c r="J201" s="446">
        <v>42914.586111111108</v>
      </c>
      <c r="K201">
        <v>0.95840000000000003</v>
      </c>
      <c r="L201">
        <v>0</v>
      </c>
      <c r="M201">
        <v>5</v>
      </c>
      <c r="N201">
        <v>0.52</v>
      </c>
      <c r="O201" s="498">
        <v>1.9444444442342501E-2</v>
      </c>
      <c r="P201" s="485"/>
      <c r="Q201" s="485"/>
      <c r="R201" s="485"/>
    </row>
    <row r="202" spans="1:18" x14ac:dyDescent="0.2">
      <c r="A202">
        <v>201</v>
      </c>
      <c r="B202" t="s">
        <v>98</v>
      </c>
      <c r="C202">
        <v>1</v>
      </c>
      <c r="D202">
        <v>0.01</v>
      </c>
      <c r="E202">
        <v>0.01</v>
      </c>
      <c r="F202" s="446">
        <v>42914.615277777775</v>
      </c>
      <c r="G202">
        <v>0.95899999999999996</v>
      </c>
      <c r="H202" s="446">
        <v>42914.615277777775</v>
      </c>
      <c r="I202">
        <v>0.95899999999999996</v>
      </c>
      <c r="J202" s="446">
        <v>42915.076388888891</v>
      </c>
      <c r="K202">
        <v>0.95799999999999996</v>
      </c>
      <c r="L202">
        <v>0</v>
      </c>
      <c r="M202">
        <v>10</v>
      </c>
      <c r="N202">
        <v>0.52</v>
      </c>
      <c r="O202" s="498">
        <v>0.461111111115315</v>
      </c>
      <c r="P202" s="485"/>
      <c r="Q202" s="485"/>
      <c r="R202" s="485"/>
    </row>
    <row r="203" spans="1:18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46">
        <v>42915.07708333333</v>
      </c>
      <c r="G203">
        <v>0.95760000000000001</v>
      </c>
      <c r="H203" s="446">
        <v>42915.07708333333</v>
      </c>
      <c r="I203">
        <v>0.95760000000000001</v>
      </c>
      <c r="J203" s="446">
        <v>42915.092361111114</v>
      </c>
      <c r="K203">
        <v>0.95709999999999995</v>
      </c>
      <c r="L203">
        <v>0</v>
      </c>
      <c r="M203">
        <v>5</v>
      </c>
      <c r="N203">
        <v>0.52</v>
      </c>
      <c r="O203" s="498">
        <v>1.527777778392192E-2</v>
      </c>
      <c r="P203" s="485"/>
      <c r="Q203" s="485"/>
      <c r="R203" s="485"/>
    </row>
    <row r="204" spans="1:18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46">
        <v>42915.092361111114</v>
      </c>
      <c r="G204">
        <v>0.95679999999999998</v>
      </c>
      <c r="H204" s="446">
        <v>42915.092361111114</v>
      </c>
      <c r="I204">
        <v>0.95679999999999998</v>
      </c>
      <c r="J204" s="446">
        <v>42915.717361111114</v>
      </c>
      <c r="K204">
        <v>0.95630000000000004</v>
      </c>
      <c r="L204">
        <v>0</v>
      </c>
      <c r="M204">
        <v>5</v>
      </c>
      <c r="N204">
        <v>0.52</v>
      </c>
      <c r="O204" s="498">
        <v>0.625</v>
      </c>
      <c r="P204" s="485"/>
      <c r="Q204" s="485"/>
      <c r="R204" s="485"/>
    </row>
    <row r="205" spans="1:18" x14ac:dyDescent="0.2">
      <c r="A205">
        <v>204</v>
      </c>
      <c r="B205" t="s">
        <v>98</v>
      </c>
      <c r="C205">
        <v>4</v>
      </c>
      <c r="D205">
        <v>0.31</v>
      </c>
      <c r="E205">
        <v>0.42000000000000004</v>
      </c>
      <c r="F205" s="446">
        <v>42916.271527777775</v>
      </c>
      <c r="G205">
        <v>0.95640000000000003</v>
      </c>
      <c r="H205" s="446">
        <v>42921.75</v>
      </c>
      <c r="I205">
        <v>0.96450000000000002</v>
      </c>
      <c r="J205" s="446">
        <v>42922.580555555556</v>
      </c>
      <c r="K205">
        <v>0.96289999999999987</v>
      </c>
      <c r="L205">
        <v>81</v>
      </c>
      <c r="M205">
        <v>16.000000000001819</v>
      </c>
      <c r="N205">
        <v>28.6</v>
      </c>
      <c r="O205" s="498">
        <v>4.3090277777810115</v>
      </c>
      <c r="P205" s="485"/>
      <c r="Q205" s="485"/>
      <c r="R205" s="485"/>
    </row>
    <row r="206" spans="1:18" x14ac:dyDescent="0.2">
      <c r="A206">
        <v>205</v>
      </c>
      <c r="B206" t="s">
        <v>98</v>
      </c>
      <c r="C206">
        <v>1</v>
      </c>
      <c r="D206">
        <v>0.01</v>
      </c>
      <c r="E206">
        <v>0.01</v>
      </c>
      <c r="F206" s="446">
        <v>42922.780555555553</v>
      </c>
      <c r="G206">
        <v>0.96109999999999995</v>
      </c>
      <c r="H206" s="446">
        <v>42922.780555555553</v>
      </c>
      <c r="I206">
        <v>0.96109999999999995</v>
      </c>
      <c r="J206" s="446">
        <v>42922.845833333333</v>
      </c>
      <c r="K206">
        <v>0.96060000000000001</v>
      </c>
      <c r="L206">
        <v>0</v>
      </c>
      <c r="M206">
        <v>5</v>
      </c>
      <c r="N206">
        <v>0.52</v>
      </c>
      <c r="O206" s="498">
        <v>6.5277777779556345E-2</v>
      </c>
      <c r="P206" s="485"/>
      <c r="Q206" s="485"/>
      <c r="R206" s="485"/>
    </row>
    <row r="207" spans="1:18" x14ac:dyDescent="0.2">
      <c r="A207">
        <v>206</v>
      </c>
      <c r="B207" t="s">
        <v>98</v>
      </c>
      <c r="C207">
        <v>1</v>
      </c>
      <c r="D207">
        <v>0.01</v>
      </c>
      <c r="E207">
        <v>0.01</v>
      </c>
      <c r="F207" s="446">
        <v>42922.875</v>
      </c>
      <c r="G207">
        <v>0.96020000000000005</v>
      </c>
      <c r="H207" s="446">
        <v>42922.875</v>
      </c>
      <c r="I207">
        <v>0.96020000000000005</v>
      </c>
      <c r="J207" s="446">
        <v>42922.883333333331</v>
      </c>
      <c r="K207">
        <v>0.9597</v>
      </c>
      <c r="L207">
        <v>0</v>
      </c>
      <c r="M207">
        <v>5</v>
      </c>
      <c r="N207">
        <v>0.52</v>
      </c>
      <c r="O207" s="498">
        <v>8.333333331393078E-3</v>
      </c>
      <c r="P207" s="485"/>
      <c r="Q207" s="485"/>
      <c r="R207" s="485"/>
    </row>
    <row r="208" spans="1:18" x14ac:dyDescent="0.2">
      <c r="A208">
        <v>207</v>
      </c>
      <c r="B208" t="s">
        <v>98</v>
      </c>
      <c r="C208">
        <v>3</v>
      </c>
      <c r="D208">
        <v>0.1</v>
      </c>
      <c r="E208">
        <v>0.14000000000000001</v>
      </c>
      <c r="F208" s="446">
        <v>42923.521527777775</v>
      </c>
      <c r="G208">
        <v>0.96130000000000004</v>
      </c>
      <c r="H208" s="446">
        <v>42927.693055555559</v>
      </c>
      <c r="I208">
        <v>0.9657</v>
      </c>
      <c r="J208" s="446">
        <v>42927.740277777775</v>
      </c>
      <c r="K208">
        <v>0.96309999999999996</v>
      </c>
      <c r="L208">
        <v>44</v>
      </c>
      <c r="M208">
        <v>26</v>
      </c>
      <c r="N208">
        <v>28.21</v>
      </c>
      <c r="O208" s="498">
        <v>2.21875</v>
      </c>
      <c r="P208" s="485"/>
      <c r="Q208" s="485"/>
      <c r="R208" s="485"/>
    </row>
    <row r="209" spans="1:18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46">
        <v>42927.740972222222</v>
      </c>
      <c r="G209">
        <v>0.96299999999999997</v>
      </c>
      <c r="H209" s="446">
        <v>42927.740972222222</v>
      </c>
      <c r="I209">
        <v>0.96299999999999997</v>
      </c>
      <c r="J209" s="446">
        <v>42928.214583333334</v>
      </c>
      <c r="K209">
        <v>0.96230000000000016</v>
      </c>
      <c r="L209">
        <v>0</v>
      </c>
      <c r="M209">
        <v>6.999999999998181</v>
      </c>
      <c r="N209">
        <v>0.56000000000000005</v>
      </c>
      <c r="O209" s="498">
        <v>0.47361111111240461</v>
      </c>
      <c r="P209" s="485"/>
      <c r="Q209" s="485"/>
      <c r="R209" s="485"/>
    </row>
    <row r="210" spans="1:18" x14ac:dyDescent="0.2">
      <c r="A210">
        <v>209</v>
      </c>
      <c r="B210" t="s">
        <v>98</v>
      </c>
      <c r="C210">
        <v>1</v>
      </c>
      <c r="D210">
        <v>0.01</v>
      </c>
      <c r="E210">
        <v>0.01</v>
      </c>
      <c r="F210" s="446">
        <v>42928.522222222222</v>
      </c>
      <c r="G210">
        <v>0.96179999999999999</v>
      </c>
      <c r="H210" s="446">
        <v>42928.522222222222</v>
      </c>
      <c r="I210">
        <v>0.96179999999999999</v>
      </c>
      <c r="J210" s="446">
        <v>42928.525694444441</v>
      </c>
      <c r="K210">
        <v>0.96129999999999993</v>
      </c>
      <c r="L210">
        <v>0</v>
      </c>
      <c r="M210">
        <v>5</v>
      </c>
      <c r="N210">
        <v>0.52</v>
      </c>
      <c r="O210" s="498">
        <v>3.4722222189884633E-3</v>
      </c>
      <c r="P210" s="485"/>
      <c r="Q210" s="485"/>
      <c r="R210" s="485"/>
    </row>
    <row r="211" spans="1:18" x14ac:dyDescent="0.2">
      <c r="A211">
        <v>210</v>
      </c>
      <c r="B211" t="s">
        <v>98</v>
      </c>
      <c r="C211">
        <v>1</v>
      </c>
      <c r="D211">
        <v>0.01</v>
      </c>
      <c r="E211">
        <v>0.01</v>
      </c>
      <c r="F211" s="446">
        <v>42928.537499999999</v>
      </c>
      <c r="G211">
        <v>0.96089999999999998</v>
      </c>
      <c r="H211" s="446">
        <v>42928.537499999999</v>
      </c>
      <c r="I211">
        <v>0.96089999999999998</v>
      </c>
      <c r="J211" s="446">
        <v>42934.058333333334</v>
      </c>
      <c r="K211">
        <v>0.95940000000000003</v>
      </c>
      <c r="L211">
        <v>0</v>
      </c>
      <c r="M211">
        <v>15</v>
      </c>
      <c r="N211">
        <v>0.52</v>
      </c>
      <c r="O211" s="498">
        <v>3.5208333333357587</v>
      </c>
      <c r="P211" s="485"/>
      <c r="Q211" s="485"/>
      <c r="R211" s="485"/>
    </row>
    <row r="212" spans="1:18" x14ac:dyDescent="0.2">
      <c r="A212">
        <v>211</v>
      </c>
      <c r="B212" t="s">
        <v>98</v>
      </c>
      <c r="C212">
        <v>1</v>
      </c>
      <c r="D212">
        <v>0.01</v>
      </c>
      <c r="E212">
        <v>0.01</v>
      </c>
      <c r="F212" s="446">
        <v>42934.058333333334</v>
      </c>
      <c r="G212">
        <v>0.95909999999999995</v>
      </c>
      <c r="H212" s="446">
        <v>42934.058333333334</v>
      </c>
      <c r="I212">
        <v>0.95909999999999995</v>
      </c>
      <c r="J212" s="446">
        <v>42934.322916666664</v>
      </c>
      <c r="K212">
        <v>0.95860000000000001</v>
      </c>
      <c r="L212">
        <v>0</v>
      </c>
      <c r="M212">
        <v>5</v>
      </c>
      <c r="N212">
        <v>0.52</v>
      </c>
      <c r="O212" s="498">
        <v>0.26458333332993789</v>
      </c>
      <c r="P212" s="485"/>
      <c r="Q212" s="485"/>
      <c r="R212" s="485"/>
    </row>
    <row r="213" spans="1:18" x14ac:dyDescent="0.2">
      <c r="A213">
        <v>212</v>
      </c>
      <c r="B213" t="s">
        <v>98</v>
      </c>
      <c r="C213">
        <v>1</v>
      </c>
      <c r="D213">
        <v>0.01</v>
      </c>
      <c r="E213">
        <v>0.01</v>
      </c>
      <c r="F213" s="446">
        <v>42934.324999999997</v>
      </c>
      <c r="G213">
        <v>0.9577</v>
      </c>
      <c r="H213" s="446">
        <v>42934.324999999997</v>
      </c>
      <c r="I213">
        <v>0.9577</v>
      </c>
      <c r="J213" s="446">
        <v>42934.326388888891</v>
      </c>
      <c r="K213">
        <v>0.95720000000000005</v>
      </c>
      <c r="L213">
        <v>0</v>
      </c>
      <c r="M213">
        <v>5</v>
      </c>
      <c r="N213">
        <v>0.52</v>
      </c>
      <c r="O213" s="498">
        <v>1.3888888934161514E-3</v>
      </c>
      <c r="P213" s="485"/>
      <c r="Q213" s="485"/>
      <c r="R213" s="485"/>
    </row>
    <row r="214" spans="1:18" x14ac:dyDescent="0.2">
      <c r="A214">
        <v>213</v>
      </c>
      <c r="B214" t="s">
        <v>98</v>
      </c>
      <c r="C214">
        <v>1</v>
      </c>
      <c r="D214">
        <v>0.01</v>
      </c>
      <c r="E214">
        <v>0.01</v>
      </c>
      <c r="F214" s="446">
        <v>42934.32708333333</v>
      </c>
      <c r="G214">
        <v>0.95689999999999997</v>
      </c>
      <c r="H214" s="446">
        <v>42934.32708333333</v>
      </c>
      <c r="I214">
        <v>0.95689999999999997</v>
      </c>
      <c r="J214" s="446">
        <v>42934.388194444444</v>
      </c>
      <c r="K214">
        <v>0.95640000000000014</v>
      </c>
      <c r="L214">
        <v>0</v>
      </c>
      <c r="M214">
        <v>4.999999999998181</v>
      </c>
      <c r="N214">
        <v>0.52</v>
      </c>
      <c r="O214" s="498">
        <v>6.1111111113859806E-2</v>
      </c>
      <c r="P214" s="485"/>
      <c r="Q214" s="485"/>
      <c r="R214" s="485"/>
    </row>
    <row r="215" spans="1:18" x14ac:dyDescent="0.2">
      <c r="A215">
        <v>214</v>
      </c>
      <c r="B215" t="s">
        <v>98</v>
      </c>
      <c r="C215">
        <v>1</v>
      </c>
      <c r="D215">
        <v>0.01</v>
      </c>
      <c r="E215">
        <v>0.01</v>
      </c>
      <c r="F215" s="446">
        <v>42934.388888888891</v>
      </c>
      <c r="G215">
        <v>0.95550000000000002</v>
      </c>
      <c r="H215" s="446">
        <v>42934.388888888891</v>
      </c>
      <c r="I215">
        <v>0.95550000000000002</v>
      </c>
      <c r="J215" s="446">
        <v>42934.390277777777</v>
      </c>
      <c r="K215">
        <v>0.95499999999999996</v>
      </c>
      <c r="L215">
        <v>0</v>
      </c>
      <c r="M215">
        <v>5</v>
      </c>
      <c r="N215">
        <v>0.52</v>
      </c>
      <c r="O215" s="498">
        <v>1.3888888861401938E-3</v>
      </c>
      <c r="P215" s="485"/>
      <c r="Q215" s="485"/>
      <c r="R215" s="485"/>
    </row>
    <row r="216" spans="1:18" x14ac:dyDescent="0.2">
      <c r="A216">
        <v>215</v>
      </c>
      <c r="B216" t="s">
        <v>98</v>
      </c>
      <c r="C216">
        <v>1</v>
      </c>
      <c r="D216">
        <v>0.01</v>
      </c>
      <c r="E216">
        <v>0.01</v>
      </c>
      <c r="F216" s="446">
        <v>42934.390972222223</v>
      </c>
      <c r="G216">
        <v>0.95469999999999999</v>
      </c>
      <c r="H216" s="446">
        <v>42934.390972222223</v>
      </c>
      <c r="I216">
        <v>0.95469999999999999</v>
      </c>
      <c r="J216" s="446">
        <v>42934.45208333333</v>
      </c>
      <c r="K216">
        <v>0.95420000000000005</v>
      </c>
      <c r="L216">
        <v>0</v>
      </c>
      <c r="M216">
        <v>5</v>
      </c>
      <c r="N216">
        <v>0.52</v>
      </c>
      <c r="O216" s="498">
        <v>6.1111111106583849E-2</v>
      </c>
      <c r="P216" s="485"/>
      <c r="Q216" s="485"/>
      <c r="R216" s="485"/>
    </row>
    <row r="217" spans="1:18" x14ac:dyDescent="0.2">
      <c r="A217">
        <v>216</v>
      </c>
      <c r="B217" t="s">
        <v>98</v>
      </c>
      <c r="C217">
        <v>1</v>
      </c>
      <c r="D217">
        <v>0.02</v>
      </c>
      <c r="E217">
        <v>0.02</v>
      </c>
      <c r="F217" s="446">
        <v>42934.527083333334</v>
      </c>
      <c r="G217">
        <v>0.95399999999999996</v>
      </c>
      <c r="H217" s="446">
        <v>42934.527083333334</v>
      </c>
      <c r="I217">
        <v>0.95399999999999996</v>
      </c>
      <c r="J217" s="446">
        <v>42934.53125</v>
      </c>
      <c r="K217">
        <v>0.95350000000000001</v>
      </c>
      <c r="L217">
        <v>0</v>
      </c>
      <c r="M217">
        <v>5</v>
      </c>
      <c r="N217">
        <v>1.05</v>
      </c>
      <c r="O217" s="498">
        <v>4.166666665696539E-3</v>
      </c>
      <c r="P217" s="485"/>
      <c r="Q217" s="485"/>
      <c r="R217" s="485"/>
    </row>
    <row r="218" spans="1:18" x14ac:dyDescent="0.2">
      <c r="A218">
        <v>217</v>
      </c>
      <c r="B218" t="s">
        <v>98</v>
      </c>
      <c r="C218">
        <v>1</v>
      </c>
      <c r="D218">
        <v>0.02</v>
      </c>
      <c r="E218">
        <v>0.02</v>
      </c>
      <c r="F218" s="446">
        <v>42934.543055555558</v>
      </c>
      <c r="G218">
        <v>0.95409999999999995</v>
      </c>
      <c r="H218" s="446">
        <v>42934.543055555558</v>
      </c>
      <c r="I218">
        <v>0.95409999999999995</v>
      </c>
      <c r="J218" s="446">
        <v>42934.556250000001</v>
      </c>
      <c r="K218">
        <v>0.95360000000000011</v>
      </c>
      <c r="L218">
        <v>0</v>
      </c>
      <c r="M218">
        <v>4.999999999998181</v>
      </c>
      <c r="N218">
        <v>1.05</v>
      </c>
      <c r="O218" s="498">
        <v>1.3194444443797693E-2</v>
      </c>
      <c r="P218" s="485"/>
      <c r="Q218" s="485"/>
      <c r="R218" s="485"/>
    </row>
    <row r="219" spans="1:18" x14ac:dyDescent="0.2">
      <c r="A219">
        <v>218</v>
      </c>
      <c r="B219" t="s">
        <v>98</v>
      </c>
      <c r="C219">
        <v>1</v>
      </c>
      <c r="D219">
        <v>0.02</v>
      </c>
      <c r="E219">
        <v>0.02</v>
      </c>
      <c r="F219" s="446">
        <v>42934.896527777775</v>
      </c>
      <c r="G219">
        <v>0.95430000000000004</v>
      </c>
      <c r="H219" s="446">
        <v>42934.896527777775</v>
      </c>
      <c r="I219">
        <v>0.95430000000000004</v>
      </c>
      <c r="J219" s="446">
        <v>42935.379166666666</v>
      </c>
      <c r="K219">
        <v>0.95360000000000011</v>
      </c>
      <c r="L219">
        <v>0</v>
      </c>
      <c r="M219">
        <v>6.999999999998181</v>
      </c>
      <c r="N219">
        <v>1.1200000000000001</v>
      </c>
      <c r="O219" s="498">
        <v>0.48263888889050577</v>
      </c>
      <c r="P219" s="485"/>
      <c r="Q219" s="485"/>
      <c r="R219" s="485"/>
    </row>
    <row r="220" spans="1:18" x14ac:dyDescent="0.2">
      <c r="A220">
        <v>219</v>
      </c>
      <c r="B220" t="s">
        <v>98</v>
      </c>
      <c r="C220">
        <v>1</v>
      </c>
      <c r="D220">
        <v>0.02</v>
      </c>
      <c r="E220">
        <v>0.02</v>
      </c>
      <c r="F220" s="446">
        <v>42935.382638888892</v>
      </c>
      <c r="G220">
        <v>0.95309999999999995</v>
      </c>
      <c r="H220" s="446">
        <v>42935.382638888892</v>
      </c>
      <c r="I220">
        <v>0.95309999999999995</v>
      </c>
      <c r="J220" s="446">
        <v>42936.60833333333</v>
      </c>
      <c r="K220">
        <v>0.95209999999999995</v>
      </c>
      <c r="L220">
        <v>0</v>
      </c>
      <c r="M220">
        <v>10</v>
      </c>
      <c r="N220">
        <v>1.06</v>
      </c>
      <c r="O220" s="498">
        <v>1.2256944444379769</v>
      </c>
      <c r="P220" s="485"/>
      <c r="Q220" s="485"/>
      <c r="R220" s="485"/>
    </row>
    <row r="221" spans="1:18" x14ac:dyDescent="0.2">
      <c r="A221">
        <v>220</v>
      </c>
      <c r="B221" t="s">
        <v>98</v>
      </c>
      <c r="C221">
        <v>1</v>
      </c>
      <c r="D221">
        <v>0.02</v>
      </c>
      <c r="E221">
        <v>0.02</v>
      </c>
      <c r="F221" s="446">
        <v>42936.609027777777</v>
      </c>
      <c r="G221">
        <v>0.95169999999999999</v>
      </c>
      <c r="H221" s="446">
        <v>42936.609027777777</v>
      </c>
      <c r="I221">
        <v>0.95169999999999999</v>
      </c>
      <c r="J221" s="446">
        <v>42936.609722222223</v>
      </c>
      <c r="K221">
        <v>0.95120000000000016</v>
      </c>
      <c r="L221">
        <v>0</v>
      </c>
      <c r="M221">
        <v>4.999999999998181</v>
      </c>
      <c r="N221">
        <v>1.05</v>
      </c>
      <c r="O221" s="498">
        <v>6.944444467080757E-4</v>
      </c>
      <c r="P221" s="485"/>
      <c r="Q221" s="485"/>
      <c r="R221" s="485"/>
    </row>
    <row r="222" spans="1:18" x14ac:dyDescent="0.2">
      <c r="A222">
        <v>221</v>
      </c>
      <c r="B222" t="s">
        <v>98</v>
      </c>
      <c r="C222">
        <v>1</v>
      </c>
      <c r="D222">
        <v>0.02</v>
      </c>
      <c r="E222">
        <v>0.02</v>
      </c>
      <c r="F222" s="446">
        <v>42936.61041666667</v>
      </c>
      <c r="G222">
        <v>0.95089999999999997</v>
      </c>
      <c r="H222" s="446">
        <v>42936.61041666667</v>
      </c>
      <c r="I222">
        <v>0.95089999999999997</v>
      </c>
      <c r="J222" s="446">
        <v>42936.613194444442</v>
      </c>
      <c r="K222">
        <v>0.95040000000000002</v>
      </c>
      <c r="L222">
        <v>0</v>
      </c>
      <c r="M222">
        <v>5</v>
      </c>
      <c r="N222">
        <v>1.05</v>
      </c>
      <c r="O222" s="498">
        <v>2.7777777722803876E-3</v>
      </c>
      <c r="P222" s="485"/>
      <c r="Q222" s="485"/>
      <c r="R222" s="485"/>
    </row>
    <row r="223" spans="1:18" x14ac:dyDescent="0.2">
      <c r="A223">
        <v>222</v>
      </c>
      <c r="B223" t="s">
        <v>98</v>
      </c>
      <c r="C223">
        <v>1</v>
      </c>
      <c r="D223">
        <v>0.02</v>
      </c>
      <c r="E223">
        <v>0.02</v>
      </c>
      <c r="F223" s="446">
        <v>42936.613194444442</v>
      </c>
      <c r="G223">
        <v>0.95009999999999994</v>
      </c>
      <c r="H223" s="446">
        <v>42936.613194444442</v>
      </c>
      <c r="I223">
        <v>0.95009999999999994</v>
      </c>
      <c r="J223" s="446">
        <v>42936.614583333336</v>
      </c>
      <c r="K223">
        <v>0.94960000000000011</v>
      </c>
      <c r="L223">
        <v>0</v>
      </c>
      <c r="M223">
        <v>4.999999999998181</v>
      </c>
      <c r="N223">
        <v>1.05</v>
      </c>
      <c r="O223" s="498">
        <v>1.3888888934161514E-3</v>
      </c>
      <c r="P223" s="485"/>
      <c r="Q223" s="485"/>
      <c r="R223" s="485"/>
    </row>
    <row r="224" spans="1:18" x14ac:dyDescent="0.2">
      <c r="A224">
        <v>223</v>
      </c>
      <c r="B224" t="s">
        <v>98</v>
      </c>
      <c r="C224">
        <v>1</v>
      </c>
      <c r="D224">
        <v>0.02</v>
      </c>
      <c r="E224">
        <v>0.02</v>
      </c>
      <c r="F224" s="446">
        <v>42936.615277777775</v>
      </c>
      <c r="G224">
        <v>0.94940000000000002</v>
      </c>
      <c r="H224" s="446">
        <v>42936.615277777775</v>
      </c>
      <c r="I224">
        <v>0.94940000000000002</v>
      </c>
      <c r="J224" s="446">
        <v>42937.536111111112</v>
      </c>
      <c r="K224">
        <v>0.9487000000000001</v>
      </c>
      <c r="L224">
        <v>0</v>
      </c>
      <c r="M224">
        <v>6.999999999998181</v>
      </c>
      <c r="N224">
        <v>1.1299999999999999</v>
      </c>
      <c r="O224" s="498">
        <v>0.92083333333721384</v>
      </c>
      <c r="P224" s="485"/>
      <c r="Q224" s="485"/>
      <c r="R224" s="485"/>
    </row>
    <row r="225" spans="1:18" x14ac:dyDescent="0.2">
      <c r="A225">
        <v>224</v>
      </c>
      <c r="B225" t="s">
        <v>98</v>
      </c>
      <c r="C225">
        <v>1</v>
      </c>
      <c r="D225">
        <v>0.02</v>
      </c>
      <c r="E225">
        <v>0.02</v>
      </c>
      <c r="F225" s="446">
        <v>42937.5625</v>
      </c>
      <c r="G225">
        <v>0.94710000000000005</v>
      </c>
      <c r="H225" s="446">
        <v>42937.5625</v>
      </c>
      <c r="I225">
        <v>0.94710000000000005</v>
      </c>
      <c r="J225" s="446">
        <v>42937.688194444447</v>
      </c>
      <c r="K225">
        <v>0.9466</v>
      </c>
      <c r="L225">
        <v>0</v>
      </c>
      <c r="M225">
        <v>5</v>
      </c>
      <c r="N225">
        <v>1.06</v>
      </c>
      <c r="O225" s="498">
        <v>0.12569444444670808</v>
      </c>
      <c r="P225" s="485"/>
      <c r="Q225" s="485"/>
      <c r="R225" s="485"/>
    </row>
    <row r="226" spans="1:18" x14ac:dyDescent="0.2">
      <c r="A226">
        <v>225</v>
      </c>
      <c r="B226" t="s">
        <v>98</v>
      </c>
      <c r="C226">
        <v>1</v>
      </c>
      <c r="D226">
        <v>0.02</v>
      </c>
      <c r="E226">
        <v>0.02</v>
      </c>
      <c r="F226" s="446">
        <v>42940.324999999997</v>
      </c>
      <c r="G226">
        <v>0.94679999999999997</v>
      </c>
      <c r="H226" s="446">
        <v>42940.324999999997</v>
      </c>
      <c r="I226">
        <v>0.94679999999999997</v>
      </c>
      <c r="J226" s="446">
        <v>42940.336805555555</v>
      </c>
      <c r="K226">
        <v>0.94630000000000003</v>
      </c>
      <c r="L226">
        <v>0</v>
      </c>
      <c r="M226">
        <v>5</v>
      </c>
      <c r="N226">
        <v>1.06</v>
      </c>
      <c r="O226" s="498">
        <v>1.1805555557657499E-2</v>
      </c>
      <c r="P226" s="485"/>
      <c r="Q226" s="485"/>
      <c r="R226" s="485"/>
    </row>
    <row r="227" spans="1:18" x14ac:dyDescent="0.2">
      <c r="A227">
        <v>226</v>
      </c>
      <c r="B227" t="s">
        <v>98</v>
      </c>
      <c r="C227">
        <v>1</v>
      </c>
      <c r="D227">
        <v>0.02</v>
      </c>
      <c r="E227">
        <v>0.02</v>
      </c>
      <c r="F227" s="446">
        <v>42940.510416666664</v>
      </c>
      <c r="G227">
        <v>0.94599999999999995</v>
      </c>
      <c r="H227" s="446">
        <v>42940.510416666664</v>
      </c>
      <c r="I227">
        <v>0.94599999999999995</v>
      </c>
      <c r="J227" s="446">
        <v>42940.525000000001</v>
      </c>
      <c r="K227">
        <v>0.94550000000000001</v>
      </c>
      <c r="L227">
        <v>0</v>
      </c>
      <c r="M227">
        <v>5</v>
      </c>
      <c r="N227">
        <v>1.06</v>
      </c>
      <c r="O227" s="498">
        <v>1.4583333337213844E-2</v>
      </c>
      <c r="P227" s="485"/>
      <c r="Q227" s="485"/>
      <c r="R227" s="485"/>
    </row>
    <row r="228" spans="1:18" x14ac:dyDescent="0.2">
      <c r="A228">
        <v>227</v>
      </c>
      <c r="B228" t="s">
        <v>98</v>
      </c>
      <c r="C228">
        <v>4</v>
      </c>
      <c r="D228">
        <v>0.62</v>
      </c>
      <c r="E228">
        <v>0.84000000000000008</v>
      </c>
      <c r="F228" s="446">
        <v>42940.570138888892</v>
      </c>
      <c r="G228">
        <v>0.94610000000000005</v>
      </c>
      <c r="H228" s="446">
        <v>42943.112500000003</v>
      </c>
      <c r="I228">
        <v>0.9506</v>
      </c>
      <c r="J228" s="446">
        <v>42943.151388888888</v>
      </c>
      <c r="K228">
        <v>0.94972857142857126</v>
      </c>
      <c r="L228">
        <v>45</v>
      </c>
      <c r="M228">
        <v>8.714285714288053</v>
      </c>
      <c r="N228">
        <v>34.26</v>
      </c>
      <c r="O228" s="498">
        <v>2.5812499999956344</v>
      </c>
      <c r="P228" s="485"/>
      <c r="Q228" s="485"/>
      <c r="R228" s="485"/>
    </row>
    <row r="229" spans="1:18" x14ac:dyDescent="0.2">
      <c r="A229">
        <v>228</v>
      </c>
      <c r="B229" t="s">
        <v>98</v>
      </c>
      <c r="C229">
        <v>4</v>
      </c>
      <c r="D229">
        <v>0.62</v>
      </c>
      <c r="E229">
        <v>0.84000000000000008</v>
      </c>
      <c r="F229" s="446">
        <v>42943.152083333334</v>
      </c>
      <c r="G229">
        <v>0.94910000000000005</v>
      </c>
      <c r="H229" s="446">
        <v>42944.25277777778</v>
      </c>
      <c r="I229">
        <v>0.9677</v>
      </c>
      <c r="J229" s="446">
        <v>42944.29791666667</v>
      </c>
      <c r="K229">
        <v>0.96652380952380945</v>
      </c>
      <c r="L229">
        <v>186</v>
      </c>
      <c r="M229">
        <v>11.761904761904589</v>
      </c>
      <c r="N229">
        <v>32.340000000000003</v>
      </c>
      <c r="O229" s="498">
        <v>1.1458333333357587</v>
      </c>
      <c r="P229" s="485"/>
      <c r="Q229" s="485"/>
      <c r="R229" s="485"/>
    </row>
    <row r="230" spans="1:18" x14ac:dyDescent="0.2">
      <c r="A230">
        <v>229</v>
      </c>
      <c r="B230" t="s">
        <v>98</v>
      </c>
      <c r="C230">
        <v>1</v>
      </c>
      <c r="D230">
        <v>0.02</v>
      </c>
      <c r="E230">
        <v>0.02</v>
      </c>
      <c r="F230" s="446">
        <v>42944.323611111111</v>
      </c>
      <c r="G230">
        <v>0.96760000000000002</v>
      </c>
      <c r="H230" s="446">
        <v>42944.323611111111</v>
      </c>
      <c r="I230">
        <v>0.96760000000000002</v>
      </c>
      <c r="J230" s="446">
        <v>42944.511805555558</v>
      </c>
      <c r="K230">
        <v>0.96709999999999985</v>
      </c>
      <c r="L230">
        <v>0</v>
      </c>
      <c r="M230">
        <v>5.000000000001819</v>
      </c>
      <c r="N230">
        <v>1.03</v>
      </c>
      <c r="O230" s="498">
        <v>0.18819444444670808</v>
      </c>
      <c r="P230" s="485"/>
      <c r="Q230" s="485"/>
      <c r="R230" s="485"/>
    </row>
    <row r="231" spans="1:18" x14ac:dyDescent="0.2">
      <c r="A231">
        <v>230</v>
      </c>
      <c r="B231" t="s">
        <v>98</v>
      </c>
      <c r="C231">
        <v>1</v>
      </c>
      <c r="D231">
        <v>0.02</v>
      </c>
      <c r="E231">
        <v>0.02</v>
      </c>
      <c r="F231" s="446">
        <v>42944.511805555558</v>
      </c>
      <c r="G231">
        <v>0.96679999999999999</v>
      </c>
      <c r="H231" s="446">
        <v>42944.511805555558</v>
      </c>
      <c r="I231">
        <v>0.96679999999999999</v>
      </c>
      <c r="J231" s="446">
        <v>42944.520833333336</v>
      </c>
      <c r="K231">
        <v>0.96630000000000016</v>
      </c>
      <c r="L231">
        <v>0</v>
      </c>
      <c r="M231">
        <v>4.999999999998181</v>
      </c>
      <c r="N231">
        <v>1.03</v>
      </c>
      <c r="O231" s="498">
        <v>9.0277777781011537E-3</v>
      </c>
      <c r="P231" s="485"/>
      <c r="Q231" s="485"/>
      <c r="R231" s="485"/>
    </row>
    <row r="232" spans="1:18" x14ac:dyDescent="0.2">
      <c r="A232">
        <v>231</v>
      </c>
      <c r="B232" t="s">
        <v>98</v>
      </c>
      <c r="C232">
        <v>1</v>
      </c>
      <c r="D232">
        <v>0.02</v>
      </c>
      <c r="E232">
        <v>0.02</v>
      </c>
      <c r="F232" s="446">
        <v>42944.521527777775</v>
      </c>
      <c r="G232">
        <v>0.96589999999999998</v>
      </c>
      <c r="H232" s="446">
        <v>42944.521527777775</v>
      </c>
      <c r="I232">
        <v>0.96589999999999998</v>
      </c>
      <c r="J232" s="446">
        <v>42944.521527777775</v>
      </c>
      <c r="K232">
        <v>0.96540000000000015</v>
      </c>
      <c r="L232">
        <v>0</v>
      </c>
      <c r="M232">
        <v>4.999999999998181</v>
      </c>
      <c r="N232">
        <v>1.04</v>
      </c>
      <c r="O232" s="498">
        <v>0</v>
      </c>
      <c r="P232" s="485"/>
      <c r="Q232" s="485"/>
      <c r="R232" s="485"/>
    </row>
    <row r="233" spans="1:18" x14ac:dyDescent="0.2">
      <c r="A233">
        <v>232</v>
      </c>
      <c r="B233" t="s">
        <v>98</v>
      </c>
      <c r="C233">
        <v>1</v>
      </c>
      <c r="D233">
        <v>0.02</v>
      </c>
      <c r="E233">
        <v>0.02</v>
      </c>
      <c r="F233" s="446">
        <v>42944.521527777775</v>
      </c>
      <c r="G233">
        <v>0.96509999999999996</v>
      </c>
      <c r="H233" s="446">
        <v>42944.521527777775</v>
      </c>
      <c r="I233">
        <v>0.96509999999999996</v>
      </c>
      <c r="J233" s="446">
        <v>42947.625694444447</v>
      </c>
      <c r="K233">
        <v>0.96439999999999992</v>
      </c>
      <c r="L233">
        <v>0</v>
      </c>
      <c r="M233">
        <v>7</v>
      </c>
      <c r="N233">
        <v>1.1000000000000001</v>
      </c>
      <c r="O233" s="498">
        <v>1.1041666666715173</v>
      </c>
      <c r="P233" s="485"/>
      <c r="Q233" s="485"/>
      <c r="R233" s="485"/>
    </row>
    <row r="234" spans="1:18" x14ac:dyDescent="0.2">
      <c r="A234">
        <v>233</v>
      </c>
      <c r="B234" t="s">
        <v>98</v>
      </c>
      <c r="C234">
        <v>3</v>
      </c>
      <c r="D234">
        <v>0.2</v>
      </c>
      <c r="E234">
        <v>0.28000000000000003</v>
      </c>
      <c r="F234" s="446">
        <v>42947.626388888886</v>
      </c>
      <c r="G234">
        <v>0.96360000000000001</v>
      </c>
      <c r="H234" s="446">
        <v>42951.184027777781</v>
      </c>
      <c r="I234">
        <v>0.96779999999999999</v>
      </c>
      <c r="J234" s="446">
        <v>42956.331250000003</v>
      </c>
      <c r="K234">
        <v>0.96429999999999993</v>
      </c>
      <c r="L234">
        <v>42</v>
      </c>
      <c r="M234">
        <v>35</v>
      </c>
      <c r="N234">
        <v>56.709999999999994</v>
      </c>
      <c r="O234" s="498">
        <v>6.7048611111167702</v>
      </c>
      <c r="P234" s="485"/>
      <c r="Q234" s="485"/>
      <c r="R234" s="485"/>
    </row>
    <row r="235" spans="1:18" x14ac:dyDescent="0.2">
      <c r="A235">
        <v>234</v>
      </c>
      <c r="B235" t="s">
        <v>98</v>
      </c>
      <c r="C235">
        <v>1</v>
      </c>
      <c r="D235">
        <v>0.02</v>
      </c>
      <c r="E235">
        <v>0.02</v>
      </c>
      <c r="F235" s="446">
        <v>42956.331250000003</v>
      </c>
      <c r="G235">
        <v>0.96399999999999997</v>
      </c>
      <c r="H235" s="446">
        <v>42956.331250000003</v>
      </c>
      <c r="I235">
        <v>0.96399999999999997</v>
      </c>
      <c r="J235" s="446">
        <v>42956.34652777778</v>
      </c>
      <c r="K235">
        <v>0.96350000000000013</v>
      </c>
      <c r="L235">
        <v>0</v>
      </c>
      <c r="M235">
        <v>4.999999999998181</v>
      </c>
      <c r="N235">
        <v>1.04</v>
      </c>
      <c r="O235" s="498">
        <v>1.5277777776645962E-2</v>
      </c>
      <c r="P235" s="485"/>
      <c r="Q235" s="485"/>
      <c r="R235" s="485"/>
    </row>
    <row r="236" spans="1:18" x14ac:dyDescent="0.2">
      <c r="A236">
        <v>235</v>
      </c>
      <c r="B236" t="s">
        <v>98</v>
      </c>
      <c r="C236">
        <v>1</v>
      </c>
      <c r="D236">
        <v>0.02</v>
      </c>
      <c r="E236">
        <v>0.02</v>
      </c>
      <c r="F236" s="446">
        <v>42956.34652777778</v>
      </c>
      <c r="G236">
        <v>0.96319999999999995</v>
      </c>
      <c r="H236" s="446">
        <v>42956.34652777778</v>
      </c>
      <c r="I236">
        <v>0.96319999999999995</v>
      </c>
      <c r="J236" s="446">
        <v>42956.34652777778</v>
      </c>
      <c r="K236">
        <v>0.9627</v>
      </c>
      <c r="L236">
        <v>0</v>
      </c>
      <c r="M236">
        <v>5</v>
      </c>
      <c r="N236">
        <v>1.04</v>
      </c>
      <c r="O236" s="498">
        <v>0</v>
      </c>
      <c r="P236" s="485"/>
      <c r="Q236" s="485"/>
      <c r="R236" s="485"/>
    </row>
    <row r="237" spans="1:18" x14ac:dyDescent="0.2">
      <c r="A237">
        <v>236</v>
      </c>
      <c r="B237" t="s">
        <v>98</v>
      </c>
      <c r="C237">
        <v>1</v>
      </c>
      <c r="D237">
        <v>0.02</v>
      </c>
      <c r="E237">
        <v>0.02</v>
      </c>
      <c r="F237" s="446">
        <v>42956.34652777778</v>
      </c>
      <c r="G237">
        <v>0.96240000000000003</v>
      </c>
      <c r="H237" s="446">
        <v>42956.34652777778</v>
      </c>
      <c r="I237">
        <v>0.96240000000000003</v>
      </c>
      <c r="J237" s="446">
        <v>42956.347222222219</v>
      </c>
      <c r="K237">
        <v>0.96190000000000009</v>
      </c>
      <c r="L237">
        <v>0</v>
      </c>
      <c r="M237">
        <v>5</v>
      </c>
      <c r="N237">
        <v>1.04</v>
      </c>
      <c r="O237" s="498">
        <v>6.9444443943211809E-4</v>
      </c>
      <c r="P237" s="485"/>
      <c r="Q237" s="485"/>
      <c r="R237" s="485"/>
    </row>
    <row r="238" spans="1:18" x14ac:dyDescent="0.2">
      <c r="A238">
        <v>237</v>
      </c>
      <c r="B238" t="s">
        <v>98</v>
      </c>
      <c r="C238">
        <v>1</v>
      </c>
      <c r="D238">
        <v>0.02</v>
      </c>
      <c r="E238">
        <v>0.02</v>
      </c>
      <c r="F238" s="446">
        <v>42956.347222222219</v>
      </c>
      <c r="G238">
        <v>0.96160000000000001</v>
      </c>
      <c r="H238" s="446">
        <v>42956.347222222219</v>
      </c>
      <c r="I238">
        <v>0.96160000000000001</v>
      </c>
      <c r="J238" s="446">
        <v>42958.14166666667</v>
      </c>
      <c r="K238">
        <v>0.96039999999999992</v>
      </c>
      <c r="L238">
        <v>0</v>
      </c>
      <c r="M238">
        <v>12</v>
      </c>
      <c r="N238">
        <v>1.1100000000000001</v>
      </c>
      <c r="O238" s="498">
        <v>1.7944444444510737</v>
      </c>
      <c r="P238" s="485"/>
      <c r="Q238" s="485"/>
      <c r="R238" s="485"/>
    </row>
    <row r="239" spans="1:18" x14ac:dyDescent="0.2">
      <c r="A239">
        <v>238</v>
      </c>
      <c r="B239" t="s">
        <v>98</v>
      </c>
      <c r="C239">
        <v>1</v>
      </c>
      <c r="D239">
        <v>0.02</v>
      </c>
      <c r="E239">
        <v>0.02</v>
      </c>
      <c r="F239" s="446">
        <v>42958.259722222225</v>
      </c>
      <c r="G239">
        <v>0.96199999999999997</v>
      </c>
      <c r="H239" s="446">
        <v>42958.259722222225</v>
      </c>
      <c r="I239">
        <v>0.96199999999999997</v>
      </c>
      <c r="J239" s="446">
        <v>42958.34652777778</v>
      </c>
      <c r="K239">
        <v>0.96150000000000002</v>
      </c>
      <c r="L239">
        <v>0</v>
      </c>
      <c r="M239">
        <v>5</v>
      </c>
      <c r="N239">
        <v>1.04</v>
      </c>
      <c r="O239" s="498">
        <v>8.6805555554747116E-2</v>
      </c>
      <c r="P239" s="485"/>
      <c r="Q239" s="485"/>
      <c r="R239" s="485"/>
    </row>
    <row r="240" spans="1:18" x14ac:dyDescent="0.2">
      <c r="A240">
        <v>239</v>
      </c>
      <c r="B240" t="s">
        <v>98</v>
      </c>
      <c r="C240">
        <v>1</v>
      </c>
      <c r="D240">
        <v>0.02</v>
      </c>
      <c r="E240">
        <v>0.02</v>
      </c>
      <c r="F240" s="446">
        <v>42958.373611111114</v>
      </c>
      <c r="G240">
        <v>0.95979999999999999</v>
      </c>
      <c r="H240" s="446">
        <v>42958.373611111114</v>
      </c>
      <c r="I240">
        <v>0.95979999999999999</v>
      </c>
      <c r="J240" s="446">
        <v>42958.379166666666</v>
      </c>
      <c r="K240">
        <v>0.95930000000000004</v>
      </c>
      <c r="L240">
        <v>0</v>
      </c>
      <c r="M240">
        <v>5</v>
      </c>
      <c r="N240">
        <v>1.04</v>
      </c>
      <c r="O240" s="498">
        <v>5.5555555518367328E-3</v>
      </c>
      <c r="P240" s="485"/>
      <c r="Q240" s="485"/>
      <c r="R240" s="485"/>
    </row>
    <row r="241" spans="1:18" x14ac:dyDescent="0.2">
      <c r="A241">
        <v>240</v>
      </c>
      <c r="B241" t="s">
        <v>98</v>
      </c>
      <c r="C241">
        <v>3</v>
      </c>
      <c r="D241">
        <v>0.2</v>
      </c>
      <c r="E241">
        <v>0.28000000000000003</v>
      </c>
      <c r="F241" s="446">
        <v>42958.379166666666</v>
      </c>
      <c r="G241">
        <v>0.95899999999999996</v>
      </c>
      <c r="H241" s="446">
        <v>42971.57708333333</v>
      </c>
      <c r="I241">
        <v>0.96250000000000002</v>
      </c>
      <c r="J241" s="446">
        <v>42972.606944444444</v>
      </c>
      <c r="K241">
        <v>0.95969999999999978</v>
      </c>
      <c r="L241">
        <v>35</v>
      </c>
      <c r="M241">
        <v>28.000000000001819</v>
      </c>
      <c r="N241">
        <v>56.67</v>
      </c>
      <c r="O241" s="498">
        <v>10.227777777778101</v>
      </c>
      <c r="P241" s="485"/>
      <c r="Q241" s="485"/>
      <c r="R241" s="485"/>
    </row>
    <row r="242" spans="1:18" x14ac:dyDescent="0.2">
      <c r="A242">
        <v>241</v>
      </c>
      <c r="B242" t="s">
        <v>98</v>
      </c>
      <c r="C242">
        <v>1</v>
      </c>
      <c r="D242">
        <v>0.02</v>
      </c>
      <c r="E242">
        <v>0.02</v>
      </c>
      <c r="F242" s="446">
        <v>42972.612500000003</v>
      </c>
      <c r="G242">
        <v>0.95850000000000002</v>
      </c>
      <c r="H242" s="446">
        <v>42972.612500000003</v>
      </c>
      <c r="I242">
        <v>0.95850000000000002</v>
      </c>
      <c r="J242" s="446">
        <v>42972.62777777778</v>
      </c>
      <c r="K242">
        <v>0.95799999999999996</v>
      </c>
      <c r="L242">
        <v>0</v>
      </c>
      <c r="M242">
        <v>5</v>
      </c>
      <c r="N242">
        <v>1.04</v>
      </c>
      <c r="O242" s="498">
        <v>1.5277777776645962E-2</v>
      </c>
      <c r="P242" s="485"/>
      <c r="Q242" s="485"/>
      <c r="R242" s="485"/>
    </row>
    <row r="243" spans="1:18" x14ac:dyDescent="0.2">
      <c r="A243">
        <v>242</v>
      </c>
      <c r="B243" t="s">
        <v>98</v>
      </c>
      <c r="C243">
        <v>1</v>
      </c>
      <c r="D243">
        <v>0.02</v>
      </c>
      <c r="E243">
        <v>0.02</v>
      </c>
      <c r="F243" s="446">
        <v>42972.628472222219</v>
      </c>
      <c r="G243">
        <v>0.95740000000000003</v>
      </c>
      <c r="H243" s="446">
        <v>42972.628472222219</v>
      </c>
      <c r="I243">
        <v>0.95740000000000003</v>
      </c>
      <c r="J243" s="446">
        <v>42972.669444444444</v>
      </c>
      <c r="K243">
        <v>0.95689999999999997</v>
      </c>
      <c r="L243">
        <v>0</v>
      </c>
      <c r="M243">
        <v>5</v>
      </c>
      <c r="N243">
        <v>1.05</v>
      </c>
      <c r="O243" s="498">
        <v>4.0972222224809229E-2</v>
      </c>
      <c r="P243" s="485"/>
      <c r="Q243" s="485"/>
      <c r="R243" s="485"/>
    </row>
    <row r="244" spans="1:18" x14ac:dyDescent="0.2">
      <c r="A244">
        <v>243</v>
      </c>
      <c r="B244" t="s">
        <v>98</v>
      </c>
      <c r="C244">
        <v>1</v>
      </c>
      <c r="D244">
        <v>0.02</v>
      </c>
      <c r="E244">
        <v>0.02</v>
      </c>
      <c r="F244" s="446">
        <v>42972.8125</v>
      </c>
      <c r="G244">
        <v>0.9556</v>
      </c>
      <c r="H244" s="446">
        <v>42972.8125</v>
      </c>
      <c r="I244">
        <v>0.9556</v>
      </c>
      <c r="J244" s="446">
        <v>42974.875</v>
      </c>
      <c r="K244">
        <v>0.95510000000000006</v>
      </c>
      <c r="L244">
        <v>0</v>
      </c>
      <c r="M244">
        <v>5</v>
      </c>
      <c r="N244">
        <v>1.04</v>
      </c>
      <c r="O244" s="498">
        <v>6.25E-2</v>
      </c>
      <c r="P244" s="485"/>
      <c r="Q244" s="485"/>
      <c r="R244" s="485"/>
    </row>
    <row r="245" spans="1:18" x14ac:dyDescent="0.2">
      <c r="A245">
        <v>244</v>
      </c>
      <c r="B245" t="s">
        <v>98</v>
      </c>
      <c r="C245">
        <v>2</v>
      </c>
      <c r="D245">
        <v>0.06</v>
      </c>
      <c r="E245">
        <v>0.08</v>
      </c>
      <c r="F245" s="446">
        <v>42974.880555555559</v>
      </c>
      <c r="G245">
        <v>0.95469999999999999</v>
      </c>
      <c r="H245" s="446">
        <v>42975.163194444445</v>
      </c>
      <c r="I245">
        <v>0.95699999999999996</v>
      </c>
      <c r="J245" s="446">
        <v>42975.298611111109</v>
      </c>
      <c r="K245">
        <v>0.95520000000000016</v>
      </c>
      <c r="L245">
        <v>23</v>
      </c>
      <c r="M245">
        <v>17.999999999998181</v>
      </c>
      <c r="N245">
        <v>9.91</v>
      </c>
      <c r="O245" s="498">
        <v>-0.58194444444961846</v>
      </c>
      <c r="P245" s="485"/>
      <c r="Q245" s="485"/>
      <c r="R245" s="485"/>
    </row>
    <row r="246" spans="1:18" x14ac:dyDescent="0.2">
      <c r="A246">
        <v>245</v>
      </c>
      <c r="B246" t="s">
        <v>98</v>
      </c>
      <c r="C246">
        <v>1</v>
      </c>
      <c r="D246">
        <v>0.02</v>
      </c>
      <c r="E246">
        <v>0.02</v>
      </c>
      <c r="F246" s="446">
        <v>42975.299305555556</v>
      </c>
      <c r="G246">
        <v>0.95479999999999998</v>
      </c>
      <c r="H246" s="446">
        <v>42975.299305555556</v>
      </c>
      <c r="I246">
        <v>0.95479999999999998</v>
      </c>
      <c r="J246" s="446">
        <v>42975.327777777777</v>
      </c>
      <c r="K246">
        <v>0.95430000000000015</v>
      </c>
      <c r="L246">
        <v>0</v>
      </c>
      <c r="M246">
        <v>4.999999999998181</v>
      </c>
      <c r="N246">
        <v>1.05</v>
      </c>
      <c r="O246" s="498">
        <v>2.8472222220443655E-2</v>
      </c>
      <c r="P246" s="485"/>
      <c r="Q246" s="485"/>
      <c r="R246" s="485"/>
    </row>
    <row r="247" spans="1:18" x14ac:dyDescent="0.2">
      <c r="A247">
        <v>246</v>
      </c>
      <c r="B247" t="s">
        <v>98</v>
      </c>
      <c r="C247">
        <v>1</v>
      </c>
      <c r="D247">
        <v>0.02</v>
      </c>
      <c r="E247">
        <v>0.02</v>
      </c>
      <c r="F247" s="446">
        <v>42975.328472222223</v>
      </c>
      <c r="G247">
        <v>0.95389999999999997</v>
      </c>
      <c r="H247" s="446">
        <v>42975.328472222223</v>
      </c>
      <c r="I247">
        <v>0.95389999999999997</v>
      </c>
      <c r="J247" s="446">
        <v>42975.364583333336</v>
      </c>
      <c r="K247">
        <v>0.95340000000000003</v>
      </c>
      <c r="L247">
        <v>0</v>
      </c>
      <c r="M247">
        <v>5</v>
      </c>
      <c r="N247">
        <v>1.05</v>
      </c>
      <c r="O247" s="498">
        <v>3.6111111112404615E-2</v>
      </c>
      <c r="P247" s="485"/>
      <c r="Q247" s="485"/>
      <c r="R247" s="485"/>
    </row>
    <row r="248" spans="1:18" x14ac:dyDescent="0.2">
      <c r="A248">
        <v>247</v>
      </c>
      <c r="B248" t="s">
        <v>98</v>
      </c>
      <c r="C248">
        <v>1</v>
      </c>
      <c r="D248">
        <v>0.02</v>
      </c>
      <c r="E248">
        <v>0.02</v>
      </c>
      <c r="F248" s="446">
        <v>42975.571527777778</v>
      </c>
      <c r="G248">
        <v>0.95489999999999997</v>
      </c>
      <c r="H248" s="446">
        <v>42975.571527777778</v>
      </c>
      <c r="I248">
        <v>0.95489999999999997</v>
      </c>
      <c r="J248" s="446">
        <v>42975.880555555559</v>
      </c>
      <c r="K248">
        <v>0.95440000000000003</v>
      </c>
      <c r="L248">
        <v>0</v>
      </c>
      <c r="M248">
        <v>5</v>
      </c>
      <c r="N248">
        <v>1.05</v>
      </c>
      <c r="O248" s="498">
        <v>0.30902777778101154</v>
      </c>
      <c r="P248" s="485"/>
      <c r="Q248" s="485"/>
      <c r="R248" s="485"/>
    </row>
    <row r="249" spans="1:18" x14ac:dyDescent="0.2">
      <c r="A249">
        <v>248</v>
      </c>
      <c r="B249" t="s">
        <v>98</v>
      </c>
      <c r="C249">
        <v>1</v>
      </c>
      <c r="D249">
        <v>0.02</v>
      </c>
      <c r="E249">
        <v>0.02</v>
      </c>
      <c r="F249" s="446">
        <v>42975.881249999999</v>
      </c>
      <c r="G249">
        <v>0.95350000000000001</v>
      </c>
      <c r="H249" s="446">
        <v>42975.881249999999</v>
      </c>
      <c r="I249">
        <v>0.95350000000000001</v>
      </c>
      <c r="J249" s="446">
        <v>42975.895833333336</v>
      </c>
      <c r="K249">
        <v>0.95299999999999996</v>
      </c>
      <c r="L249">
        <v>0</v>
      </c>
      <c r="M249">
        <v>5</v>
      </c>
      <c r="N249">
        <v>1.05</v>
      </c>
      <c r="O249" s="498">
        <v>1.4583333337213844E-2</v>
      </c>
      <c r="P249" s="485"/>
      <c r="Q249" s="485"/>
      <c r="R249" s="485"/>
    </row>
    <row r="250" spans="1:18" x14ac:dyDescent="0.2">
      <c r="A250">
        <v>249</v>
      </c>
      <c r="B250" t="s">
        <v>98</v>
      </c>
      <c r="C250">
        <v>1</v>
      </c>
      <c r="D250">
        <v>0.02</v>
      </c>
      <c r="E250">
        <v>0.02</v>
      </c>
      <c r="F250" s="446">
        <v>42975.913888888892</v>
      </c>
      <c r="G250">
        <v>0.95189999999999997</v>
      </c>
      <c r="H250" s="446">
        <v>42975.913888888892</v>
      </c>
      <c r="I250">
        <v>0.95189999999999997</v>
      </c>
      <c r="J250" s="446">
        <v>42975.922222222223</v>
      </c>
      <c r="K250">
        <v>0.95140000000000002</v>
      </c>
      <c r="L250">
        <v>0</v>
      </c>
      <c r="M250">
        <v>5</v>
      </c>
      <c r="N250">
        <v>1.05</v>
      </c>
      <c r="O250" s="498">
        <v>8.333333331393078E-3</v>
      </c>
      <c r="P250" s="485"/>
      <c r="Q250" s="485"/>
      <c r="R250" s="485"/>
    </row>
    <row r="251" spans="1:18" x14ac:dyDescent="0.2">
      <c r="A251">
        <v>250</v>
      </c>
      <c r="B251" t="s">
        <v>98</v>
      </c>
      <c r="C251">
        <v>1</v>
      </c>
      <c r="D251">
        <v>0.02</v>
      </c>
      <c r="E251">
        <v>0.02</v>
      </c>
      <c r="F251" s="446">
        <v>42975.92291666667</v>
      </c>
      <c r="G251">
        <v>0.95050000000000001</v>
      </c>
      <c r="H251" s="446">
        <v>42975.92291666667</v>
      </c>
      <c r="I251">
        <v>0.95050000000000001</v>
      </c>
      <c r="J251" s="446">
        <v>42976.291666666664</v>
      </c>
      <c r="K251">
        <v>0.94979999999999998</v>
      </c>
      <c r="L251">
        <v>0</v>
      </c>
      <c r="M251">
        <v>7</v>
      </c>
      <c r="N251">
        <v>1.1200000000000001</v>
      </c>
      <c r="O251" s="498">
        <v>0.36874999999417923</v>
      </c>
      <c r="P251" s="485"/>
      <c r="Q251" s="485"/>
      <c r="R251" s="485"/>
    </row>
    <row r="252" spans="1:18" x14ac:dyDescent="0.2">
      <c r="A252">
        <v>251</v>
      </c>
      <c r="B252" t="s">
        <v>98</v>
      </c>
      <c r="C252">
        <v>1</v>
      </c>
      <c r="D252">
        <v>0.02</v>
      </c>
      <c r="E252">
        <v>0.02</v>
      </c>
      <c r="F252" s="446">
        <v>42976.292361111111</v>
      </c>
      <c r="G252">
        <v>0.9496</v>
      </c>
      <c r="H252" s="446">
        <v>42976.292361111111</v>
      </c>
      <c r="I252">
        <v>0.9496</v>
      </c>
      <c r="J252" s="446">
        <v>42976.3125</v>
      </c>
      <c r="K252">
        <v>0.94910000000000005</v>
      </c>
      <c r="L252">
        <v>0</v>
      </c>
      <c r="M252">
        <v>5</v>
      </c>
      <c r="N252">
        <v>1.05</v>
      </c>
      <c r="O252" s="498">
        <v>2.0138888889050577E-2</v>
      </c>
      <c r="P252" s="485"/>
      <c r="Q252" s="485"/>
      <c r="R252" s="485"/>
    </row>
    <row r="253" spans="1:18" x14ac:dyDescent="0.2">
      <c r="A253">
        <v>252</v>
      </c>
      <c r="B253" t="s">
        <v>98</v>
      </c>
      <c r="C253">
        <v>1</v>
      </c>
      <c r="D253">
        <v>0.02</v>
      </c>
      <c r="E253">
        <v>0.02</v>
      </c>
      <c r="F253" s="446">
        <v>42976.313194444447</v>
      </c>
      <c r="G253">
        <v>0.94889999999999997</v>
      </c>
      <c r="H253" s="446">
        <v>42976.313194444447</v>
      </c>
      <c r="I253">
        <v>0.94889999999999997</v>
      </c>
      <c r="J253" s="446">
        <v>42976.328472222223</v>
      </c>
      <c r="K253">
        <v>0.94840000000000013</v>
      </c>
      <c r="L253">
        <v>0</v>
      </c>
      <c r="M253">
        <v>4.999999999998181</v>
      </c>
      <c r="N253">
        <v>1.05</v>
      </c>
      <c r="O253" s="498">
        <v>1.5277777776645962E-2</v>
      </c>
      <c r="P253" s="485"/>
      <c r="Q253" s="485"/>
      <c r="R253" s="485"/>
    </row>
    <row r="254" spans="1:18" x14ac:dyDescent="0.2">
      <c r="A254">
        <v>253</v>
      </c>
      <c r="B254" t="s">
        <v>98</v>
      </c>
      <c r="C254">
        <v>1</v>
      </c>
      <c r="D254">
        <v>0.02</v>
      </c>
      <c r="E254">
        <v>0.02</v>
      </c>
      <c r="F254" s="446">
        <v>42976.336805555555</v>
      </c>
      <c r="G254">
        <v>0.94789999999999996</v>
      </c>
      <c r="H254" s="446">
        <v>42976.336805555555</v>
      </c>
      <c r="I254">
        <v>0.94789999999999996</v>
      </c>
      <c r="J254" s="446">
        <v>42976.338888888888</v>
      </c>
      <c r="K254">
        <v>0.94739999999999991</v>
      </c>
      <c r="L254">
        <v>0</v>
      </c>
      <c r="M254">
        <v>5.000000000001819</v>
      </c>
      <c r="N254">
        <v>1.06</v>
      </c>
      <c r="O254" s="498">
        <v>2.0833333328482695E-3</v>
      </c>
      <c r="P254" s="485"/>
      <c r="Q254" s="485"/>
      <c r="R254" s="485"/>
    </row>
    <row r="255" spans="1:18" x14ac:dyDescent="0.2">
      <c r="A255">
        <v>254</v>
      </c>
      <c r="B255" t="s">
        <v>98</v>
      </c>
      <c r="C255">
        <v>1</v>
      </c>
      <c r="D255">
        <v>0.02</v>
      </c>
      <c r="E255">
        <v>0.02</v>
      </c>
      <c r="F255" s="446">
        <v>42976.390277777777</v>
      </c>
      <c r="G255">
        <v>0.94410000000000005</v>
      </c>
      <c r="H255" s="446">
        <v>42976.390277777777</v>
      </c>
      <c r="I255">
        <v>0.94410000000000005</v>
      </c>
      <c r="J255" s="446">
        <v>42976.394444444442</v>
      </c>
      <c r="K255">
        <v>0.94359999999999999</v>
      </c>
      <c r="L255">
        <v>0</v>
      </c>
      <c r="M255">
        <v>5</v>
      </c>
      <c r="N255">
        <v>1.06</v>
      </c>
      <c r="O255" s="498">
        <v>4.166666665696539E-3</v>
      </c>
      <c r="P255" s="485"/>
      <c r="Q255" s="485"/>
      <c r="R255" s="485"/>
    </row>
    <row r="256" spans="1:18" x14ac:dyDescent="0.2">
      <c r="A256">
        <v>255</v>
      </c>
      <c r="B256" t="s">
        <v>98</v>
      </c>
      <c r="C256">
        <v>4</v>
      </c>
      <c r="D256">
        <v>0.62</v>
      </c>
      <c r="E256">
        <v>0.84000000000000008</v>
      </c>
      <c r="F256" s="446">
        <v>42976.395138888889</v>
      </c>
      <c r="G256">
        <v>0.94320000000000004</v>
      </c>
      <c r="H256" s="446">
        <v>42992.265277777777</v>
      </c>
      <c r="I256">
        <v>0.96379999999999999</v>
      </c>
      <c r="J256" s="446">
        <v>42992.3125</v>
      </c>
      <c r="K256">
        <v>0.96254761904761899</v>
      </c>
      <c r="L256">
        <v>206</v>
      </c>
      <c r="M256">
        <v>12.523809523810996</v>
      </c>
      <c r="N256">
        <v>29.069999999999993</v>
      </c>
      <c r="O256" s="498">
        <v>11.917361111110949</v>
      </c>
      <c r="P256" s="485"/>
      <c r="Q256" s="485"/>
      <c r="R256" s="485"/>
    </row>
    <row r="257" spans="1:18" x14ac:dyDescent="0.2">
      <c r="A257">
        <v>256</v>
      </c>
      <c r="B257" t="s">
        <v>98</v>
      </c>
      <c r="C257">
        <v>1</v>
      </c>
      <c r="D257">
        <v>0.02</v>
      </c>
      <c r="E257">
        <v>0.02</v>
      </c>
      <c r="F257" s="446">
        <v>42992.313194444447</v>
      </c>
      <c r="G257">
        <v>0.96350000000000002</v>
      </c>
      <c r="H257" s="446">
        <v>42992.313194444447</v>
      </c>
      <c r="I257">
        <v>0.96350000000000002</v>
      </c>
      <c r="J257" s="446">
        <v>42992.314583333333</v>
      </c>
      <c r="K257">
        <v>0.96299999999999997</v>
      </c>
      <c r="L257">
        <v>0</v>
      </c>
      <c r="M257">
        <v>5</v>
      </c>
      <c r="N257">
        <v>1.04</v>
      </c>
      <c r="O257" s="498">
        <v>1.3888888861401938E-3</v>
      </c>
      <c r="P257" s="485"/>
      <c r="Q257" s="485"/>
      <c r="R257" s="485"/>
    </row>
    <row r="258" spans="1:18" x14ac:dyDescent="0.2">
      <c r="A258">
        <v>257</v>
      </c>
      <c r="B258" t="s">
        <v>98</v>
      </c>
      <c r="C258">
        <v>1</v>
      </c>
      <c r="D258">
        <v>0.02</v>
      </c>
      <c r="E258">
        <v>0.02</v>
      </c>
      <c r="F258" s="446">
        <v>42992.31527777778</v>
      </c>
      <c r="G258">
        <v>0.9627</v>
      </c>
      <c r="H258" s="446">
        <v>42992.31527777778</v>
      </c>
      <c r="I258">
        <v>0.9627</v>
      </c>
      <c r="J258" s="446">
        <v>42992.87777777778</v>
      </c>
      <c r="K258">
        <v>0.96220000000000006</v>
      </c>
      <c r="L258">
        <v>0</v>
      </c>
      <c r="M258">
        <v>5</v>
      </c>
      <c r="N258">
        <v>1.04</v>
      </c>
      <c r="O258" s="498">
        <v>0.5625</v>
      </c>
      <c r="P258" s="485"/>
      <c r="Q258" s="485"/>
      <c r="R258" s="485"/>
    </row>
    <row r="259" spans="1:18" x14ac:dyDescent="0.2">
      <c r="A259">
        <v>258</v>
      </c>
      <c r="B259" t="s">
        <v>98</v>
      </c>
      <c r="C259">
        <v>1</v>
      </c>
      <c r="D259">
        <v>0.02</v>
      </c>
      <c r="E259">
        <v>0.02</v>
      </c>
      <c r="F259" s="446">
        <v>42992.918749999997</v>
      </c>
      <c r="G259">
        <v>0.9627</v>
      </c>
      <c r="H259" s="446">
        <v>42992.918749999997</v>
      </c>
      <c r="I259">
        <v>0.9627</v>
      </c>
      <c r="J259" s="446">
        <v>42992.930555555555</v>
      </c>
      <c r="K259">
        <v>0.96220000000000006</v>
      </c>
      <c r="L259">
        <v>0</v>
      </c>
      <c r="M259">
        <v>5</v>
      </c>
      <c r="N259">
        <v>1.04</v>
      </c>
      <c r="O259" s="498">
        <v>1.1805555557657499E-2</v>
      </c>
      <c r="P259" s="485"/>
      <c r="Q259" s="485"/>
      <c r="R259" s="485"/>
    </row>
    <row r="260" spans="1:18" x14ac:dyDescent="0.2">
      <c r="A260">
        <v>259</v>
      </c>
      <c r="B260" t="s">
        <v>98</v>
      </c>
      <c r="C260">
        <v>1</v>
      </c>
      <c r="D260">
        <v>0.02</v>
      </c>
      <c r="E260">
        <v>0.02</v>
      </c>
      <c r="F260" s="446">
        <v>42993.038194444445</v>
      </c>
      <c r="G260">
        <v>0.96309999999999996</v>
      </c>
      <c r="H260" s="446">
        <v>42993.038194444445</v>
      </c>
      <c r="I260">
        <v>0.96309999999999996</v>
      </c>
      <c r="J260" s="446">
        <v>42993.332638888889</v>
      </c>
      <c r="K260">
        <v>0.96260000000000012</v>
      </c>
      <c r="L260">
        <v>0</v>
      </c>
      <c r="M260">
        <v>4.999999999998181</v>
      </c>
      <c r="N260">
        <v>1.04</v>
      </c>
      <c r="O260" s="498">
        <v>0.29444444444379769</v>
      </c>
      <c r="P260" s="485"/>
      <c r="Q260" s="485"/>
      <c r="R260" s="485"/>
    </row>
    <row r="261" spans="1:18" x14ac:dyDescent="0.2">
      <c r="A261">
        <v>260</v>
      </c>
      <c r="B261" t="s">
        <v>98</v>
      </c>
      <c r="C261">
        <v>1</v>
      </c>
      <c r="D261">
        <v>0.02</v>
      </c>
      <c r="E261">
        <v>0.02</v>
      </c>
      <c r="F261" s="446">
        <v>42993.333333333336</v>
      </c>
      <c r="G261">
        <v>0.96209999999999996</v>
      </c>
      <c r="H261" s="446">
        <v>42993.333333333336</v>
      </c>
      <c r="I261">
        <v>0.96209999999999996</v>
      </c>
      <c r="J261" s="446">
        <v>42993.348611111112</v>
      </c>
      <c r="K261">
        <v>0.9615999999999999</v>
      </c>
      <c r="L261">
        <v>0</v>
      </c>
      <c r="M261">
        <v>5.000000000001819</v>
      </c>
      <c r="N261">
        <v>1.04</v>
      </c>
      <c r="O261" s="498">
        <v>1.5277777776645962E-2</v>
      </c>
      <c r="P261" s="485"/>
      <c r="Q261" s="485"/>
      <c r="R261" s="485"/>
    </row>
    <row r="262" spans="1:18" x14ac:dyDescent="0.2">
      <c r="A262">
        <v>261</v>
      </c>
      <c r="B262" t="s">
        <v>98</v>
      </c>
      <c r="C262">
        <v>1</v>
      </c>
      <c r="D262">
        <v>0.02</v>
      </c>
      <c r="E262">
        <v>0.02</v>
      </c>
      <c r="F262" s="446">
        <v>42993.369444444441</v>
      </c>
      <c r="G262">
        <v>0.96150000000000002</v>
      </c>
      <c r="H262" s="446">
        <v>42993.369444444441</v>
      </c>
      <c r="I262">
        <v>0.96150000000000002</v>
      </c>
      <c r="J262" s="446">
        <v>42993.369444444441</v>
      </c>
      <c r="K262">
        <v>0.96100000000000008</v>
      </c>
      <c r="L262">
        <v>0</v>
      </c>
      <c r="M262">
        <v>5</v>
      </c>
      <c r="N262">
        <v>1.04</v>
      </c>
      <c r="O262" s="498">
        <v>0</v>
      </c>
      <c r="P262" s="485"/>
      <c r="Q262" s="485"/>
      <c r="R262" s="485"/>
    </row>
    <row r="263" spans="1:18" x14ac:dyDescent="0.2">
      <c r="A263">
        <v>262</v>
      </c>
      <c r="B263" t="s">
        <v>98</v>
      </c>
      <c r="C263">
        <v>1</v>
      </c>
      <c r="D263">
        <v>0.02</v>
      </c>
      <c r="E263">
        <v>0.02</v>
      </c>
      <c r="F263" s="446">
        <v>42993.369444444441</v>
      </c>
      <c r="G263">
        <v>0.9607</v>
      </c>
      <c r="H263" s="446">
        <v>42993.369444444441</v>
      </c>
      <c r="I263">
        <v>0.9607</v>
      </c>
      <c r="J263" s="446">
        <v>42993.388888888891</v>
      </c>
      <c r="K263">
        <v>0.96020000000000005</v>
      </c>
      <c r="L263">
        <v>0</v>
      </c>
      <c r="M263">
        <v>5</v>
      </c>
      <c r="N263">
        <v>1.04</v>
      </c>
      <c r="O263" s="498">
        <v>1.9444444449618459E-2</v>
      </c>
      <c r="P263" s="485"/>
      <c r="Q263" s="485"/>
      <c r="R263" s="485"/>
    </row>
    <row r="264" spans="1:18" x14ac:dyDescent="0.2">
      <c r="A264">
        <v>263</v>
      </c>
      <c r="B264" t="s">
        <v>98</v>
      </c>
      <c r="C264">
        <v>1</v>
      </c>
      <c r="D264">
        <v>0.02</v>
      </c>
      <c r="E264">
        <v>0.02</v>
      </c>
      <c r="F264" s="446">
        <v>42993.388888888891</v>
      </c>
      <c r="G264">
        <v>0.95989999999999998</v>
      </c>
      <c r="H264" s="446">
        <v>42993.388888888891</v>
      </c>
      <c r="I264">
        <v>0.95989999999999998</v>
      </c>
      <c r="J264" s="446">
        <v>42993.512499999997</v>
      </c>
      <c r="K264">
        <v>0.95940000000000003</v>
      </c>
      <c r="L264">
        <v>0</v>
      </c>
      <c r="M264">
        <v>5</v>
      </c>
      <c r="N264">
        <v>1.04</v>
      </c>
      <c r="O264" s="498">
        <v>0.12361111110658385</v>
      </c>
      <c r="P264" s="485"/>
      <c r="Q264" s="485"/>
      <c r="R264" s="485"/>
    </row>
    <row r="265" spans="1:18" x14ac:dyDescent="0.2">
      <c r="A265">
        <v>264</v>
      </c>
      <c r="B265" t="s">
        <v>98</v>
      </c>
      <c r="C265">
        <v>1</v>
      </c>
      <c r="D265">
        <v>0.02</v>
      </c>
      <c r="E265">
        <v>0.02</v>
      </c>
      <c r="F265" s="446">
        <v>42993.521527777775</v>
      </c>
      <c r="G265">
        <v>0.95860000000000001</v>
      </c>
      <c r="H265" s="446">
        <v>42993.521527777775</v>
      </c>
      <c r="I265">
        <v>0.95860000000000001</v>
      </c>
      <c r="J265" s="446">
        <v>42993.549305555556</v>
      </c>
      <c r="K265">
        <v>0.95809999999999995</v>
      </c>
      <c r="L265">
        <v>0</v>
      </c>
      <c r="M265">
        <v>5</v>
      </c>
      <c r="N265">
        <v>1.04</v>
      </c>
      <c r="O265" s="498">
        <v>2.7777777781011537E-2</v>
      </c>
      <c r="P265" s="485"/>
      <c r="Q265" s="485"/>
      <c r="R265" s="485"/>
    </row>
    <row r="266" spans="1:18" x14ac:dyDescent="0.2">
      <c r="A266">
        <v>265</v>
      </c>
      <c r="B266" t="s">
        <v>98</v>
      </c>
      <c r="C266">
        <v>4</v>
      </c>
      <c r="D266">
        <v>0.62</v>
      </c>
      <c r="E266">
        <v>0.89999999999999991</v>
      </c>
      <c r="F266" s="446">
        <v>42993.552777777775</v>
      </c>
      <c r="G266">
        <v>0.95709999999999995</v>
      </c>
      <c r="H266" s="446">
        <v>43013.290277777778</v>
      </c>
      <c r="I266">
        <v>0.97460000000000002</v>
      </c>
      <c r="J266" s="446">
        <v>43021.5625</v>
      </c>
      <c r="K266">
        <v>0.9708</v>
      </c>
      <c r="L266">
        <v>175</v>
      </c>
      <c r="M266">
        <v>38</v>
      </c>
      <c r="N266">
        <v>57.119999999999983</v>
      </c>
      <c r="O266" s="498">
        <v>20.009722222224809</v>
      </c>
      <c r="P266" s="485"/>
      <c r="Q266" s="485"/>
      <c r="R266" s="485"/>
    </row>
    <row r="267" spans="1:18" x14ac:dyDescent="0.2">
      <c r="A267">
        <v>266</v>
      </c>
      <c r="B267" t="s">
        <v>98</v>
      </c>
      <c r="C267">
        <v>1</v>
      </c>
      <c r="D267">
        <v>0.02</v>
      </c>
      <c r="E267">
        <v>0.02</v>
      </c>
      <c r="F267" s="446">
        <v>43021.671527777777</v>
      </c>
      <c r="G267">
        <v>0.97409999999999997</v>
      </c>
      <c r="H267" s="446">
        <v>43021.671527777777</v>
      </c>
      <c r="I267">
        <v>0.97409999999999997</v>
      </c>
      <c r="J267" s="446">
        <v>43024.644444444442</v>
      </c>
      <c r="K267">
        <v>0.97340000000000015</v>
      </c>
      <c r="L267">
        <v>0</v>
      </c>
      <c r="M267">
        <v>6.999999999998181</v>
      </c>
      <c r="N267">
        <v>1.0900000000000001</v>
      </c>
      <c r="O267" s="498">
        <v>0.97291666666569654</v>
      </c>
      <c r="P267" s="485"/>
      <c r="Q267" s="485"/>
      <c r="R267" s="485"/>
    </row>
    <row r="268" spans="1:18" x14ac:dyDescent="0.2">
      <c r="A268">
        <v>267</v>
      </c>
      <c r="B268" t="s">
        <v>98</v>
      </c>
      <c r="C268">
        <v>3</v>
      </c>
      <c r="D268">
        <v>0.2</v>
      </c>
      <c r="E268">
        <v>0.28000000000000003</v>
      </c>
      <c r="F268" s="446">
        <v>43024.644444444442</v>
      </c>
      <c r="G268">
        <v>0.97309999999999997</v>
      </c>
      <c r="H268" s="446">
        <v>43026.004166666666</v>
      </c>
      <c r="I268">
        <v>0.97729999999999995</v>
      </c>
      <c r="J268" s="446">
        <v>43027.515972222223</v>
      </c>
      <c r="K268">
        <v>0.97430000000000005</v>
      </c>
      <c r="L268">
        <v>42</v>
      </c>
      <c r="M268">
        <v>30</v>
      </c>
      <c r="N268">
        <v>56.19</v>
      </c>
      <c r="O268" s="498">
        <v>2.8715277777810115</v>
      </c>
      <c r="P268" s="485"/>
      <c r="Q268" s="485"/>
      <c r="R268" s="485"/>
    </row>
    <row r="269" spans="1:18" x14ac:dyDescent="0.2">
      <c r="A269">
        <v>268</v>
      </c>
      <c r="B269" t="s">
        <v>98</v>
      </c>
      <c r="C269">
        <v>4</v>
      </c>
      <c r="D269">
        <v>0.62</v>
      </c>
      <c r="E269">
        <v>0.90000000000000013</v>
      </c>
      <c r="F269" s="446">
        <v>43027.51666666667</v>
      </c>
      <c r="G269">
        <v>0.97399999999999998</v>
      </c>
      <c r="H269" s="446">
        <v>43032.041666666664</v>
      </c>
      <c r="I269">
        <v>0.98399999999999999</v>
      </c>
      <c r="J269" s="446">
        <v>43066.352083333331</v>
      </c>
      <c r="K269">
        <v>0.97819999999999996</v>
      </c>
      <c r="L269">
        <v>100</v>
      </c>
      <c r="M269">
        <v>58</v>
      </c>
      <c r="N269">
        <v>62.300000000000004</v>
      </c>
      <c r="O269" s="498">
        <v>26.835416666661331</v>
      </c>
      <c r="P269" s="485"/>
      <c r="Q269" s="485"/>
      <c r="R269" s="485"/>
    </row>
    <row r="270" spans="1:18" x14ac:dyDescent="0.2">
      <c r="A270">
        <v>269</v>
      </c>
      <c r="B270" t="s">
        <v>97</v>
      </c>
      <c r="C270">
        <v>1</v>
      </c>
      <c r="D270">
        <v>0.02</v>
      </c>
      <c r="E270">
        <v>0.02</v>
      </c>
      <c r="F270" s="446">
        <v>43035.521527777775</v>
      </c>
      <c r="G270">
        <v>1.0026999999999999</v>
      </c>
      <c r="H270" s="446">
        <v>43035.521527777775</v>
      </c>
      <c r="I270">
        <v>1.0026999999999999</v>
      </c>
      <c r="J270" s="446">
        <v>43035.52847222222</v>
      </c>
      <c r="K270">
        <v>1.0032000000000001</v>
      </c>
      <c r="L270">
        <v>0</v>
      </c>
      <c r="M270">
        <v>5.000000000001819</v>
      </c>
      <c r="N270">
        <v>1</v>
      </c>
      <c r="O270" s="498">
        <v>6.9444444452528842E-3</v>
      </c>
      <c r="P270" s="485"/>
      <c r="Q270" s="485"/>
      <c r="R270" s="485"/>
    </row>
    <row r="271" spans="1:18" x14ac:dyDescent="0.2">
      <c r="A271">
        <v>270</v>
      </c>
      <c r="B271" t="s">
        <v>97</v>
      </c>
      <c r="C271">
        <v>4</v>
      </c>
      <c r="D271">
        <v>0.62</v>
      </c>
      <c r="E271">
        <v>0.64</v>
      </c>
      <c r="F271" s="446">
        <v>43035.564583333333</v>
      </c>
      <c r="G271">
        <v>1.0019</v>
      </c>
      <c r="H271" s="446">
        <v>43039.066666666666</v>
      </c>
      <c r="I271">
        <v>0.99629999999999996</v>
      </c>
      <c r="J271" s="446">
        <v>43039.390277777777</v>
      </c>
      <c r="K271">
        <v>0.9971000000000001</v>
      </c>
      <c r="L271">
        <v>56</v>
      </c>
      <c r="M271">
        <v>8.000000000001819</v>
      </c>
      <c r="N271">
        <v>40.21</v>
      </c>
      <c r="O271" s="498">
        <v>1.8256944444437977</v>
      </c>
      <c r="P271" s="485"/>
      <c r="Q271" s="485"/>
      <c r="R271" s="485"/>
    </row>
    <row r="272" spans="1:18" x14ac:dyDescent="0.2">
      <c r="A272">
        <v>271</v>
      </c>
      <c r="B272" t="s">
        <v>97</v>
      </c>
      <c r="C272">
        <v>1</v>
      </c>
      <c r="D272">
        <v>0.02</v>
      </c>
      <c r="E272">
        <v>0.02</v>
      </c>
      <c r="F272" s="446">
        <v>43039.419444444444</v>
      </c>
      <c r="G272">
        <v>0.99870000000000003</v>
      </c>
      <c r="H272" s="446">
        <v>43039.419444444444</v>
      </c>
      <c r="I272">
        <v>0.99870000000000003</v>
      </c>
      <c r="J272" s="446">
        <v>43039.443749999999</v>
      </c>
      <c r="K272">
        <v>0.99919999999999987</v>
      </c>
      <c r="L272">
        <v>0</v>
      </c>
      <c r="M272">
        <v>4.999999999998181</v>
      </c>
      <c r="N272">
        <v>1</v>
      </c>
      <c r="O272" s="498">
        <v>2.4305555554747116E-2</v>
      </c>
      <c r="P272" s="485"/>
      <c r="Q272" s="485"/>
      <c r="R272" s="485"/>
    </row>
    <row r="273" spans="1:18" x14ac:dyDescent="0.2">
      <c r="A273">
        <v>272</v>
      </c>
      <c r="B273" t="s">
        <v>97</v>
      </c>
      <c r="C273">
        <v>1</v>
      </c>
      <c r="D273">
        <v>0.02</v>
      </c>
      <c r="E273">
        <v>0.02</v>
      </c>
      <c r="F273" s="446">
        <v>43039.522222222222</v>
      </c>
      <c r="G273">
        <v>0.99880000000000002</v>
      </c>
      <c r="H273" s="446">
        <v>43039.522222222222</v>
      </c>
      <c r="I273">
        <v>0.99880000000000002</v>
      </c>
      <c r="J273" s="446">
        <v>43039.586805555555</v>
      </c>
      <c r="K273">
        <v>0.99929999999999997</v>
      </c>
      <c r="L273">
        <v>0</v>
      </c>
      <c r="M273">
        <v>5</v>
      </c>
      <c r="N273">
        <v>1</v>
      </c>
      <c r="O273" s="498">
        <v>6.4583333332848269E-2</v>
      </c>
      <c r="P273" s="485"/>
      <c r="Q273" s="485"/>
      <c r="R273" s="485"/>
    </row>
    <row r="274" spans="1:18" x14ac:dyDescent="0.2">
      <c r="A274">
        <v>273</v>
      </c>
      <c r="B274" t="s">
        <v>97</v>
      </c>
      <c r="C274">
        <v>1</v>
      </c>
      <c r="D274">
        <v>0.02</v>
      </c>
      <c r="E274">
        <v>0.02</v>
      </c>
      <c r="F274" s="446">
        <v>43039.660416666666</v>
      </c>
      <c r="G274">
        <v>0.99760000000000004</v>
      </c>
      <c r="H274" s="446">
        <v>43039.660416666666</v>
      </c>
      <c r="I274">
        <v>0.99760000000000004</v>
      </c>
      <c r="J274" s="446">
        <v>43039.790972222225</v>
      </c>
      <c r="K274">
        <v>0.99809999999999999</v>
      </c>
      <c r="L274">
        <v>0</v>
      </c>
      <c r="M274">
        <v>5</v>
      </c>
      <c r="N274">
        <v>1</v>
      </c>
      <c r="O274" s="498">
        <v>0.13055555555911269</v>
      </c>
      <c r="P274" s="485"/>
      <c r="Q274" s="485"/>
      <c r="R274" s="485"/>
    </row>
    <row r="275" spans="1:18" x14ac:dyDescent="0.2">
      <c r="A275">
        <v>274</v>
      </c>
      <c r="B275" t="s">
        <v>97</v>
      </c>
      <c r="C275">
        <v>1</v>
      </c>
      <c r="D275">
        <v>0.02</v>
      </c>
      <c r="E275">
        <v>0.02</v>
      </c>
      <c r="F275" s="446">
        <v>43039.791666666664</v>
      </c>
      <c r="G275">
        <v>0.99829999999999997</v>
      </c>
      <c r="H275" s="446">
        <v>43039.791666666664</v>
      </c>
      <c r="I275">
        <v>0.99829999999999997</v>
      </c>
      <c r="J275" s="446">
        <v>43040.008333333331</v>
      </c>
      <c r="K275">
        <v>0.99880000000000002</v>
      </c>
      <c r="L275">
        <v>0</v>
      </c>
      <c r="M275">
        <v>5</v>
      </c>
      <c r="N275">
        <v>1.05</v>
      </c>
      <c r="O275" s="498">
        <v>0.21666666666715173</v>
      </c>
      <c r="P275" s="485"/>
      <c r="Q275" s="485"/>
      <c r="R275" s="485"/>
    </row>
    <row r="276" spans="1:18" x14ac:dyDescent="0.2">
      <c r="A276">
        <v>275</v>
      </c>
      <c r="B276" t="s">
        <v>97</v>
      </c>
      <c r="C276">
        <v>1</v>
      </c>
      <c r="D276">
        <v>0.02</v>
      </c>
      <c r="E276">
        <v>0.02</v>
      </c>
      <c r="F276" s="446">
        <v>43040.008333333331</v>
      </c>
      <c r="G276">
        <v>0.99909999999999999</v>
      </c>
      <c r="H276" s="446">
        <v>43040.008333333331</v>
      </c>
      <c r="I276">
        <v>0.99909999999999999</v>
      </c>
      <c r="J276" s="446">
        <v>43040.063888888886</v>
      </c>
      <c r="K276">
        <v>0.99960000000000016</v>
      </c>
      <c r="L276">
        <v>0</v>
      </c>
      <c r="M276">
        <v>5.000000000001819</v>
      </c>
      <c r="N276">
        <v>1</v>
      </c>
      <c r="O276" s="498">
        <v>5.5555555554747116E-2</v>
      </c>
      <c r="P276" s="485"/>
      <c r="Q276" s="485"/>
      <c r="R276" s="485"/>
    </row>
    <row r="277" spans="1:18" x14ac:dyDescent="0.2">
      <c r="A277">
        <v>276</v>
      </c>
      <c r="B277" t="s">
        <v>97</v>
      </c>
      <c r="C277">
        <v>1</v>
      </c>
      <c r="D277">
        <v>0.02</v>
      </c>
      <c r="E277">
        <v>0.02</v>
      </c>
      <c r="F277" s="446">
        <v>43040.511805555558</v>
      </c>
      <c r="G277">
        <v>1.0015000000000001</v>
      </c>
      <c r="H277" s="446">
        <v>43040.511805555558</v>
      </c>
      <c r="I277">
        <v>1.0015000000000001</v>
      </c>
      <c r="J277" s="446">
        <v>43040.522222222222</v>
      </c>
      <c r="K277">
        <v>1.002</v>
      </c>
      <c r="L277">
        <v>0</v>
      </c>
      <c r="M277">
        <v>5</v>
      </c>
      <c r="N277">
        <v>1</v>
      </c>
      <c r="O277" s="498">
        <v>1.0416666664241347E-2</v>
      </c>
      <c r="P277" s="485"/>
      <c r="Q277" s="485"/>
      <c r="R277" s="485"/>
    </row>
    <row r="278" spans="1:18" x14ac:dyDescent="0.2">
      <c r="A278">
        <v>277</v>
      </c>
      <c r="B278" t="s">
        <v>97</v>
      </c>
      <c r="C278">
        <v>1</v>
      </c>
      <c r="D278">
        <v>0.02</v>
      </c>
      <c r="E278">
        <v>0.02</v>
      </c>
      <c r="F278" s="446">
        <v>43040.584027777775</v>
      </c>
      <c r="G278">
        <v>1.0021</v>
      </c>
      <c r="H278" s="446">
        <v>43040.584027777775</v>
      </c>
      <c r="I278">
        <v>1.0021</v>
      </c>
      <c r="J278" s="446">
        <v>43040.758333333331</v>
      </c>
      <c r="K278">
        <v>1.0025999999999999</v>
      </c>
      <c r="L278">
        <v>0</v>
      </c>
      <c r="M278">
        <v>5</v>
      </c>
      <c r="N278">
        <v>1</v>
      </c>
      <c r="O278" s="498">
        <v>0.17430555555620231</v>
      </c>
      <c r="P278" s="485"/>
      <c r="Q278" s="485"/>
      <c r="R278" s="485"/>
    </row>
    <row r="279" spans="1:18" x14ac:dyDescent="0.2">
      <c r="A279">
        <v>278</v>
      </c>
      <c r="B279" t="s">
        <v>97</v>
      </c>
      <c r="C279">
        <v>1</v>
      </c>
      <c r="D279">
        <v>0.02</v>
      </c>
      <c r="E279">
        <v>0.02</v>
      </c>
      <c r="F279" s="446">
        <v>43040.758333333331</v>
      </c>
      <c r="G279">
        <v>1.0028999999999999</v>
      </c>
      <c r="H279" s="446">
        <v>43040.758333333331</v>
      </c>
      <c r="I279">
        <v>1.0028999999999999</v>
      </c>
      <c r="J279" s="446">
        <v>43040.768055555556</v>
      </c>
      <c r="K279">
        <v>1.0034000000000001</v>
      </c>
      <c r="L279">
        <v>0</v>
      </c>
      <c r="M279">
        <v>5.000000000001819</v>
      </c>
      <c r="N279">
        <v>1</v>
      </c>
      <c r="O279" s="498">
        <v>9.7222222248092294E-3</v>
      </c>
      <c r="P279" s="485"/>
      <c r="Q279" s="485"/>
      <c r="R279" s="485"/>
    </row>
    <row r="280" spans="1:18" x14ac:dyDescent="0.2">
      <c r="A280">
        <v>279</v>
      </c>
      <c r="B280" t="s">
        <v>97</v>
      </c>
      <c r="C280">
        <v>1</v>
      </c>
      <c r="D280">
        <v>0.02</v>
      </c>
      <c r="E280">
        <v>0.02</v>
      </c>
      <c r="F280" s="446">
        <v>43041.503472222219</v>
      </c>
      <c r="G280">
        <v>0.99980000000000002</v>
      </c>
      <c r="H280" s="446">
        <v>43041.503472222219</v>
      </c>
      <c r="I280">
        <v>0.99980000000000002</v>
      </c>
      <c r="J280" s="446">
        <v>43041.522916666669</v>
      </c>
      <c r="K280">
        <v>1.0003</v>
      </c>
      <c r="L280">
        <v>0</v>
      </c>
      <c r="M280">
        <v>5</v>
      </c>
      <c r="N280">
        <v>1</v>
      </c>
      <c r="O280" s="498">
        <v>1.9444444449618459E-2</v>
      </c>
      <c r="P280" s="485"/>
      <c r="Q280" s="485"/>
      <c r="R280" s="485"/>
    </row>
    <row r="281" spans="1:18" x14ac:dyDescent="0.2">
      <c r="A281">
        <v>280</v>
      </c>
      <c r="B281" t="s">
        <v>97</v>
      </c>
      <c r="C281">
        <v>1</v>
      </c>
      <c r="D281">
        <v>0.02</v>
      </c>
      <c r="E281">
        <v>0.02</v>
      </c>
      <c r="F281" s="446">
        <v>43041.588888888888</v>
      </c>
      <c r="G281">
        <v>0.99780000000000002</v>
      </c>
      <c r="H281" s="446">
        <v>43041.588888888888</v>
      </c>
      <c r="I281">
        <v>0.99780000000000002</v>
      </c>
      <c r="J281" s="446">
        <v>43041.61041666667</v>
      </c>
      <c r="K281">
        <v>0.99830000000000008</v>
      </c>
      <c r="L281">
        <v>0</v>
      </c>
      <c r="M281">
        <v>5</v>
      </c>
      <c r="N281">
        <v>1</v>
      </c>
      <c r="O281" s="498">
        <v>2.1527777782466728E-2</v>
      </c>
      <c r="P281" s="485"/>
      <c r="Q281" s="485"/>
      <c r="R281" s="485"/>
    </row>
    <row r="282" spans="1:18" x14ac:dyDescent="0.2">
      <c r="A282">
        <v>281</v>
      </c>
      <c r="B282" t="s">
        <v>97</v>
      </c>
      <c r="C282">
        <v>1</v>
      </c>
      <c r="D282">
        <v>0.02</v>
      </c>
      <c r="E282">
        <v>0.02</v>
      </c>
      <c r="F282" s="446">
        <v>43041.61041666667</v>
      </c>
      <c r="G282">
        <v>0.99860000000000004</v>
      </c>
      <c r="H282" s="446">
        <v>43041.61041666667</v>
      </c>
      <c r="I282">
        <v>0.99860000000000004</v>
      </c>
      <c r="J282" s="446">
        <v>43041.626388888886</v>
      </c>
      <c r="K282">
        <v>0.99909999999999999</v>
      </c>
      <c r="L282">
        <v>0</v>
      </c>
      <c r="M282">
        <v>5</v>
      </c>
      <c r="N282">
        <v>1</v>
      </c>
      <c r="O282" s="498">
        <v>1.597222221607808E-2</v>
      </c>
      <c r="P282" s="485"/>
      <c r="Q282" s="485"/>
      <c r="R282" s="485"/>
    </row>
    <row r="283" spans="1:18" x14ac:dyDescent="0.2">
      <c r="A283">
        <v>282</v>
      </c>
      <c r="B283" t="s">
        <v>97</v>
      </c>
      <c r="C283">
        <v>1</v>
      </c>
      <c r="D283">
        <v>0.02</v>
      </c>
      <c r="E283">
        <v>0.02</v>
      </c>
      <c r="F283" s="446">
        <v>43041.627083333333</v>
      </c>
      <c r="G283">
        <v>0.99909999999999999</v>
      </c>
      <c r="H283" s="446">
        <v>43041.627083333333</v>
      </c>
      <c r="I283">
        <v>0.99909999999999999</v>
      </c>
      <c r="J283" s="446">
        <v>43041.694444444445</v>
      </c>
      <c r="K283">
        <v>0.99960000000000016</v>
      </c>
      <c r="L283">
        <v>0</v>
      </c>
      <c r="M283">
        <v>5.000000000001819</v>
      </c>
      <c r="N283">
        <v>1</v>
      </c>
      <c r="O283" s="498">
        <v>6.7361111112404615E-2</v>
      </c>
      <c r="P283" s="485"/>
      <c r="Q283" s="485"/>
      <c r="R283" s="485"/>
    </row>
    <row r="284" spans="1:18" x14ac:dyDescent="0.2">
      <c r="A284">
        <v>283</v>
      </c>
      <c r="B284" t="s">
        <v>97</v>
      </c>
      <c r="C284">
        <v>1</v>
      </c>
      <c r="D284">
        <v>0.02</v>
      </c>
      <c r="E284">
        <v>0.02</v>
      </c>
      <c r="F284" s="446">
        <v>43042.298611111109</v>
      </c>
      <c r="G284">
        <v>0.99939999999999996</v>
      </c>
      <c r="H284" s="446">
        <v>43042.298611111109</v>
      </c>
      <c r="I284">
        <v>0.99939999999999996</v>
      </c>
      <c r="J284" s="446">
        <v>43042.323611111111</v>
      </c>
      <c r="K284">
        <v>0.99990000000000012</v>
      </c>
      <c r="L284">
        <v>0</v>
      </c>
      <c r="M284">
        <v>5.000000000001819</v>
      </c>
      <c r="N284">
        <v>1</v>
      </c>
      <c r="O284" s="498">
        <v>2.5000000001455192E-2</v>
      </c>
      <c r="P284" s="485"/>
      <c r="Q284" s="485"/>
      <c r="R284" s="485"/>
    </row>
    <row r="285" spans="1:18" x14ac:dyDescent="0.2">
      <c r="A285">
        <v>284</v>
      </c>
      <c r="B285" t="s">
        <v>97</v>
      </c>
      <c r="C285">
        <v>1</v>
      </c>
      <c r="D285">
        <v>0.02</v>
      </c>
      <c r="E285">
        <v>0.02</v>
      </c>
      <c r="F285" s="446">
        <v>43042.526388888888</v>
      </c>
      <c r="G285">
        <v>0.99790000000000001</v>
      </c>
      <c r="H285" s="446">
        <v>43042.526388888888</v>
      </c>
      <c r="I285">
        <v>0.99790000000000001</v>
      </c>
      <c r="J285" s="446">
        <v>43042.52847222222</v>
      </c>
      <c r="K285">
        <v>0.99839999999999995</v>
      </c>
      <c r="L285">
        <v>0</v>
      </c>
      <c r="M285">
        <v>5</v>
      </c>
      <c r="N285">
        <v>1</v>
      </c>
      <c r="O285" s="498">
        <v>2.0833333328482695E-3</v>
      </c>
      <c r="P285" s="485"/>
      <c r="Q285" s="485"/>
      <c r="R285" s="485"/>
    </row>
    <row r="286" spans="1:18" x14ac:dyDescent="0.2">
      <c r="A286">
        <v>285</v>
      </c>
      <c r="B286" t="s">
        <v>97</v>
      </c>
      <c r="C286">
        <v>1</v>
      </c>
      <c r="D286">
        <v>0.02</v>
      </c>
      <c r="E286">
        <v>0.02</v>
      </c>
      <c r="F286" s="446">
        <v>43042.531944444447</v>
      </c>
      <c r="G286">
        <v>0.99870000000000003</v>
      </c>
      <c r="H286" s="446">
        <v>43042.531944444447</v>
      </c>
      <c r="I286">
        <v>0.99870000000000003</v>
      </c>
      <c r="J286" s="446">
        <v>43042.538888888892</v>
      </c>
      <c r="K286">
        <v>0.99919999999999987</v>
      </c>
      <c r="L286">
        <v>0</v>
      </c>
      <c r="M286">
        <v>4.999999999998181</v>
      </c>
      <c r="N286">
        <v>1</v>
      </c>
      <c r="O286" s="498">
        <v>6.9444444452528842E-3</v>
      </c>
      <c r="P286" s="485"/>
      <c r="Q286" s="485"/>
      <c r="R286" s="485"/>
    </row>
    <row r="287" spans="1:18" x14ac:dyDescent="0.2">
      <c r="A287">
        <v>286</v>
      </c>
      <c r="B287" t="s">
        <v>97</v>
      </c>
      <c r="C287">
        <v>1</v>
      </c>
      <c r="D287">
        <v>0.02</v>
      </c>
      <c r="E287">
        <v>0.02</v>
      </c>
      <c r="F287" s="446">
        <v>43042.542361111111</v>
      </c>
      <c r="G287">
        <v>0.99980000000000002</v>
      </c>
      <c r="H287" s="446">
        <v>43042.542361111111</v>
      </c>
      <c r="I287">
        <v>0.99980000000000002</v>
      </c>
      <c r="J287" s="446">
        <v>43042.584027777775</v>
      </c>
      <c r="K287">
        <v>1.0003</v>
      </c>
      <c r="L287">
        <v>0</v>
      </c>
      <c r="M287">
        <v>5</v>
      </c>
      <c r="N287">
        <v>1</v>
      </c>
      <c r="O287" s="498">
        <v>4.1666666664241347E-2</v>
      </c>
      <c r="P287" s="485"/>
      <c r="Q287" s="485"/>
      <c r="R287" s="485"/>
    </row>
    <row r="288" spans="1:18" x14ac:dyDescent="0.2">
      <c r="A288">
        <v>287</v>
      </c>
      <c r="B288" t="s">
        <v>97</v>
      </c>
      <c r="C288">
        <v>1</v>
      </c>
      <c r="D288">
        <v>0.02</v>
      </c>
      <c r="E288">
        <v>0.02</v>
      </c>
      <c r="F288" s="446">
        <v>43042.584027777775</v>
      </c>
      <c r="G288">
        <v>1.0005999999999999</v>
      </c>
      <c r="H288" s="446">
        <v>43042.584027777775</v>
      </c>
      <c r="I288">
        <v>1.0005999999999999</v>
      </c>
      <c r="J288" s="446">
        <v>43042.616666666669</v>
      </c>
      <c r="K288">
        <v>1.0011000000000001</v>
      </c>
      <c r="L288">
        <v>0</v>
      </c>
      <c r="M288">
        <v>5.000000000001819</v>
      </c>
      <c r="N288">
        <v>1</v>
      </c>
      <c r="O288" s="498">
        <v>3.2638888893416151E-2</v>
      </c>
      <c r="P288" s="485"/>
      <c r="Q288" s="485"/>
      <c r="R288" s="485"/>
    </row>
    <row r="289" spans="1:18" x14ac:dyDescent="0.2">
      <c r="A289">
        <v>288</v>
      </c>
      <c r="B289" t="s">
        <v>97</v>
      </c>
      <c r="C289">
        <v>1</v>
      </c>
      <c r="D289">
        <v>0.02</v>
      </c>
      <c r="E289">
        <v>0.02</v>
      </c>
      <c r="F289" s="446">
        <v>43042.617361111108</v>
      </c>
      <c r="G289">
        <v>1.0016</v>
      </c>
      <c r="H289" s="446">
        <v>43042.617361111108</v>
      </c>
      <c r="I289">
        <v>1.0016</v>
      </c>
      <c r="J289" s="446">
        <v>43042.622916666667</v>
      </c>
      <c r="K289">
        <v>1.0021</v>
      </c>
      <c r="L289">
        <v>0</v>
      </c>
      <c r="M289">
        <v>5</v>
      </c>
      <c r="N289">
        <v>1</v>
      </c>
      <c r="O289" s="498">
        <v>5.5555555591126904E-3</v>
      </c>
      <c r="P289" s="485"/>
      <c r="Q289" s="485"/>
      <c r="R289" s="485"/>
    </row>
    <row r="290" spans="1:18" x14ac:dyDescent="0.2">
      <c r="A290">
        <v>289</v>
      </c>
      <c r="B290" t="s">
        <v>97</v>
      </c>
      <c r="C290">
        <v>1</v>
      </c>
      <c r="D290">
        <v>0.02</v>
      </c>
      <c r="E290">
        <v>0.02</v>
      </c>
      <c r="F290" s="446">
        <v>43042.623611111114</v>
      </c>
      <c r="G290">
        <v>1.0024</v>
      </c>
      <c r="H290" s="446">
        <v>43042.623611111114</v>
      </c>
      <c r="I290">
        <v>1.0024</v>
      </c>
      <c r="J290" s="446">
        <v>43045.352083333331</v>
      </c>
      <c r="K290">
        <v>1.0028999999999999</v>
      </c>
      <c r="L290">
        <v>0</v>
      </c>
      <c r="M290">
        <v>4.999999999998181</v>
      </c>
      <c r="N290">
        <v>1.05</v>
      </c>
      <c r="O290" s="498">
        <v>0.72847222221753327</v>
      </c>
      <c r="P290" s="485"/>
      <c r="Q290" s="485"/>
      <c r="R290" s="485"/>
    </row>
    <row r="291" spans="1:18" x14ac:dyDescent="0.2">
      <c r="A291">
        <v>290</v>
      </c>
      <c r="B291" t="s">
        <v>97</v>
      </c>
      <c r="C291">
        <v>1</v>
      </c>
      <c r="D291">
        <v>0.02</v>
      </c>
      <c r="E291">
        <v>0.02</v>
      </c>
      <c r="F291" s="446">
        <v>43046.55</v>
      </c>
      <c r="G291">
        <v>0.99990000000000001</v>
      </c>
      <c r="H291" s="446">
        <v>43046.55</v>
      </c>
      <c r="I291">
        <v>0.99990000000000001</v>
      </c>
      <c r="J291" s="446">
        <v>43046.792361111111</v>
      </c>
      <c r="K291">
        <v>1.0004</v>
      </c>
      <c r="L291">
        <v>0</v>
      </c>
      <c r="M291">
        <v>5</v>
      </c>
      <c r="N291">
        <v>1</v>
      </c>
      <c r="O291" s="498">
        <v>0.24236111110803904</v>
      </c>
      <c r="P291" s="485"/>
      <c r="Q291" s="485"/>
      <c r="R291" s="485"/>
    </row>
    <row r="292" spans="1:18" x14ac:dyDescent="0.2">
      <c r="A292">
        <v>291</v>
      </c>
      <c r="B292" t="s">
        <v>97</v>
      </c>
      <c r="C292">
        <v>1</v>
      </c>
      <c r="D292">
        <v>0.02</v>
      </c>
      <c r="E292">
        <v>0.02</v>
      </c>
      <c r="F292" s="446">
        <v>43048.339583333334</v>
      </c>
      <c r="G292">
        <v>0.99909999999999999</v>
      </c>
      <c r="H292" s="446">
        <v>43048.339583333334</v>
      </c>
      <c r="I292">
        <v>0.99909999999999999</v>
      </c>
      <c r="J292" s="446">
        <v>43048.349305555559</v>
      </c>
      <c r="K292">
        <v>0.99960000000000016</v>
      </c>
      <c r="L292">
        <v>0</v>
      </c>
      <c r="M292">
        <v>5.000000000001819</v>
      </c>
      <c r="N292">
        <v>1</v>
      </c>
      <c r="O292" s="498">
        <v>9.7222222248092294E-3</v>
      </c>
      <c r="P292" s="485"/>
      <c r="Q292" s="485"/>
      <c r="R292" s="485"/>
    </row>
    <row r="293" spans="1:18" x14ac:dyDescent="0.2">
      <c r="A293">
        <v>292</v>
      </c>
      <c r="B293" t="s">
        <v>97</v>
      </c>
      <c r="C293">
        <v>1</v>
      </c>
      <c r="D293">
        <v>0.02</v>
      </c>
      <c r="E293">
        <v>0.02</v>
      </c>
      <c r="F293" s="446">
        <v>43048.35</v>
      </c>
      <c r="G293">
        <v>1</v>
      </c>
      <c r="H293" s="446">
        <v>43048.35</v>
      </c>
      <c r="I293">
        <v>1</v>
      </c>
      <c r="J293" s="446">
        <v>43048.352083333331</v>
      </c>
      <c r="K293">
        <v>1.0004999999999999</v>
      </c>
      <c r="L293">
        <v>0</v>
      </c>
      <c r="M293">
        <v>5</v>
      </c>
      <c r="N293">
        <v>1</v>
      </c>
      <c r="O293" s="498">
        <v>2.0833333328482695E-3</v>
      </c>
      <c r="P293" s="485"/>
      <c r="Q293" s="485"/>
      <c r="R293" s="485"/>
    </row>
    <row r="294" spans="1:18" x14ac:dyDescent="0.2">
      <c r="A294">
        <v>293</v>
      </c>
      <c r="B294" t="s">
        <v>97</v>
      </c>
      <c r="C294">
        <v>1</v>
      </c>
      <c r="D294">
        <v>0.02</v>
      </c>
      <c r="E294">
        <v>0.02</v>
      </c>
      <c r="F294" s="446">
        <v>43048.53125</v>
      </c>
      <c r="G294">
        <v>0.99690000000000001</v>
      </c>
      <c r="H294" s="446">
        <v>43048.53125</v>
      </c>
      <c r="I294">
        <v>0.99690000000000001</v>
      </c>
      <c r="J294" s="446">
        <v>43048.566666666666</v>
      </c>
      <c r="K294">
        <v>0.99739999999999995</v>
      </c>
      <c r="L294">
        <v>0</v>
      </c>
      <c r="M294">
        <v>5</v>
      </c>
      <c r="N294">
        <v>1</v>
      </c>
      <c r="O294" s="498">
        <v>3.5416666665696539E-2</v>
      </c>
      <c r="P294" s="485"/>
      <c r="Q294" s="485"/>
      <c r="R294" s="485"/>
    </row>
    <row r="295" spans="1:18" x14ac:dyDescent="0.2">
      <c r="A295">
        <v>294</v>
      </c>
      <c r="B295" t="s">
        <v>97</v>
      </c>
      <c r="C295">
        <v>1</v>
      </c>
      <c r="D295">
        <v>0.02</v>
      </c>
      <c r="E295">
        <v>0.02</v>
      </c>
      <c r="F295" s="446">
        <v>43048.574999999997</v>
      </c>
      <c r="G295">
        <v>0.99890000000000001</v>
      </c>
      <c r="H295" s="446">
        <v>43048.574999999997</v>
      </c>
      <c r="I295">
        <v>0.99890000000000001</v>
      </c>
      <c r="J295" s="446">
        <v>43048.583333333336</v>
      </c>
      <c r="K295">
        <v>0.99939999999999996</v>
      </c>
      <c r="L295">
        <v>0</v>
      </c>
      <c r="M295">
        <v>5</v>
      </c>
      <c r="N295">
        <v>1</v>
      </c>
      <c r="O295" s="498">
        <v>8.3333333386690356E-3</v>
      </c>
      <c r="P295" s="485"/>
      <c r="Q295" s="485"/>
      <c r="R295" s="485"/>
    </row>
    <row r="296" spans="1:18" x14ac:dyDescent="0.2">
      <c r="A296">
        <v>295</v>
      </c>
      <c r="B296" t="s">
        <v>97</v>
      </c>
      <c r="C296">
        <v>4</v>
      </c>
      <c r="D296">
        <v>0.62</v>
      </c>
      <c r="E296">
        <v>0.89999999999999991</v>
      </c>
      <c r="F296" s="446">
        <v>43048.584027777775</v>
      </c>
      <c r="G296">
        <v>0.99970000000000003</v>
      </c>
      <c r="H296" s="446">
        <v>43058.95416666667</v>
      </c>
      <c r="I296">
        <v>0.98960000000000004</v>
      </c>
      <c r="J296" s="446">
        <v>43059.615277777775</v>
      </c>
      <c r="K296">
        <v>0.99202222222222225</v>
      </c>
      <c r="L296">
        <v>101</v>
      </c>
      <c r="M296">
        <v>24.222222222222626</v>
      </c>
      <c r="N296">
        <v>126.29</v>
      </c>
      <c r="O296" s="498">
        <v>7.03125</v>
      </c>
      <c r="P296" s="485"/>
      <c r="Q296" s="485"/>
      <c r="R296" s="485"/>
    </row>
    <row r="297" spans="1:18" x14ac:dyDescent="0.2">
      <c r="A297">
        <v>296</v>
      </c>
      <c r="B297" t="s">
        <v>97</v>
      </c>
      <c r="C297">
        <v>1</v>
      </c>
      <c r="D297">
        <v>0.03</v>
      </c>
      <c r="E297">
        <v>0.03</v>
      </c>
      <c r="F297" s="446">
        <v>43059.688194444447</v>
      </c>
      <c r="G297">
        <v>0.9919</v>
      </c>
      <c r="H297" s="446">
        <v>43059.688194444447</v>
      </c>
      <c r="I297">
        <v>0.9919</v>
      </c>
      <c r="J297" s="446">
        <v>43059.706944444442</v>
      </c>
      <c r="K297">
        <v>0.99239999999999995</v>
      </c>
      <c r="L297">
        <v>0</v>
      </c>
      <c r="M297">
        <v>5</v>
      </c>
      <c r="N297">
        <v>1.51</v>
      </c>
      <c r="O297" s="498">
        <v>1.8749999995634425E-2</v>
      </c>
      <c r="P297" s="485"/>
      <c r="Q297" s="485"/>
      <c r="R297" s="485"/>
    </row>
    <row r="298" spans="1:18" x14ac:dyDescent="0.2">
      <c r="A298">
        <v>297</v>
      </c>
      <c r="B298" t="s">
        <v>97</v>
      </c>
      <c r="C298">
        <v>1</v>
      </c>
      <c r="D298">
        <v>0.03</v>
      </c>
      <c r="E298">
        <v>0.03</v>
      </c>
      <c r="F298" s="446">
        <v>43060.399305555555</v>
      </c>
      <c r="G298">
        <v>0.99350000000000005</v>
      </c>
      <c r="H298" s="446">
        <v>43060.399305555555</v>
      </c>
      <c r="I298">
        <v>0.99350000000000005</v>
      </c>
      <c r="J298" s="446">
        <v>43060.479861111111</v>
      </c>
      <c r="K298">
        <v>0.99399999999999999</v>
      </c>
      <c r="L298">
        <v>0</v>
      </c>
      <c r="M298">
        <v>5</v>
      </c>
      <c r="N298">
        <v>1.51</v>
      </c>
      <c r="O298" s="498">
        <v>8.0555555556202307E-2</v>
      </c>
      <c r="P298" s="485"/>
      <c r="Q298" s="485"/>
      <c r="R298" s="485"/>
    </row>
    <row r="299" spans="1:18" x14ac:dyDescent="0.2">
      <c r="A299">
        <v>298</v>
      </c>
      <c r="B299" t="s">
        <v>97</v>
      </c>
      <c r="C299">
        <v>1</v>
      </c>
      <c r="D299">
        <v>0.03</v>
      </c>
      <c r="E299">
        <v>0.03</v>
      </c>
      <c r="F299" s="446">
        <v>43060.625</v>
      </c>
      <c r="G299">
        <v>0.99109999999999998</v>
      </c>
      <c r="H299" s="446">
        <v>43060.625</v>
      </c>
      <c r="I299">
        <v>0.99109999999999998</v>
      </c>
      <c r="J299" s="446">
        <v>43060.650694444441</v>
      </c>
      <c r="K299">
        <v>0.99160000000000004</v>
      </c>
      <c r="L299">
        <v>0</v>
      </c>
      <c r="M299">
        <v>5</v>
      </c>
      <c r="N299">
        <v>1.51</v>
      </c>
      <c r="O299" s="498">
        <v>2.569444444088731E-2</v>
      </c>
      <c r="P299" s="485"/>
      <c r="Q299" s="485"/>
      <c r="R299" s="485"/>
    </row>
    <row r="300" spans="1:18" x14ac:dyDescent="0.2">
      <c r="A300">
        <v>299</v>
      </c>
      <c r="B300" t="s">
        <v>97</v>
      </c>
      <c r="C300">
        <v>1</v>
      </c>
      <c r="D300">
        <v>0.03</v>
      </c>
      <c r="E300">
        <v>0.03</v>
      </c>
      <c r="F300" s="446">
        <v>43060.922222222223</v>
      </c>
      <c r="G300">
        <v>0.99119999999999997</v>
      </c>
      <c r="H300" s="446">
        <v>43060.922222222223</v>
      </c>
      <c r="I300">
        <v>0.99119999999999997</v>
      </c>
      <c r="J300" s="446">
        <v>43076.387499999997</v>
      </c>
      <c r="K300">
        <v>0.99119999999999997</v>
      </c>
      <c r="L300">
        <v>0</v>
      </c>
      <c r="M300">
        <v>0</v>
      </c>
      <c r="N300">
        <v>1.4</v>
      </c>
      <c r="O300" s="498">
        <v>11.465277777773736</v>
      </c>
      <c r="P300" s="485"/>
      <c r="Q300" s="485"/>
      <c r="R300" s="485"/>
    </row>
    <row r="301" spans="1:18" x14ac:dyDescent="0.2">
      <c r="A301">
        <v>300</v>
      </c>
      <c r="B301" t="s">
        <v>98</v>
      </c>
      <c r="C301">
        <v>1</v>
      </c>
      <c r="D301">
        <v>0.03</v>
      </c>
      <c r="E301">
        <v>0.03</v>
      </c>
      <c r="F301" s="446">
        <v>43066.352777777778</v>
      </c>
      <c r="G301">
        <v>0.97789999999999999</v>
      </c>
      <c r="H301" s="446">
        <v>43066.352777777778</v>
      </c>
      <c r="I301">
        <v>0.97789999999999999</v>
      </c>
      <c r="J301" s="446">
        <v>43070.686111111114</v>
      </c>
      <c r="K301">
        <v>0.97639999999999993</v>
      </c>
      <c r="L301">
        <v>0</v>
      </c>
      <c r="M301">
        <v>15</v>
      </c>
      <c r="N301">
        <v>1.48</v>
      </c>
      <c r="O301" s="498">
        <v>4.3333333333357587</v>
      </c>
      <c r="P301" s="485"/>
      <c r="Q301" s="485"/>
      <c r="R301" s="485"/>
    </row>
    <row r="302" spans="1:18" x14ac:dyDescent="0.2">
      <c r="A302">
        <v>301</v>
      </c>
      <c r="B302" t="s">
        <v>98</v>
      </c>
      <c r="C302">
        <v>1</v>
      </c>
      <c r="D302">
        <v>0.03</v>
      </c>
      <c r="E302">
        <v>0.03</v>
      </c>
      <c r="F302" s="446">
        <v>43070.686805555553</v>
      </c>
      <c r="G302">
        <v>0.97540000000000004</v>
      </c>
      <c r="H302" s="446">
        <v>43070.686805555553</v>
      </c>
      <c r="I302">
        <v>0.97540000000000004</v>
      </c>
      <c r="J302" s="446">
        <v>43070.6875</v>
      </c>
      <c r="K302">
        <v>0.97489999999999999</v>
      </c>
      <c r="L302">
        <v>0</v>
      </c>
      <c r="M302">
        <v>5</v>
      </c>
      <c r="N302">
        <v>1.54</v>
      </c>
      <c r="O302" s="498">
        <v>6.944444467080757E-4</v>
      </c>
      <c r="P302" s="485"/>
      <c r="Q302" s="485"/>
      <c r="R302" s="485"/>
    </row>
    <row r="303" spans="1:18" x14ac:dyDescent="0.2">
      <c r="A303">
        <v>302</v>
      </c>
      <c r="B303" t="s">
        <v>98</v>
      </c>
      <c r="C303">
        <v>1</v>
      </c>
      <c r="D303">
        <v>0.03</v>
      </c>
      <c r="E303">
        <v>0.03</v>
      </c>
      <c r="F303" s="446">
        <v>43070.6875</v>
      </c>
      <c r="G303">
        <v>0.97460000000000002</v>
      </c>
      <c r="H303" s="446">
        <v>43070.6875</v>
      </c>
      <c r="I303">
        <v>0.97460000000000002</v>
      </c>
      <c r="J303" s="446">
        <v>43070.737500000003</v>
      </c>
      <c r="K303">
        <v>0.97409999999999997</v>
      </c>
      <c r="L303">
        <v>0</v>
      </c>
      <c r="M303">
        <v>5</v>
      </c>
      <c r="N303">
        <v>1.54</v>
      </c>
      <c r="O303" s="498">
        <v>5.0000000002910383E-2</v>
      </c>
      <c r="P303" s="485"/>
      <c r="Q303" s="485"/>
      <c r="R303" s="485"/>
    </row>
    <row r="304" spans="1:18" x14ac:dyDescent="0.2">
      <c r="A304">
        <v>303</v>
      </c>
      <c r="B304" t="s">
        <v>98</v>
      </c>
      <c r="C304">
        <v>4</v>
      </c>
      <c r="D304">
        <v>0.94</v>
      </c>
      <c r="E304">
        <v>1.26</v>
      </c>
      <c r="F304" s="446">
        <v>43070.746527777781</v>
      </c>
      <c r="G304">
        <v>0.97450000000000003</v>
      </c>
      <c r="H304" s="446">
        <v>43077.5625</v>
      </c>
      <c r="I304">
        <v>0.995</v>
      </c>
      <c r="J304" s="446">
        <v>43077.648611111108</v>
      </c>
      <c r="K304">
        <v>0.99370000000000003</v>
      </c>
      <c r="L304">
        <v>205</v>
      </c>
      <c r="M304">
        <v>13</v>
      </c>
      <c r="N304">
        <v>55.510000000000005</v>
      </c>
      <c r="O304" s="498">
        <v>4.9020833333270275</v>
      </c>
      <c r="P304" s="485"/>
      <c r="Q304" s="485"/>
      <c r="R304" s="485"/>
    </row>
    <row r="305" spans="1:18" x14ac:dyDescent="0.2">
      <c r="A305">
        <v>304</v>
      </c>
      <c r="B305" t="s">
        <v>97</v>
      </c>
      <c r="C305">
        <v>1</v>
      </c>
      <c r="D305">
        <v>0.03</v>
      </c>
      <c r="E305">
        <v>0.03</v>
      </c>
      <c r="F305" s="446">
        <v>43076.541666666664</v>
      </c>
      <c r="G305">
        <v>0.99429999999999996</v>
      </c>
      <c r="H305" s="446">
        <v>43076.541666666664</v>
      </c>
      <c r="I305">
        <v>0.99429999999999996</v>
      </c>
      <c r="J305" s="446">
        <v>43077</v>
      </c>
      <c r="K305">
        <v>0.99480000000000002</v>
      </c>
      <c r="L305">
        <v>0</v>
      </c>
      <c r="M305">
        <v>5</v>
      </c>
      <c r="N305">
        <v>1.59</v>
      </c>
      <c r="O305" s="498">
        <v>0.45833333333575865</v>
      </c>
      <c r="P305" s="485"/>
      <c r="Q305" s="485"/>
      <c r="R305" s="485"/>
    </row>
    <row r="306" spans="1:18" x14ac:dyDescent="0.2">
      <c r="A306">
        <v>305</v>
      </c>
      <c r="B306" t="s">
        <v>97</v>
      </c>
      <c r="C306">
        <v>4</v>
      </c>
      <c r="D306">
        <v>0.94</v>
      </c>
      <c r="E306">
        <v>0.97</v>
      </c>
      <c r="F306" s="446">
        <v>43077.561111111114</v>
      </c>
      <c r="G306">
        <v>0.99690000000000001</v>
      </c>
      <c r="H306" s="446">
        <v>43083.29583333333</v>
      </c>
      <c r="I306">
        <v>0.98580000000000001</v>
      </c>
      <c r="J306" s="446">
        <v>43083.363888888889</v>
      </c>
      <c r="K306">
        <v>0.98669999999999991</v>
      </c>
      <c r="L306">
        <v>111</v>
      </c>
      <c r="M306">
        <v>9</v>
      </c>
      <c r="N306">
        <v>55.199999999999996</v>
      </c>
      <c r="O306" s="498">
        <v>3.8027777777751908</v>
      </c>
      <c r="P306" s="485"/>
      <c r="Q306" s="485"/>
      <c r="R306" s="485"/>
    </row>
    <row r="307" spans="1:18" x14ac:dyDescent="0.2">
      <c r="A307">
        <v>306</v>
      </c>
      <c r="B307" t="s">
        <v>98</v>
      </c>
      <c r="C307">
        <v>1</v>
      </c>
      <c r="D307">
        <v>0.03</v>
      </c>
      <c r="E307">
        <v>0.03</v>
      </c>
      <c r="F307" s="446">
        <v>43079.92083333333</v>
      </c>
      <c r="G307">
        <v>0.99339999999999995</v>
      </c>
      <c r="H307" s="446">
        <v>43079.92083333333</v>
      </c>
      <c r="I307">
        <v>0.99339999999999995</v>
      </c>
      <c r="J307" s="446">
        <v>43079.9375</v>
      </c>
      <c r="K307">
        <v>0.9929</v>
      </c>
      <c r="L307">
        <v>0</v>
      </c>
      <c r="M307">
        <v>5</v>
      </c>
      <c r="N307">
        <v>1.51</v>
      </c>
      <c r="O307" s="498">
        <v>-0.98333333332993789</v>
      </c>
      <c r="P307" s="485"/>
      <c r="Q307" s="485"/>
      <c r="R307" s="485"/>
    </row>
    <row r="308" spans="1:18" x14ac:dyDescent="0.2">
      <c r="A308">
        <v>307</v>
      </c>
      <c r="B308" t="s">
        <v>98</v>
      </c>
      <c r="C308">
        <v>1</v>
      </c>
      <c r="D308">
        <v>0.03</v>
      </c>
      <c r="E308">
        <v>0.03</v>
      </c>
      <c r="F308" s="446">
        <v>43080.295138888891</v>
      </c>
      <c r="G308">
        <v>0.99129999999999996</v>
      </c>
      <c r="H308" s="446">
        <v>43080.295138888891</v>
      </c>
      <c r="I308">
        <v>0.99129999999999996</v>
      </c>
      <c r="J308" s="446">
        <v>43080.411805555559</v>
      </c>
      <c r="K308">
        <v>0.99080000000000001</v>
      </c>
      <c r="L308">
        <v>0</v>
      </c>
      <c r="M308">
        <v>5</v>
      </c>
      <c r="N308">
        <v>1.51</v>
      </c>
      <c r="O308" s="498">
        <v>0.11666666666860692</v>
      </c>
      <c r="P308" s="485"/>
      <c r="Q308" s="485"/>
      <c r="R308" s="485"/>
    </row>
    <row r="309" spans="1:18" x14ac:dyDescent="0.2">
      <c r="A309">
        <v>308</v>
      </c>
      <c r="B309" t="s">
        <v>98</v>
      </c>
      <c r="C309">
        <v>1</v>
      </c>
      <c r="D309">
        <v>0.03</v>
      </c>
      <c r="E309">
        <v>0.03</v>
      </c>
      <c r="F309" s="446">
        <v>43080.629861111112</v>
      </c>
      <c r="G309">
        <v>0.99009999999999998</v>
      </c>
      <c r="H309" s="446">
        <v>43080.629861111112</v>
      </c>
      <c r="I309">
        <v>0.99009999999999998</v>
      </c>
      <c r="J309" s="446">
        <v>43081.365277777775</v>
      </c>
      <c r="K309">
        <v>0.98939999999999995</v>
      </c>
      <c r="L309">
        <v>0</v>
      </c>
      <c r="M309">
        <v>7</v>
      </c>
      <c r="N309">
        <v>1.6</v>
      </c>
      <c r="O309" s="498">
        <v>0.73541666666278616</v>
      </c>
      <c r="P309" s="485"/>
      <c r="Q309" s="485"/>
      <c r="R309" s="485"/>
    </row>
    <row r="310" spans="1:18" x14ac:dyDescent="0.2">
      <c r="A310">
        <v>309</v>
      </c>
      <c r="B310" t="s">
        <v>98</v>
      </c>
      <c r="C310">
        <v>1</v>
      </c>
      <c r="D310">
        <v>0.03</v>
      </c>
      <c r="E310">
        <v>0.03</v>
      </c>
      <c r="F310" s="446">
        <v>43081.665277777778</v>
      </c>
      <c r="G310">
        <v>0.99270000000000003</v>
      </c>
      <c r="H310" s="446">
        <v>43081.665277777778</v>
      </c>
      <c r="I310">
        <v>0.99270000000000003</v>
      </c>
      <c r="J310" s="446">
        <v>43081.681250000001</v>
      </c>
      <c r="K310">
        <v>0.99219999999999997</v>
      </c>
      <c r="L310">
        <v>0</v>
      </c>
      <c r="M310">
        <v>5</v>
      </c>
      <c r="N310">
        <v>1.51</v>
      </c>
      <c r="O310" s="498">
        <v>1.5972222223354038E-2</v>
      </c>
      <c r="P310" s="485"/>
      <c r="Q310" s="485"/>
      <c r="R310" s="485"/>
    </row>
    <row r="311" spans="1:18" x14ac:dyDescent="0.2">
      <c r="A311">
        <v>310</v>
      </c>
      <c r="B311" t="s">
        <v>98</v>
      </c>
      <c r="C311">
        <v>1</v>
      </c>
      <c r="D311">
        <v>0.03</v>
      </c>
      <c r="E311">
        <v>0.03</v>
      </c>
      <c r="F311" s="446">
        <v>43081.727777777778</v>
      </c>
      <c r="G311">
        <v>0.99170000000000003</v>
      </c>
      <c r="H311" s="446">
        <v>43081.727777777778</v>
      </c>
      <c r="I311">
        <v>0.99170000000000003</v>
      </c>
      <c r="J311" s="446">
        <v>43081.727777777778</v>
      </c>
      <c r="K311">
        <v>0.99119999999999997</v>
      </c>
      <c r="L311">
        <v>0</v>
      </c>
      <c r="M311">
        <v>5</v>
      </c>
      <c r="N311">
        <v>1.51</v>
      </c>
      <c r="O311" s="498">
        <v>0</v>
      </c>
      <c r="P311" s="485"/>
      <c r="Q311" s="485"/>
      <c r="R311" s="485"/>
    </row>
    <row r="312" spans="1:18" x14ac:dyDescent="0.2">
      <c r="A312">
        <v>311</v>
      </c>
      <c r="B312" t="s">
        <v>98</v>
      </c>
      <c r="C312">
        <v>1</v>
      </c>
      <c r="D312">
        <v>0.03</v>
      </c>
      <c r="E312">
        <v>0.03</v>
      </c>
      <c r="F312" s="446">
        <v>43081.727777777778</v>
      </c>
      <c r="G312">
        <v>0.9909</v>
      </c>
      <c r="H312" s="446">
        <v>43081.727777777778</v>
      </c>
      <c r="I312">
        <v>0.9909</v>
      </c>
      <c r="J312" s="446">
        <v>43082.14166666667</v>
      </c>
      <c r="K312">
        <v>0.99019999999999986</v>
      </c>
      <c r="L312">
        <v>0</v>
      </c>
      <c r="M312">
        <v>7.000000000001819</v>
      </c>
      <c r="N312">
        <v>1.6</v>
      </c>
      <c r="O312" s="498">
        <v>0.41388888889196096</v>
      </c>
      <c r="P312" s="485"/>
      <c r="Q312" s="485"/>
      <c r="R312" s="485"/>
    </row>
    <row r="313" spans="1:18" x14ac:dyDescent="0.2">
      <c r="A313">
        <v>312</v>
      </c>
      <c r="B313" t="s">
        <v>98</v>
      </c>
      <c r="C313">
        <v>1</v>
      </c>
      <c r="D313">
        <v>0.03</v>
      </c>
      <c r="E313">
        <v>0.03</v>
      </c>
      <c r="F313" s="446">
        <v>43082.15</v>
      </c>
      <c r="G313">
        <v>0.98939999999999995</v>
      </c>
      <c r="H313" s="446">
        <v>43082.15</v>
      </c>
      <c r="I313">
        <v>0.98939999999999995</v>
      </c>
      <c r="J313" s="446">
        <v>43082.572916666664</v>
      </c>
      <c r="K313">
        <v>0.9889</v>
      </c>
      <c r="L313">
        <v>0</v>
      </c>
      <c r="M313">
        <v>5</v>
      </c>
      <c r="N313">
        <v>1.52</v>
      </c>
      <c r="O313" s="498">
        <v>0.42291666666278616</v>
      </c>
      <c r="P313" s="485"/>
      <c r="Q313" s="485"/>
      <c r="R313" s="485"/>
    </row>
    <row r="314" spans="1:18" x14ac:dyDescent="0.2">
      <c r="A314">
        <v>313</v>
      </c>
      <c r="B314" t="s">
        <v>98</v>
      </c>
      <c r="C314">
        <v>1</v>
      </c>
      <c r="D314">
        <v>0.03</v>
      </c>
      <c r="E314">
        <v>0.03</v>
      </c>
      <c r="F314" s="446">
        <v>43082.572916666664</v>
      </c>
      <c r="G314">
        <v>0.98860000000000003</v>
      </c>
      <c r="H314" s="446">
        <v>43082.572916666664</v>
      </c>
      <c r="I314">
        <v>0.98860000000000003</v>
      </c>
      <c r="J314" s="446">
        <v>43082.773611111108</v>
      </c>
      <c r="K314">
        <v>0.98809999999999998</v>
      </c>
      <c r="L314">
        <v>0</v>
      </c>
      <c r="M314">
        <v>5</v>
      </c>
      <c r="N314">
        <v>1.52</v>
      </c>
      <c r="O314" s="498">
        <v>0.20069444444379769</v>
      </c>
      <c r="P314" s="485"/>
      <c r="Q314" s="485"/>
      <c r="R314" s="485"/>
    </row>
    <row r="315" spans="1:18" x14ac:dyDescent="0.2">
      <c r="A315">
        <v>314</v>
      </c>
      <c r="B315" t="s">
        <v>98</v>
      </c>
      <c r="C315">
        <v>1</v>
      </c>
      <c r="D315">
        <v>0.03</v>
      </c>
      <c r="E315">
        <v>0.03</v>
      </c>
      <c r="F315" s="446">
        <v>43082.792361111111</v>
      </c>
      <c r="G315">
        <v>0.98629999999999995</v>
      </c>
      <c r="H315" s="446">
        <v>43082.792361111111</v>
      </c>
      <c r="I315">
        <v>0.98629999999999995</v>
      </c>
      <c r="J315" s="446">
        <v>43082.796527777777</v>
      </c>
      <c r="K315">
        <v>0.98580000000000001</v>
      </c>
      <c r="L315">
        <v>0</v>
      </c>
      <c r="M315">
        <v>5</v>
      </c>
      <c r="N315">
        <v>1.52</v>
      </c>
      <c r="O315" s="498">
        <v>4.166666665696539E-3</v>
      </c>
      <c r="P315" s="485"/>
      <c r="Q315" s="485"/>
      <c r="R315" s="485"/>
    </row>
    <row r="316" spans="1:18" x14ac:dyDescent="0.2">
      <c r="A316">
        <v>315</v>
      </c>
      <c r="B316" t="s">
        <v>98</v>
      </c>
      <c r="C316">
        <v>1</v>
      </c>
      <c r="D316">
        <v>0.03</v>
      </c>
      <c r="E316">
        <v>0.03</v>
      </c>
      <c r="F316" s="446">
        <v>43082.796527777777</v>
      </c>
      <c r="G316">
        <v>0.98550000000000004</v>
      </c>
      <c r="H316" s="446">
        <v>43082.796527777777</v>
      </c>
      <c r="I316">
        <v>0.98550000000000004</v>
      </c>
      <c r="J316" s="446">
        <v>43082.831944444442</v>
      </c>
      <c r="K316">
        <v>0.98499999999999999</v>
      </c>
      <c r="L316">
        <v>0</v>
      </c>
      <c r="M316">
        <v>5</v>
      </c>
      <c r="N316">
        <v>1.52</v>
      </c>
      <c r="O316" s="498">
        <v>3.5416666665696539E-2</v>
      </c>
      <c r="P316" s="485"/>
      <c r="Q316" s="485"/>
      <c r="R316" s="485"/>
    </row>
    <row r="317" spans="1:18" x14ac:dyDescent="0.2">
      <c r="A317">
        <v>316</v>
      </c>
      <c r="B317" t="s">
        <v>98</v>
      </c>
      <c r="C317">
        <v>2</v>
      </c>
      <c r="D317">
        <v>0.09</v>
      </c>
      <c r="E317">
        <v>0.12</v>
      </c>
      <c r="F317" s="446">
        <v>43083.351388888892</v>
      </c>
      <c r="G317">
        <v>0.98529999999999995</v>
      </c>
      <c r="H317" s="446">
        <v>43084.118055555555</v>
      </c>
      <c r="I317">
        <v>0.98799999999999999</v>
      </c>
      <c r="J317" s="446">
        <v>43087.642361111109</v>
      </c>
      <c r="K317">
        <v>0.9859</v>
      </c>
      <c r="L317">
        <v>27</v>
      </c>
      <c r="M317">
        <v>21</v>
      </c>
      <c r="N317">
        <v>14.739999999999998</v>
      </c>
      <c r="O317" s="498">
        <v>2.2909722222175333</v>
      </c>
      <c r="P317" s="485"/>
      <c r="Q317" s="485"/>
      <c r="R317" s="485"/>
    </row>
    <row r="318" spans="1:18" x14ac:dyDescent="0.2">
      <c r="A318">
        <v>317</v>
      </c>
      <c r="B318" t="s">
        <v>97</v>
      </c>
      <c r="C318">
        <v>1</v>
      </c>
      <c r="D318">
        <v>0.03</v>
      </c>
      <c r="E318">
        <v>0.03</v>
      </c>
      <c r="F318" s="446">
        <v>43083.364583333336</v>
      </c>
      <c r="G318">
        <v>0.98699999999999999</v>
      </c>
      <c r="H318" s="446">
        <v>43083.364583333336</v>
      </c>
      <c r="I318">
        <v>0.98699999999999999</v>
      </c>
      <c r="J318" s="446">
        <v>43083.373611111114</v>
      </c>
      <c r="K318">
        <v>0.98749999999999993</v>
      </c>
      <c r="L318">
        <v>0</v>
      </c>
      <c r="M318">
        <v>5</v>
      </c>
      <c r="N318">
        <v>1.52</v>
      </c>
      <c r="O318" s="498">
        <v>9.0277777781011537E-3</v>
      </c>
      <c r="P318" s="485"/>
      <c r="Q318" s="485"/>
      <c r="R318" s="485"/>
    </row>
    <row r="319" spans="1:18" x14ac:dyDescent="0.2">
      <c r="A319">
        <v>318</v>
      </c>
      <c r="B319" t="s">
        <v>97</v>
      </c>
      <c r="C319">
        <v>1</v>
      </c>
      <c r="D319">
        <v>0.03</v>
      </c>
      <c r="E319">
        <v>0.03</v>
      </c>
      <c r="F319" s="446">
        <v>43083.563888888886</v>
      </c>
      <c r="G319">
        <v>0.98740000000000006</v>
      </c>
      <c r="H319" s="446">
        <v>43083.563888888886</v>
      </c>
      <c r="I319">
        <v>0.98740000000000006</v>
      </c>
      <c r="J319" s="446">
        <v>43083.577777777777</v>
      </c>
      <c r="K319">
        <v>0.9879</v>
      </c>
      <c r="L319">
        <v>0</v>
      </c>
      <c r="M319">
        <v>5</v>
      </c>
      <c r="N319">
        <v>1.52</v>
      </c>
      <c r="O319" s="498">
        <v>1.3888888890505768E-2</v>
      </c>
      <c r="P319" s="485"/>
      <c r="Q319" s="485"/>
      <c r="R319" s="485"/>
    </row>
    <row r="320" spans="1:18" x14ac:dyDescent="0.2">
      <c r="A320">
        <v>319</v>
      </c>
      <c r="B320" t="s">
        <v>97</v>
      </c>
      <c r="C320">
        <v>1</v>
      </c>
      <c r="D320">
        <v>0.03</v>
      </c>
      <c r="E320">
        <v>0.03</v>
      </c>
      <c r="F320" s="446">
        <v>43083.581944444442</v>
      </c>
      <c r="G320">
        <v>0.98909999999999998</v>
      </c>
      <c r="H320" s="446">
        <v>43083.581944444442</v>
      </c>
      <c r="I320">
        <v>0.98909999999999998</v>
      </c>
      <c r="J320" s="446">
        <v>43083.634722222225</v>
      </c>
      <c r="K320">
        <v>0.98960000000000004</v>
      </c>
      <c r="L320">
        <v>0</v>
      </c>
      <c r="M320">
        <v>5</v>
      </c>
      <c r="N320">
        <v>1.52</v>
      </c>
      <c r="O320" s="498">
        <v>5.2777777782466728E-2</v>
      </c>
      <c r="P320" s="485"/>
      <c r="Q320" s="485"/>
      <c r="R320" s="485"/>
    </row>
    <row r="321" spans="1:18" x14ac:dyDescent="0.2">
      <c r="A321">
        <v>320</v>
      </c>
      <c r="B321" t="s">
        <v>97</v>
      </c>
      <c r="C321">
        <v>1</v>
      </c>
      <c r="D321">
        <v>0.03</v>
      </c>
      <c r="E321">
        <v>0.03</v>
      </c>
      <c r="F321" s="446">
        <v>43083.90902777778</v>
      </c>
      <c r="G321">
        <v>0.98909999999999998</v>
      </c>
      <c r="H321" s="446">
        <v>43083.90902777778</v>
      </c>
      <c r="I321">
        <v>0.98909999999999998</v>
      </c>
      <c r="J321" s="446">
        <v>43083.954861111109</v>
      </c>
      <c r="K321">
        <v>0.98960000000000004</v>
      </c>
      <c r="L321">
        <v>0</v>
      </c>
      <c r="M321">
        <v>5</v>
      </c>
      <c r="N321">
        <v>1.52</v>
      </c>
      <c r="O321" s="498">
        <v>4.5833333329937886E-2</v>
      </c>
      <c r="P321" s="485"/>
      <c r="Q321" s="485"/>
      <c r="R321" s="485"/>
    </row>
    <row r="322" spans="1:18" x14ac:dyDescent="0.2">
      <c r="A322">
        <v>321</v>
      </c>
      <c r="B322" t="s">
        <v>97</v>
      </c>
      <c r="C322">
        <v>1</v>
      </c>
      <c r="D322">
        <v>0.03</v>
      </c>
      <c r="E322">
        <v>0.03</v>
      </c>
      <c r="F322" s="446">
        <v>43084.276388888888</v>
      </c>
      <c r="G322">
        <v>0.98870000000000002</v>
      </c>
      <c r="H322" s="446">
        <v>43084.276388888888</v>
      </c>
      <c r="I322">
        <v>0.98870000000000002</v>
      </c>
      <c r="J322" s="446">
        <v>43084.526388888888</v>
      </c>
      <c r="K322">
        <v>0.98919999999999997</v>
      </c>
      <c r="L322">
        <v>0</v>
      </c>
      <c r="M322">
        <v>5</v>
      </c>
      <c r="N322">
        <v>1.52</v>
      </c>
      <c r="O322" s="498">
        <v>0.25</v>
      </c>
      <c r="P322" s="485"/>
      <c r="Q322" s="485"/>
      <c r="R322" s="485"/>
    </row>
    <row r="323" spans="1:18" x14ac:dyDescent="0.2">
      <c r="A323">
        <v>322</v>
      </c>
      <c r="B323" t="s">
        <v>97</v>
      </c>
      <c r="C323">
        <v>1</v>
      </c>
      <c r="D323">
        <v>0.03</v>
      </c>
      <c r="E323">
        <v>0.03</v>
      </c>
      <c r="F323" s="446">
        <v>43084.636111111111</v>
      </c>
      <c r="G323">
        <v>0.99199999999999999</v>
      </c>
      <c r="H323" s="446">
        <v>43084.636111111111</v>
      </c>
      <c r="I323">
        <v>0.99199999999999999</v>
      </c>
      <c r="J323" s="446">
        <v>43084.637499999997</v>
      </c>
      <c r="K323">
        <v>0.99250000000000005</v>
      </c>
      <c r="L323">
        <v>0</v>
      </c>
      <c r="M323">
        <v>5</v>
      </c>
      <c r="N323">
        <v>1.51</v>
      </c>
      <c r="O323" s="498">
        <v>1.3888888861401938E-3</v>
      </c>
      <c r="P323" s="485"/>
      <c r="Q323" s="485"/>
      <c r="R323" s="485"/>
    </row>
    <row r="324" spans="1:18" x14ac:dyDescent="0.2">
      <c r="A324">
        <v>323</v>
      </c>
      <c r="B324" t="s">
        <v>97</v>
      </c>
      <c r="C324">
        <v>4</v>
      </c>
      <c r="D324">
        <v>0.94</v>
      </c>
      <c r="E324">
        <v>0.97</v>
      </c>
      <c r="F324" s="446">
        <v>43084.638194444444</v>
      </c>
      <c r="G324">
        <v>0.99299999999999999</v>
      </c>
      <c r="H324" s="446">
        <v>43089.344444444447</v>
      </c>
      <c r="I324">
        <v>0.98629999999999995</v>
      </c>
      <c r="J324" s="446">
        <v>43089.40625</v>
      </c>
      <c r="K324">
        <v>0.98709999999999998</v>
      </c>
      <c r="L324">
        <v>67</v>
      </c>
      <c r="M324">
        <v>8</v>
      </c>
      <c r="N324">
        <v>58.480000000000004</v>
      </c>
      <c r="O324" s="498">
        <v>2.7680555555562023</v>
      </c>
      <c r="P324" s="485"/>
      <c r="Q324" s="485"/>
      <c r="R324" s="485"/>
    </row>
    <row r="325" spans="1:18" x14ac:dyDescent="0.2">
      <c r="A325">
        <v>324</v>
      </c>
      <c r="B325" t="s">
        <v>98</v>
      </c>
      <c r="C325">
        <v>1</v>
      </c>
      <c r="D325">
        <v>0.03</v>
      </c>
      <c r="E325">
        <v>0.03</v>
      </c>
      <c r="F325" s="446">
        <v>43087.646527777775</v>
      </c>
      <c r="G325">
        <v>0.98519999999999996</v>
      </c>
      <c r="H325" s="446">
        <v>43087.646527777775</v>
      </c>
      <c r="I325">
        <v>0.98519999999999996</v>
      </c>
      <c r="J325" s="446">
        <v>43087.652777777781</v>
      </c>
      <c r="K325">
        <v>0.98469999999999991</v>
      </c>
      <c r="L325">
        <v>0</v>
      </c>
      <c r="M325">
        <v>5.000000000001819</v>
      </c>
      <c r="N325">
        <v>1.52</v>
      </c>
      <c r="O325" s="498">
        <v>6.2500000058207661E-3</v>
      </c>
      <c r="P325" s="485"/>
      <c r="Q325" s="485"/>
      <c r="R325" s="485"/>
    </row>
    <row r="326" spans="1:18" x14ac:dyDescent="0.2">
      <c r="A326">
        <v>325</v>
      </c>
      <c r="B326" t="s">
        <v>98</v>
      </c>
      <c r="C326">
        <v>1</v>
      </c>
      <c r="D326">
        <v>0.03</v>
      </c>
      <c r="E326">
        <v>0.03</v>
      </c>
      <c r="F326" s="446">
        <v>43087.654861111114</v>
      </c>
      <c r="G326">
        <v>0.98399999999999999</v>
      </c>
      <c r="H326" s="446">
        <v>43087.654861111114</v>
      </c>
      <c r="I326">
        <v>0.98399999999999999</v>
      </c>
      <c r="J326" s="446">
        <v>43089.655555555553</v>
      </c>
      <c r="K326">
        <v>0.98319999999999996</v>
      </c>
      <c r="L326">
        <v>0</v>
      </c>
      <c r="M326">
        <v>8</v>
      </c>
      <c r="N326">
        <v>1.4</v>
      </c>
      <c r="O326" s="498">
        <v>2.0006944444394321</v>
      </c>
      <c r="P326" s="485"/>
      <c r="Q326" s="485"/>
      <c r="R326" s="485"/>
    </row>
    <row r="327" spans="1:18" x14ac:dyDescent="0.2">
      <c r="A327">
        <v>326</v>
      </c>
      <c r="B327" t="s">
        <v>97</v>
      </c>
      <c r="C327">
        <v>1</v>
      </c>
      <c r="D327">
        <v>0.03</v>
      </c>
      <c r="E327">
        <v>0.03</v>
      </c>
      <c r="F327" s="446">
        <v>43089.498611111114</v>
      </c>
      <c r="G327">
        <v>0.98860000000000003</v>
      </c>
      <c r="H327" s="446">
        <v>43089.498611111114</v>
      </c>
      <c r="I327">
        <v>0.98860000000000003</v>
      </c>
      <c r="J327" s="446">
        <v>43090.51666666667</v>
      </c>
      <c r="K327">
        <v>0.98899999999999999</v>
      </c>
      <c r="L327">
        <v>0</v>
      </c>
      <c r="M327">
        <v>4</v>
      </c>
      <c r="N327">
        <v>1.44</v>
      </c>
      <c r="O327" s="498">
        <v>1.0180555555562023</v>
      </c>
      <c r="P327" s="485"/>
      <c r="Q327" s="485"/>
      <c r="R327" s="485"/>
    </row>
    <row r="328" spans="1:18" x14ac:dyDescent="0.2">
      <c r="A328">
        <v>327</v>
      </c>
      <c r="B328" t="s">
        <v>98</v>
      </c>
      <c r="C328">
        <v>2</v>
      </c>
      <c r="D328">
        <v>0.94</v>
      </c>
      <c r="E328">
        <v>0.97</v>
      </c>
      <c r="F328" s="446">
        <v>43089.655555555553</v>
      </c>
      <c r="G328">
        <v>0.9829</v>
      </c>
      <c r="H328" s="446">
        <v>43091.915972222225</v>
      </c>
      <c r="I328">
        <v>0.98839999999999995</v>
      </c>
      <c r="J328" s="446">
        <v>43096.708333333336</v>
      </c>
      <c r="K328">
        <v>0.98709999999999998</v>
      </c>
      <c r="L328">
        <v>55</v>
      </c>
      <c r="M328">
        <v>13</v>
      </c>
      <c r="N328">
        <v>58.38000000000001</v>
      </c>
      <c r="O328" s="498">
        <v>5.0527777777824667</v>
      </c>
      <c r="P328" s="485"/>
      <c r="Q328" s="485"/>
      <c r="R328" s="485"/>
    </row>
    <row r="329" spans="1:18" x14ac:dyDescent="0.2">
      <c r="A329">
        <v>328</v>
      </c>
      <c r="B329" t="s">
        <v>97</v>
      </c>
      <c r="C329">
        <v>1</v>
      </c>
      <c r="D329">
        <v>0.03</v>
      </c>
      <c r="E329">
        <v>0.03</v>
      </c>
      <c r="F329" s="446">
        <v>43091.011111111111</v>
      </c>
      <c r="G329">
        <v>0.99</v>
      </c>
      <c r="H329" s="446">
        <v>43091.011111111111</v>
      </c>
      <c r="I329">
        <v>0.99</v>
      </c>
      <c r="J329" s="446">
        <v>43091.6</v>
      </c>
      <c r="K329">
        <v>0.99050000000000005</v>
      </c>
      <c r="L329">
        <v>0</v>
      </c>
      <c r="M329">
        <v>5</v>
      </c>
      <c r="N329">
        <v>1.51</v>
      </c>
      <c r="O329" s="498">
        <v>0.58888888888759539</v>
      </c>
      <c r="P329" s="485"/>
      <c r="Q329" s="485"/>
      <c r="R329" s="485"/>
    </row>
    <row r="330" spans="1:18" x14ac:dyDescent="0.2">
      <c r="A330">
        <v>329</v>
      </c>
      <c r="B330" t="s">
        <v>97</v>
      </c>
      <c r="C330">
        <v>1</v>
      </c>
      <c r="D330">
        <v>0.03</v>
      </c>
      <c r="E330">
        <v>0.03</v>
      </c>
      <c r="F330" s="446">
        <v>43091.668749999997</v>
      </c>
      <c r="G330">
        <v>0.99009999999999998</v>
      </c>
      <c r="H330" s="446">
        <v>43091.668749999997</v>
      </c>
      <c r="I330">
        <v>0.99009999999999998</v>
      </c>
      <c r="J330" s="446">
        <v>43091.683333333334</v>
      </c>
      <c r="K330">
        <v>0.99060000000000004</v>
      </c>
      <c r="L330">
        <v>0</v>
      </c>
      <c r="M330">
        <v>5</v>
      </c>
      <c r="N330">
        <v>1.51</v>
      </c>
      <c r="O330" s="498">
        <v>1.4583333337213844E-2</v>
      </c>
      <c r="P330" s="485"/>
      <c r="Q330" s="485"/>
      <c r="R330" s="485"/>
    </row>
    <row r="331" spans="1:18" x14ac:dyDescent="0.2">
      <c r="A331">
        <v>330</v>
      </c>
      <c r="B331" t="s">
        <v>97</v>
      </c>
      <c r="C331">
        <v>1</v>
      </c>
      <c r="D331">
        <v>0.03</v>
      </c>
      <c r="E331">
        <v>0.03</v>
      </c>
      <c r="F331" s="446">
        <v>43091.802083333336</v>
      </c>
      <c r="G331">
        <v>0.99</v>
      </c>
      <c r="H331" s="446">
        <v>43091.802083333336</v>
      </c>
      <c r="I331">
        <v>0.99</v>
      </c>
      <c r="J331" s="446">
        <v>43095.425694444442</v>
      </c>
      <c r="K331">
        <v>0.99039999999999995</v>
      </c>
      <c r="L331">
        <v>0</v>
      </c>
      <c r="M331">
        <v>4</v>
      </c>
      <c r="N331">
        <v>1.37</v>
      </c>
      <c r="O331" s="498">
        <v>1.6236111111065838</v>
      </c>
      <c r="P331" s="485"/>
      <c r="Q331" s="485"/>
      <c r="R331" s="485"/>
    </row>
    <row r="332" spans="1:18" x14ac:dyDescent="0.2">
      <c r="A332">
        <v>331</v>
      </c>
      <c r="B332" t="s">
        <v>97</v>
      </c>
      <c r="C332">
        <v>1</v>
      </c>
      <c r="D332">
        <v>0.03</v>
      </c>
      <c r="E332">
        <v>0.03</v>
      </c>
      <c r="F332" s="446">
        <v>43095.957638888889</v>
      </c>
      <c r="G332">
        <v>0.98960000000000004</v>
      </c>
      <c r="H332" s="446">
        <v>43095.957638888889</v>
      </c>
      <c r="I332">
        <v>0.98960000000000004</v>
      </c>
      <c r="J332" s="446">
        <v>43096.331250000003</v>
      </c>
      <c r="K332">
        <v>0.99009999999999998</v>
      </c>
      <c r="L332">
        <v>0</v>
      </c>
      <c r="M332">
        <v>5</v>
      </c>
      <c r="N332">
        <v>1.59</v>
      </c>
      <c r="O332" s="498">
        <v>0.37361111111385981</v>
      </c>
      <c r="P332" s="485"/>
      <c r="Q332" s="485"/>
      <c r="R332" s="485"/>
    </row>
    <row r="333" spans="1:18" x14ac:dyDescent="0.2">
      <c r="A333">
        <v>332</v>
      </c>
      <c r="B333" t="s">
        <v>98</v>
      </c>
      <c r="C333">
        <v>1</v>
      </c>
      <c r="D333">
        <v>0.28999999999999998</v>
      </c>
      <c r="E333">
        <v>0.28999999999999998</v>
      </c>
      <c r="F333" s="446">
        <v>43096.708333333336</v>
      </c>
      <c r="G333">
        <v>0.9869</v>
      </c>
      <c r="H333" s="446">
        <v>43096.708333333336</v>
      </c>
      <c r="I333">
        <v>0.9869</v>
      </c>
      <c r="J333" s="446">
        <v>43096.917361111111</v>
      </c>
      <c r="K333">
        <v>0.98569999999999991</v>
      </c>
      <c r="L333">
        <v>0</v>
      </c>
      <c r="M333">
        <v>12</v>
      </c>
      <c r="N333">
        <v>35.299999999999997</v>
      </c>
      <c r="O333" s="498">
        <v>0.20902777777519077</v>
      </c>
      <c r="P333" s="485"/>
      <c r="Q333" s="485"/>
      <c r="R333" s="485"/>
    </row>
    <row r="334" spans="1:18" x14ac:dyDescent="0.2">
      <c r="A334">
        <v>333</v>
      </c>
      <c r="B334" t="s">
        <v>98</v>
      </c>
      <c r="C334">
        <v>1</v>
      </c>
      <c r="D334">
        <v>0.09</v>
      </c>
      <c r="E334">
        <v>0.09</v>
      </c>
      <c r="F334" s="446">
        <v>43096.917361111111</v>
      </c>
      <c r="G334">
        <v>0.98540000000000005</v>
      </c>
      <c r="H334" s="446">
        <v>43096.917361111111</v>
      </c>
      <c r="I334">
        <v>0.98540000000000005</v>
      </c>
      <c r="J334" s="446">
        <v>43096.917361111111</v>
      </c>
      <c r="K334">
        <v>0.98580000000000001</v>
      </c>
      <c r="L334">
        <v>0</v>
      </c>
      <c r="M334">
        <v>-4</v>
      </c>
      <c r="N334">
        <v>-3.65</v>
      </c>
      <c r="O334" s="498">
        <v>0</v>
      </c>
      <c r="P334" s="485"/>
      <c r="Q334" s="485"/>
      <c r="R334" s="485"/>
    </row>
    <row r="335" spans="1:18" x14ac:dyDescent="0.2">
      <c r="A335">
        <v>334</v>
      </c>
      <c r="B335" t="s">
        <v>98</v>
      </c>
      <c r="C335">
        <v>1</v>
      </c>
      <c r="D335">
        <v>0.03</v>
      </c>
      <c r="E335">
        <v>0.03</v>
      </c>
      <c r="F335" s="446">
        <v>43096.917361111111</v>
      </c>
      <c r="G335">
        <v>0.98560000000000003</v>
      </c>
      <c r="H335" s="446">
        <v>43096.917361111111</v>
      </c>
      <c r="I335">
        <v>0.98560000000000003</v>
      </c>
      <c r="J335" s="446">
        <v>43097.205555555556</v>
      </c>
      <c r="K335">
        <v>0.98460000000000003</v>
      </c>
      <c r="L335">
        <v>0</v>
      </c>
      <c r="M335">
        <v>10</v>
      </c>
      <c r="N335">
        <v>1.49</v>
      </c>
      <c r="O335" s="498">
        <v>0.28819444444525288</v>
      </c>
      <c r="P335" s="485"/>
      <c r="Q335" s="485"/>
      <c r="R335" s="485"/>
    </row>
    <row r="336" spans="1:18" x14ac:dyDescent="0.2">
      <c r="A336">
        <v>335</v>
      </c>
      <c r="B336" t="s">
        <v>98</v>
      </c>
      <c r="C336">
        <v>1</v>
      </c>
      <c r="D336">
        <v>0.03</v>
      </c>
      <c r="E336">
        <v>0.03</v>
      </c>
      <c r="F336" s="446">
        <v>43097.206250000003</v>
      </c>
      <c r="G336">
        <v>0.98409999999999997</v>
      </c>
      <c r="H336" s="446">
        <v>43097.206250000003</v>
      </c>
      <c r="I336">
        <v>0.98409999999999997</v>
      </c>
      <c r="J336" s="446">
        <v>43097.22152777778</v>
      </c>
      <c r="K336">
        <v>0.98360000000000003</v>
      </c>
      <c r="L336">
        <v>0</v>
      </c>
      <c r="M336">
        <v>5</v>
      </c>
      <c r="N336">
        <v>1.53</v>
      </c>
      <c r="O336" s="498">
        <v>1.5277777776645962E-2</v>
      </c>
      <c r="P336" s="485"/>
      <c r="Q336" s="485"/>
      <c r="R336" s="485"/>
    </row>
    <row r="337" spans="1:18" x14ac:dyDescent="0.2">
      <c r="A337">
        <v>336</v>
      </c>
      <c r="B337" t="s">
        <v>98</v>
      </c>
      <c r="C337">
        <v>1</v>
      </c>
      <c r="D337">
        <v>0.03</v>
      </c>
      <c r="E337">
        <v>0.03</v>
      </c>
      <c r="F337" s="446">
        <v>43097.322222222225</v>
      </c>
      <c r="G337">
        <v>0.98099999999999998</v>
      </c>
      <c r="H337" s="446">
        <v>43097.322222222225</v>
      </c>
      <c r="I337">
        <v>0.98099999999999998</v>
      </c>
      <c r="J337" s="446">
        <v>43097.327777777777</v>
      </c>
      <c r="K337">
        <v>0.98050000000000004</v>
      </c>
      <c r="L337">
        <v>0</v>
      </c>
      <c r="M337">
        <v>5</v>
      </c>
      <c r="N337">
        <v>1.53</v>
      </c>
      <c r="O337" s="498">
        <v>5.5555555518367328E-3</v>
      </c>
      <c r="P337" s="485"/>
      <c r="Q337" s="485"/>
      <c r="R337" s="485"/>
    </row>
    <row r="338" spans="1:18" x14ac:dyDescent="0.2">
      <c r="A338">
        <v>337</v>
      </c>
      <c r="B338" t="s">
        <v>97</v>
      </c>
      <c r="C338">
        <v>1</v>
      </c>
      <c r="D338">
        <v>0.03</v>
      </c>
      <c r="E338">
        <v>0.03</v>
      </c>
      <c r="F338" s="446">
        <v>43097.340277777781</v>
      </c>
      <c r="G338">
        <v>0.98099999999999998</v>
      </c>
      <c r="H338" s="446">
        <v>43097.340277777781</v>
      </c>
      <c r="I338">
        <v>0.98099999999999998</v>
      </c>
      <c r="J338" s="446">
        <v>43097.354861111111</v>
      </c>
      <c r="K338">
        <v>0.98150000000000004</v>
      </c>
      <c r="L338">
        <v>0</v>
      </c>
      <c r="M338">
        <v>5</v>
      </c>
      <c r="N338">
        <v>1.53</v>
      </c>
      <c r="O338" s="498">
        <v>1.4583333329937886E-2</v>
      </c>
      <c r="P338" s="485"/>
      <c r="Q338" s="485"/>
      <c r="R338" s="485"/>
    </row>
    <row r="339" spans="1:18" x14ac:dyDescent="0.2">
      <c r="A339">
        <v>338</v>
      </c>
      <c r="B339" t="s">
        <v>98</v>
      </c>
      <c r="C339">
        <v>1</v>
      </c>
      <c r="D339">
        <v>0.03</v>
      </c>
      <c r="E339">
        <v>0.03</v>
      </c>
      <c r="F339" s="446">
        <v>43097.375</v>
      </c>
      <c r="G339">
        <v>0.98050000000000004</v>
      </c>
      <c r="H339" s="446">
        <v>43097.375</v>
      </c>
      <c r="I339">
        <v>0.98050000000000004</v>
      </c>
      <c r="J339" s="446">
        <v>43097.479166666664</v>
      </c>
      <c r="K339">
        <v>0.98</v>
      </c>
      <c r="L339">
        <v>0</v>
      </c>
      <c r="M339">
        <v>5</v>
      </c>
      <c r="N339">
        <v>1.53</v>
      </c>
      <c r="O339" s="498">
        <v>0.10416666666424135</v>
      </c>
      <c r="P339" s="485"/>
      <c r="Q339" s="485"/>
      <c r="R339" s="485"/>
    </row>
    <row r="340" spans="1:18" x14ac:dyDescent="0.2">
      <c r="A340">
        <v>339</v>
      </c>
      <c r="B340" t="s">
        <v>97</v>
      </c>
      <c r="C340">
        <v>4</v>
      </c>
      <c r="D340">
        <v>0.94</v>
      </c>
      <c r="E340">
        <v>0.97</v>
      </c>
      <c r="F340" s="446">
        <v>43097.375694444447</v>
      </c>
      <c r="G340">
        <v>0.98129999999999995</v>
      </c>
      <c r="H340" s="446">
        <v>43102.60833333333</v>
      </c>
      <c r="I340">
        <v>0.97260000000000002</v>
      </c>
      <c r="J340" s="446">
        <v>43103.432638888888</v>
      </c>
      <c r="K340">
        <v>0.97340000000000004</v>
      </c>
      <c r="L340">
        <v>87</v>
      </c>
      <c r="M340">
        <v>8</v>
      </c>
      <c r="N340">
        <v>55.65</v>
      </c>
      <c r="O340" s="498">
        <v>4.0569444444408873</v>
      </c>
      <c r="P340" s="485"/>
      <c r="Q340" s="485"/>
      <c r="R340" s="485"/>
    </row>
    <row r="341" spans="1:18" x14ac:dyDescent="0.2">
      <c r="A341">
        <v>340</v>
      </c>
      <c r="B341" t="s">
        <v>98</v>
      </c>
      <c r="C341">
        <v>1</v>
      </c>
      <c r="D341">
        <v>0.03</v>
      </c>
      <c r="E341">
        <v>0.03</v>
      </c>
      <c r="F341" s="446">
        <v>43097.488194444442</v>
      </c>
      <c r="G341">
        <v>0.97960000000000003</v>
      </c>
      <c r="H341" s="446">
        <v>43097.488194444442</v>
      </c>
      <c r="I341">
        <v>0.97960000000000003</v>
      </c>
      <c r="J341" s="446">
        <v>43097.590277777781</v>
      </c>
      <c r="K341">
        <v>0.97909999999999986</v>
      </c>
      <c r="L341">
        <v>0</v>
      </c>
      <c r="M341">
        <v>5.000000000001819</v>
      </c>
      <c r="N341">
        <v>1.53</v>
      </c>
      <c r="O341" s="498">
        <v>0.10208333333866904</v>
      </c>
      <c r="P341" s="485"/>
      <c r="Q341" s="485"/>
      <c r="R341" s="485"/>
    </row>
    <row r="342" spans="1:18" x14ac:dyDescent="0.2">
      <c r="A342">
        <v>341</v>
      </c>
      <c r="B342" t="s">
        <v>98</v>
      </c>
      <c r="C342">
        <v>1</v>
      </c>
      <c r="D342">
        <v>0.03</v>
      </c>
      <c r="E342">
        <v>0.03</v>
      </c>
      <c r="F342" s="446">
        <v>43097.945138888892</v>
      </c>
      <c r="G342">
        <v>0.97819999999999996</v>
      </c>
      <c r="H342" s="446">
        <v>43097.945138888892</v>
      </c>
      <c r="I342">
        <v>0.97819999999999996</v>
      </c>
      <c r="J342" s="446">
        <v>43098.326388888891</v>
      </c>
      <c r="K342">
        <v>0.97750000000000004</v>
      </c>
      <c r="L342">
        <v>0</v>
      </c>
      <c r="M342">
        <v>7</v>
      </c>
      <c r="N342">
        <v>1.63</v>
      </c>
      <c r="O342" s="498">
        <v>0.38124999999854481</v>
      </c>
      <c r="P342" s="485"/>
      <c r="Q342" s="485"/>
      <c r="R342" s="485"/>
    </row>
    <row r="343" spans="1:18" x14ac:dyDescent="0.2">
      <c r="A343">
        <v>342</v>
      </c>
      <c r="B343" t="s">
        <v>98</v>
      </c>
      <c r="C343">
        <v>1</v>
      </c>
      <c r="D343">
        <v>0.03</v>
      </c>
      <c r="E343">
        <v>0.03</v>
      </c>
      <c r="F343" s="446">
        <v>43098.625</v>
      </c>
      <c r="G343">
        <v>0.97599999999999998</v>
      </c>
      <c r="H343" s="446">
        <v>43098.625</v>
      </c>
      <c r="I343">
        <v>0.97599999999999998</v>
      </c>
      <c r="J343" s="446">
        <v>43098.663888888892</v>
      </c>
      <c r="K343">
        <v>0.97550000000000003</v>
      </c>
      <c r="L343">
        <v>0</v>
      </c>
      <c r="M343">
        <v>5</v>
      </c>
      <c r="N343">
        <v>1.54</v>
      </c>
      <c r="O343" s="498">
        <v>3.888888889196096E-2</v>
      </c>
      <c r="P343" s="485"/>
      <c r="Q343" s="485"/>
      <c r="R343" s="485"/>
    </row>
    <row r="344" spans="1:18" x14ac:dyDescent="0.2">
      <c r="A344">
        <v>343</v>
      </c>
      <c r="B344" t="s">
        <v>98</v>
      </c>
      <c r="C344">
        <v>1</v>
      </c>
      <c r="D344">
        <v>0.03</v>
      </c>
      <c r="E344">
        <v>0.03</v>
      </c>
      <c r="F344" s="446">
        <v>43098.665972222225</v>
      </c>
      <c r="G344">
        <v>0.97450000000000003</v>
      </c>
      <c r="H344" s="446">
        <v>43098.665972222225</v>
      </c>
      <c r="I344">
        <v>0.97450000000000003</v>
      </c>
      <c r="J344" s="446">
        <v>43098.708333333336</v>
      </c>
      <c r="K344">
        <v>0.97399999999999998</v>
      </c>
      <c r="L344">
        <v>0</v>
      </c>
      <c r="M344">
        <v>5</v>
      </c>
      <c r="N344">
        <v>1.54</v>
      </c>
      <c r="O344" s="498">
        <v>4.2361111110949423E-2</v>
      </c>
      <c r="P344" s="485"/>
      <c r="Q344" s="485"/>
      <c r="R344" s="485"/>
    </row>
    <row r="345" spans="1:18" x14ac:dyDescent="0.2">
      <c r="A345">
        <v>344</v>
      </c>
      <c r="B345" t="s">
        <v>98</v>
      </c>
      <c r="C345">
        <v>1</v>
      </c>
      <c r="D345">
        <v>0.03</v>
      </c>
      <c r="E345">
        <v>0.03</v>
      </c>
      <c r="F345" s="446">
        <v>43101.979166666664</v>
      </c>
      <c r="G345">
        <v>0.97399999999999998</v>
      </c>
      <c r="H345" s="446">
        <v>43101.979166666664</v>
      </c>
      <c r="I345">
        <v>0.97399999999999998</v>
      </c>
      <c r="J345" s="446">
        <v>43102.305555555555</v>
      </c>
      <c r="K345">
        <v>0.97330000000000005</v>
      </c>
      <c r="L345">
        <v>0</v>
      </c>
      <c r="M345">
        <v>7</v>
      </c>
      <c r="N345">
        <v>1.64</v>
      </c>
      <c r="O345" s="498">
        <v>0.32638888889050577</v>
      </c>
      <c r="P345" s="485"/>
      <c r="Q345" s="485"/>
      <c r="R345" s="485"/>
    </row>
    <row r="346" spans="1:18" x14ac:dyDescent="0.2">
      <c r="A346">
        <v>345</v>
      </c>
      <c r="B346" t="s">
        <v>98</v>
      </c>
      <c r="C346">
        <v>1</v>
      </c>
      <c r="D346">
        <v>0.03</v>
      </c>
      <c r="E346">
        <v>0.03</v>
      </c>
      <c r="F346" s="446">
        <v>43102.438194444447</v>
      </c>
      <c r="G346">
        <v>0.97070000000000001</v>
      </c>
      <c r="H346" s="446">
        <v>43102.438194444447</v>
      </c>
      <c r="I346">
        <v>0.97070000000000001</v>
      </c>
      <c r="J346" s="446">
        <v>43102.447916666664</v>
      </c>
      <c r="K346">
        <v>0.97019999999999995</v>
      </c>
      <c r="L346">
        <v>0</v>
      </c>
      <c r="M346">
        <v>5</v>
      </c>
      <c r="N346">
        <v>1.55</v>
      </c>
      <c r="O346" s="498">
        <v>9.7222222175332718E-3</v>
      </c>
      <c r="P346" s="485"/>
      <c r="Q346" s="485"/>
      <c r="R346" s="485"/>
    </row>
    <row r="347" spans="1:18" x14ac:dyDescent="0.2">
      <c r="A347">
        <v>346</v>
      </c>
      <c r="B347" t="s">
        <v>98</v>
      </c>
      <c r="C347">
        <v>1</v>
      </c>
      <c r="D347">
        <v>0.03</v>
      </c>
      <c r="E347">
        <v>0.03</v>
      </c>
      <c r="F347" s="446">
        <v>43102.665277777778</v>
      </c>
      <c r="G347">
        <v>0.97189999999999999</v>
      </c>
      <c r="H347" s="446">
        <v>43102.665277777778</v>
      </c>
      <c r="I347">
        <v>0.97189999999999999</v>
      </c>
      <c r="J347" s="446">
        <v>43102.676388888889</v>
      </c>
      <c r="K347">
        <v>0.97140000000000004</v>
      </c>
      <c r="L347">
        <v>0</v>
      </c>
      <c r="M347">
        <v>5</v>
      </c>
      <c r="N347">
        <v>1.54</v>
      </c>
      <c r="O347" s="498">
        <v>1.1111111110949423E-2</v>
      </c>
      <c r="P347" s="485"/>
      <c r="Q347" s="485"/>
      <c r="R347" s="485"/>
    </row>
    <row r="348" spans="1:18" x14ac:dyDescent="0.2">
      <c r="A348">
        <v>347</v>
      </c>
      <c r="B348" t="s">
        <v>98</v>
      </c>
      <c r="C348">
        <v>1</v>
      </c>
      <c r="D348">
        <v>0.03</v>
      </c>
      <c r="E348">
        <v>0.03</v>
      </c>
      <c r="F348" s="446">
        <v>43102.694444444445</v>
      </c>
      <c r="G348">
        <v>0.97189999999999999</v>
      </c>
      <c r="H348" s="446">
        <v>43102.694444444445</v>
      </c>
      <c r="I348">
        <v>0.97189999999999999</v>
      </c>
      <c r="J348" s="446">
        <v>43102.981944444444</v>
      </c>
      <c r="K348">
        <v>0.97140000000000004</v>
      </c>
      <c r="L348">
        <v>0</v>
      </c>
      <c r="M348">
        <v>5</v>
      </c>
      <c r="N348">
        <v>1.54</v>
      </c>
      <c r="O348" s="498">
        <v>0.28749999999854481</v>
      </c>
      <c r="P348" s="485"/>
      <c r="Q348" s="485"/>
      <c r="R348" s="485"/>
    </row>
    <row r="349" spans="1:18" x14ac:dyDescent="0.2">
      <c r="A349">
        <v>348</v>
      </c>
      <c r="B349" t="s">
        <v>97</v>
      </c>
      <c r="C349">
        <v>1</v>
      </c>
      <c r="D349">
        <v>0.04</v>
      </c>
      <c r="E349">
        <v>0.04</v>
      </c>
      <c r="F349" s="446">
        <v>43103.630555555559</v>
      </c>
      <c r="G349">
        <v>0.97870000000000001</v>
      </c>
      <c r="H349" s="446">
        <v>43103.630555555559</v>
      </c>
      <c r="I349">
        <v>0.97870000000000001</v>
      </c>
      <c r="J349" s="446">
        <v>43103.636111111111</v>
      </c>
      <c r="K349">
        <v>0.97920000000000007</v>
      </c>
      <c r="L349">
        <v>0</v>
      </c>
      <c r="M349">
        <v>5</v>
      </c>
      <c r="N349">
        <v>2.04</v>
      </c>
      <c r="O349" s="498">
        <v>5.5555555518367328E-3</v>
      </c>
      <c r="P349" s="485"/>
      <c r="Q349" s="485"/>
      <c r="R349" s="485"/>
    </row>
    <row r="350" spans="1:18" x14ac:dyDescent="0.2">
      <c r="A350">
        <v>349</v>
      </c>
      <c r="B350" t="s">
        <v>97</v>
      </c>
      <c r="C350">
        <v>2</v>
      </c>
      <c r="D350">
        <v>0.12</v>
      </c>
      <c r="E350">
        <v>0.16</v>
      </c>
      <c r="F350" s="446">
        <v>43103.64166666667</v>
      </c>
      <c r="G350">
        <v>0.9798</v>
      </c>
      <c r="H350" s="446">
        <v>43109.021527777775</v>
      </c>
      <c r="I350">
        <v>0.9778</v>
      </c>
      <c r="J350" s="446">
        <v>43109.320138888892</v>
      </c>
      <c r="K350">
        <v>0.97949999999999993</v>
      </c>
      <c r="L350">
        <v>20</v>
      </c>
      <c r="M350">
        <v>17</v>
      </c>
      <c r="N350">
        <v>20.22</v>
      </c>
      <c r="O350" s="498">
        <v>3.6784722222218988</v>
      </c>
      <c r="P350" s="485"/>
      <c r="Q350" s="485"/>
      <c r="R350" s="485"/>
    </row>
    <row r="351" spans="1:18" x14ac:dyDescent="0.2">
      <c r="A351">
        <v>350</v>
      </c>
      <c r="B351" t="s">
        <v>98</v>
      </c>
      <c r="C351">
        <v>1</v>
      </c>
      <c r="D351">
        <v>0.04</v>
      </c>
      <c r="E351">
        <v>0.04</v>
      </c>
      <c r="F351" s="446">
        <v>43103.665277777778</v>
      </c>
      <c r="G351">
        <v>0.97770000000000001</v>
      </c>
      <c r="H351" s="446">
        <v>43103.665277777778</v>
      </c>
      <c r="I351">
        <v>0.97770000000000001</v>
      </c>
      <c r="J351" s="446">
        <v>43103.665972222225</v>
      </c>
      <c r="K351">
        <v>0.97719999999999996</v>
      </c>
      <c r="L351">
        <v>0</v>
      </c>
      <c r="M351">
        <v>5</v>
      </c>
      <c r="N351">
        <v>2.0499999999999998</v>
      </c>
      <c r="O351" s="498">
        <v>6.944444467080757E-4</v>
      </c>
      <c r="P351" s="485"/>
      <c r="Q351" s="485"/>
      <c r="R351" s="485"/>
    </row>
    <row r="352" spans="1:18" x14ac:dyDescent="0.2">
      <c r="A352">
        <v>351</v>
      </c>
      <c r="B352" t="s">
        <v>98</v>
      </c>
      <c r="C352">
        <v>1</v>
      </c>
      <c r="D352">
        <v>0.04</v>
      </c>
      <c r="E352">
        <v>0.04</v>
      </c>
      <c r="F352" s="446">
        <v>43103.665972222225</v>
      </c>
      <c r="G352">
        <v>0.97689999999999999</v>
      </c>
      <c r="H352" s="446">
        <v>43103.665972222225</v>
      </c>
      <c r="I352">
        <v>0.97689999999999999</v>
      </c>
      <c r="J352" s="446">
        <v>43103.704861111109</v>
      </c>
      <c r="K352">
        <v>0.97640000000000005</v>
      </c>
      <c r="L352">
        <v>0</v>
      </c>
      <c r="M352">
        <v>5</v>
      </c>
      <c r="N352">
        <v>2.0499999999999998</v>
      </c>
      <c r="O352" s="498">
        <v>3.8888888884685002E-2</v>
      </c>
      <c r="P352" s="485"/>
      <c r="Q352" s="485"/>
      <c r="R352" s="485"/>
    </row>
    <row r="353" spans="1:18" x14ac:dyDescent="0.2">
      <c r="A353">
        <v>352</v>
      </c>
      <c r="B353" t="s">
        <v>98</v>
      </c>
      <c r="C353">
        <v>1</v>
      </c>
      <c r="D353">
        <v>0.04</v>
      </c>
      <c r="E353">
        <v>0.04</v>
      </c>
      <c r="F353" s="446">
        <v>43104.409722222219</v>
      </c>
      <c r="G353">
        <v>0.97619999999999996</v>
      </c>
      <c r="H353" s="446">
        <v>43104.409722222219</v>
      </c>
      <c r="I353">
        <v>0.97619999999999996</v>
      </c>
      <c r="J353" s="446">
        <v>43104.447916666664</v>
      </c>
      <c r="K353">
        <v>0.97570000000000001</v>
      </c>
      <c r="L353">
        <v>0</v>
      </c>
      <c r="M353">
        <v>5</v>
      </c>
      <c r="N353">
        <v>2.0499999999999998</v>
      </c>
      <c r="O353" s="498">
        <v>3.8194444445252884E-2</v>
      </c>
      <c r="P353" s="485"/>
      <c r="Q353" s="485"/>
      <c r="R353" s="485"/>
    </row>
    <row r="354" spans="1:18" x14ac:dyDescent="0.2">
      <c r="A354">
        <v>353</v>
      </c>
      <c r="B354" t="s">
        <v>98</v>
      </c>
      <c r="C354">
        <v>1</v>
      </c>
      <c r="D354">
        <v>0.04</v>
      </c>
      <c r="E354">
        <v>0.04</v>
      </c>
      <c r="F354" s="446">
        <v>43104.574305555558</v>
      </c>
      <c r="G354">
        <v>0.97470000000000001</v>
      </c>
      <c r="H354" s="446">
        <v>43104.574305555558</v>
      </c>
      <c r="I354">
        <v>0.97470000000000001</v>
      </c>
      <c r="J354" s="446">
        <v>43104.631944444445</v>
      </c>
      <c r="K354">
        <v>0.97419999999999984</v>
      </c>
      <c r="L354">
        <v>0</v>
      </c>
      <c r="M354">
        <v>5.000000000001819</v>
      </c>
      <c r="N354">
        <v>2.0499999999999998</v>
      </c>
      <c r="O354" s="498">
        <v>5.7638888887595385E-2</v>
      </c>
      <c r="P354" s="485"/>
      <c r="Q354" s="485"/>
      <c r="R354" s="485"/>
    </row>
    <row r="355" spans="1:18" x14ac:dyDescent="0.2">
      <c r="A355">
        <v>354</v>
      </c>
      <c r="B355" t="s">
        <v>98</v>
      </c>
      <c r="C355">
        <v>3</v>
      </c>
      <c r="D355">
        <v>0.39</v>
      </c>
      <c r="E355">
        <v>0.55000000000000004</v>
      </c>
      <c r="F355" s="446">
        <v>43104.632638888892</v>
      </c>
      <c r="G355">
        <v>0.97370000000000001</v>
      </c>
      <c r="H355" s="446">
        <v>43109.084722222222</v>
      </c>
      <c r="I355">
        <v>0.9768</v>
      </c>
      <c r="J355" s="446">
        <v>43111.62777777778</v>
      </c>
      <c r="K355">
        <v>0.97379999999999989</v>
      </c>
      <c r="L355">
        <v>31</v>
      </c>
      <c r="M355">
        <v>30.000000000001819</v>
      </c>
      <c r="N355">
        <v>106.24000000000001</v>
      </c>
      <c r="O355" s="498">
        <v>4.9951388888875954</v>
      </c>
      <c r="P355" s="485"/>
      <c r="Q355" s="485"/>
      <c r="R355" s="485"/>
    </row>
    <row r="356" spans="1:18" x14ac:dyDescent="0.2">
      <c r="A356">
        <v>355</v>
      </c>
      <c r="B356" t="s">
        <v>97</v>
      </c>
      <c r="C356">
        <v>1</v>
      </c>
      <c r="D356">
        <v>0.04</v>
      </c>
      <c r="E356">
        <v>0.04</v>
      </c>
      <c r="F356" s="446">
        <v>43109.361111111109</v>
      </c>
      <c r="G356">
        <v>0.98260000000000003</v>
      </c>
      <c r="H356" s="446">
        <v>43109.361111111109</v>
      </c>
      <c r="I356">
        <v>0.98260000000000003</v>
      </c>
      <c r="J356" s="446">
        <v>43109.442361111112</v>
      </c>
      <c r="K356">
        <v>0.98309999999999997</v>
      </c>
      <c r="L356">
        <v>0</v>
      </c>
      <c r="M356">
        <v>5</v>
      </c>
      <c r="N356">
        <v>2.0299999999999998</v>
      </c>
      <c r="O356" s="498">
        <v>8.1250000002910383E-2</v>
      </c>
      <c r="P356" s="485"/>
      <c r="Q356" s="485"/>
      <c r="R356" s="485"/>
    </row>
    <row r="357" spans="1:18" x14ac:dyDescent="0.2">
      <c r="A357">
        <v>356</v>
      </c>
      <c r="B357" t="s">
        <v>97</v>
      </c>
      <c r="C357">
        <v>1</v>
      </c>
      <c r="D357">
        <v>0.04</v>
      </c>
      <c r="E357">
        <v>0.04</v>
      </c>
      <c r="F357" s="446">
        <v>43109.461805555555</v>
      </c>
      <c r="G357">
        <v>0.98350000000000004</v>
      </c>
      <c r="H357" s="446">
        <v>43109.461805555555</v>
      </c>
      <c r="I357">
        <v>0.98350000000000004</v>
      </c>
      <c r="J357" s="446">
        <v>43109.569444444445</v>
      </c>
      <c r="K357">
        <v>0.98399999999999999</v>
      </c>
      <c r="L357">
        <v>0</v>
      </c>
      <c r="M357">
        <v>5</v>
      </c>
      <c r="N357">
        <v>2.0299999999999998</v>
      </c>
      <c r="O357" s="498">
        <v>0.10763888889050577</v>
      </c>
      <c r="P357" s="485"/>
      <c r="Q357" s="485"/>
      <c r="R357" s="485"/>
    </row>
    <row r="358" spans="1:18" x14ac:dyDescent="0.2">
      <c r="A358">
        <v>357</v>
      </c>
      <c r="B358" t="s">
        <v>97</v>
      </c>
      <c r="C358">
        <v>4</v>
      </c>
      <c r="D358">
        <v>1.25</v>
      </c>
      <c r="E358">
        <v>1.6800000000000002</v>
      </c>
      <c r="F358" s="446">
        <v>43109.622916666667</v>
      </c>
      <c r="G358">
        <v>0.98429999999999995</v>
      </c>
      <c r="H358" s="446">
        <v>43117.809027777781</v>
      </c>
      <c r="I358">
        <v>0.95960000000000001</v>
      </c>
      <c r="J358" s="446">
        <v>43117.830555555556</v>
      </c>
      <c r="K358">
        <v>0.96104642857142841</v>
      </c>
      <c r="L358">
        <v>247</v>
      </c>
      <c r="M358">
        <v>14.464285714284415</v>
      </c>
      <c r="N358">
        <v>90.009999999999991</v>
      </c>
      <c r="O358" s="498">
        <v>6.2076388888890506</v>
      </c>
      <c r="P358" s="485"/>
      <c r="Q358" s="485"/>
      <c r="R358" s="485"/>
    </row>
    <row r="359" spans="1:18" x14ac:dyDescent="0.2">
      <c r="A359">
        <v>358</v>
      </c>
      <c r="B359" t="s">
        <v>98</v>
      </c>
      <c r="C359">
        <v>1</v>
      </c>
      <c r="D359">
        <v>0.04</v>
      </c>
      <c r="E359">
        <v>0.04</v>
      </c>
      <c r="F359" s="446">
        <v>43111.751388888886</v>
      </c>
      <c r="G359">
        <v>0.97489999999999999</v>
      </c>
      <c r="H359" s="446">
        <v>43111.751388888886</v>
      </c>
      <c r="I359">
        <v>0.97489999999999999</v>
      </c>
      <c r="J359" s="446">
        <v>43112.36041666667</v>
      </c>
      <c r="K359">
        <v>0.97419999999999984</v>
      </c>
      <c r="L359">
        <v>0</v>
      </c>
      <c r="M359">
        <v>7.000000000001819</v>
      </c>
      <c r="N359">
        <v>2.17</v>
      </c>
      <c r="O359" s="498">
        <v>0.60902777778392192</v>
      </c>
      <c r="P359" s="485"/>
      <c r="Q359" s="485"/>
      <c r="R359" s="485"/>
    </row>
    <row r="360" spans="1:18" x14ac:dyDescent="0.2">
      <c r="A360">
        <v>359</v>
      </c>
      <c r="B360" t="s">
        <v>98</v>
      </c>
      <c r="C360">
        <v>1</v>
      </c>
      <c r="D360">
        <v>0.04</v>
      </c>
      <c r="E360">
        <v>0.04</v>
      </c>
      <c r="F360" s="446">
        <v>43112.361111111109</v>
      </c>
      <c r="G360">
        <v>0.97270000000000001</v>
      </c>
      <c r="H360" s="446">
        <v>43112.361111111109</v>
      </c>
      <c r="I360">
        <v>0.97270000000000001</v>
      </c>
      <c r="J360" s="446">
        <v>43112.376388888886</v>
      </c>
      <c r="K360">
        <v>0.97219999999999995</v>
      </c>
      <c r="L360">
        <v>0</v>
      </c>
      <c r="M360">
        <v>5</v>
      </c>
      <c r="N360">
        <v>2.06</v>
      </c>
      <c r="O360" s="498">
        <v>1.5277777776645962E-2</v>
      </c>
      <c r="P360" s="485"/>
      <c r="Q360" s="485"/>
      <c r="R360" s="485"/>
    </row>
    <row r="361" spans="1:18" x14ac:dyDescent="0.2">
      <c r="A361">
        <v>360</v>
      </c>
      <c r="B361" t="s">
        <v>98</v>
      </c>
      <c r="C361">
        <v>1</v>
      </c>
      <c r="D361">
        <v>0.04</v>
      </c>
      <c r="E361">
        <v>0.04</v>
      </c>
      <c r="F361" s="446">
        <v>43112.378472222219</v>
      </c>
      <c r="G361">
        <v>0.97199999999999998</v>
      </c>
      <c r="H361" s="446">
        <v>43112.378472222219</v>
      </c>
      <c r="I361">
        <v>0.97199999999999998</v>
      </c>
      <c r="J361" s="446">
        <v>43112.393055555556</v>
      </c>
      <c r="K361">
        <v>0.97149999999999992</v>
      </c>
      <c r="L361">
        <v>0</v>
      </c>
      <c r="M361">
        <v>5</v>
      </c>
      <c r="N361">
        <v>2.06</v>
      </c>
      <c r="O361" s="498">
        <v>1.4583333337213844E-2</v>
      </c>
      <c r="P361" s="485"/>
      <c r="Q361" s="485"/>
      <c r="R361" s="485"/>
    </row>
    <row r="362" spans="1:18" x14ac:dyDescent="0.2">
      <c r="A362">
        <v>361</v>
      </c>
      <c r="B362" t="s">
        <v>98</v>
      </c>
      <c r="C362">
        <v>1</v>
      </c>
      <c r="D362">
        <v>0.04</v>
      </c>
      <c r="E362">
        <v>0.04</v>
      </c>
      <c r="F362" s="446">
        <v>43112.397222222222</v>
      </c>
      <c r="G362">
        <v>0.97099999999999997</v>
      </c>
      <c r="H362" s="446">
        <v>43112.397222222222</v>
      </c>
      <c r="I362">
        <v>0.97099999999999997</v>
      </c>
      <c r="J362" s="446">
        <v>43112.445833333331</v>
      </c>
      <c r="K362">
        <v>0.97050000000000003</v>
      </c>
      <c r="L362">
        <v>0</v>
      </c>
      <c r="M362">
        <v>5</v>
      </c>
      <c r="N362">
        <v>2.06</v>
      </c>
      <c r="O362" s="498">
        <v>4.8611111109494232E-2</v>
      </c>
      <c r="P362" s="485"/>
      <c r="Q362" s="485"/>
      <c r="R362" s="485"/>
    </row>
    <row r="363" spans="1:18" x14ac:dyDescent="0.2">
      <c r="A363">
        <v>362</v>
      </c>
      <c r="B363" t="s">
        <v>98</v>
      </c>
      <c r="C363">
        <v>1</v>
      </c>
      <c r="D363">
        <v>0.04</v>
      </c>
      <c r="E363">
        <v>0.04</v>
      </c>
      <c r="F363" s="446">
        <v>43112.5625</v>
      </c>
      <c r="G363">
        <v>0.97040000000000004</v>
      </c>
      <c r="H363" s="446">
        <v>43112.5625</v>
      </c>
      <c r="I363">
        <v>0.97040000000000004</v>
      </c>
      <c r="J363" s="446">
        <v>43112.774305555555</v>
      </c>
      <c r="K363">
        <v>0.96989999999999987</v>
      </c>
      <c r="L363">
        <v>0</v>
      </c>
      <c r="M363">
        <v>5.000000000001819</v>
      </c>
      <c r="N363">
        <v>2.06</v>
      </c>
      <c r="O363" s="498">
        <v>0.21180555555474712</v>
      </c>
      <c r="P363" s="485"/>
      <c r="Q363" s="485"/>
      <c r="R363" s="485"/>
    </row>
    <row r="364" spans="1:18" x14ac:dyDescent="0.2">
      <c r="A364">
        <v>363</v>
      </c>
      <c r="B364" t="s">
        <v>98</v>
      </c>
      <c r="C364">
        <v>1</v>
      </c>
      <c r="D364">
        <v>0.04</v>
      </c>
      <c r="E364">
        <v>0.04</v>
      </c>
      <c r="F364" s="446">
        <v>43112.775000000001</v>
      </c>
      <c r="G364">
        <v>0.96970000000000001</v>
      </c>
      <c r="H364" s="446">
        <v>43112.775000000001</v>
      </c>
      <c r="I364">
        <v>0.96970000000000001</v>
      </c>
      <c r="J364" s="446">
        <v>43112.802083333336</v>
      </c>
      <c r="K364">
        <v>0.96919999999999995</v>
      </c>
      <c r="L364">
        <v>0</v>
      </c>
      <c r="M364">
        <v>5</v>
      </c>
      <c r="N364">
        <v>2.06</v>
      </c>
      <c r="O364" s="498">
        <v>2.7083333334303461E-2</v>
      </c>
      <c r="P364" s="485"/>
      <c r="Q364" s="485"/>
      <c r="R364" s="485"/>
    </row>
    <row r="365" spans="1:18" x14ac:dyDescent="0.2">
      <c r="A365">
        <v>364</v>
      </c>
      <c r="B365" t="s">
        <v>98</v>
      </c>
      <c r="C365">
        <v>1</v>
      </c>
      <c r="D365">
        <v>0.04</v>
      </c>
      <c r="E365">
        <v>0.04</v>
      </c>
      <c r="F365" s="446">
        <v>43112.813888888886</v>
      </c>
      <c r="G365">
        <v>0.96840000000000004</v>
      </c>
      <c r="H365" s="446">
        <v>43112.813888888886</v>
      </c>
      <c r="I365">
        <v>0.96840000000000004</v>
      </c>
      <c r="J365" s="446">
        <v>43112.87777777778</v>
      </c>
      <c r="K365">
        <v>0.96789999999999998</v>
      </c>
      <c r="L365">
        <v>0</v>
      </c>
      <c r="M365">
        <v>5</v>
      </c>
      <c r="N365">
        <v>2.0699999999999998</v>
      </c>
      <c r="O365" s="498">
        <v>6.3888888893416151E-2</v>
      </c>
      <c r="P365" s="485"/>
      <c r="Q365" s="485"/>
      <c r="R365" s="485"/>
    </row>
    <row r="366" spans="1:18" x14ac:dyDescent="0.2">
      <c r="A366">
        <v>365</v>
      </c>
      <c r="B366" t="s">
        <v>98</v>
      </c>
      <c r="C366">
        <v>1</v>
      </c>
      <c r="D366">
        <v>0.04</v>
      </c>
      <c r="E366">
        <v>0.04</v>
      </c>
      <c r="F366" s="446">
        <v>43112.878472222219</v>
      </c>
      <c r="G366">
        <v>0.96730000000000005</v>
      </c>
      <c r="H366" s="446">
        <v>43112.878472222219</v>
      </c>
      <c r="I366">
        <v>0.96730000000000005</v>
      </c>
      <c r="J366" s="446">
        <v>43112.878472222219</v>
      </c>
      <c r="K366">
        <v>0.96679999999999988</v>
      </c>
      <c r="L366">
        <v>0</v>
      </c>
      <c r="M366">
        <v>5.000000000001819</v>
      </c>
      <c r="N366">
        <v>2.0699999999999998</v>
      </c>
      <c r="O366" s="498">
        <v>0</v>
      </c>
      <c r="P366" s="485"/>
      <c r="Q366" s="485"/>
      <c r="R366" s="485"/>
    </row>
    <row r="367" spans="1:18" x14ac:dyDescent="0.2">
      <c r="A367">
        <v>366</v>
      </c>
      <c r="B367" t="s">
        <v>98</v>
      </c>
      <c r="C367">
        <v>1</v>
      </c>
      <c r="D367">
        <v>0.04</v>
      </c>
      <c r="E367">
        <v>0.04</v>
      </c>
      <c r="F367" s="446">
        <v>43112.878472222219</v>
      </c>
      <c r="G367">
        <v>0.96650000000000003</v>
      </c>
      <c r="H367" s="446">
        <v>43112.878472222219</v>
      </c>
      <c r="I367">
        <v>0.96650000000000003</v>
      </c>
      <c r="J367" s="446">
        <v>43115.220833333333</v>
      </c>
      <c r="K367">
        <v>0.96579999999999999</v>
      </c>
      <c r="L367">
        <v>0</v>
      </c>
      <c r="M367">
        <v>7</v>
      </c>
      <c r="N367">
        <v>2.2000000000000002</v>
      </c>
      <c r="O367" s="498">
        <v>0.34236111111385981</v>
      </c>
      <c r="P367" s="485"/>
      <c r="Q367" s="485"/>
      <c r="R367" s="485"/>
    </row>
    <row r="368" spans="1:18" x14ac:dyDescent="0.2">
      <c r="A368">
        <v>367</v>
      </c>
      <c r="B368" t="s">
        <v>98</v>
      </c>
      <c r="C368">
        <v>1</v>
      </c>
      <c r="D368">
        <v>0.04</v>
      </c>
      <c r="E368">
        <v>0.04</v>
      </c>
      <c r="F368" s="446">
        <v>43115.22152777778</v>
      </c>
      <c r="G368">
        <v>0.96560000000000001</v>
      </c>
      <c r="H368" s="446">
        <v>43115.22152777778</v>
      </c>
      <c r="I368">
        <v>0.96560000000000001</v>
      </c>
      <c r="J368" s="446">
        <v>43115.368750000001</v>
      </c>
      <c r="K368">
        <v>0.96509999999999996</v>
      </c>
      <c r="L368">
        <v>0</v>
      </c>
      <c r="M368">
        <v>5</v>
      </c>
      <c r="N368">
        <v>2.0699999999999998</v>
      </c>
      <c r="O368" s="498">
        <v>0.14722222222189885</v>
      </c>
      <c r="P368" s="485"/>
      <c r="Q368" s="485"/>
      <c r="R368" s="485"/>
    </row>
    <row r="369" spans="1:18" x14ac:dyDescent="0.2">
      <c r="A369">
        <v>368</v>
      </c>
      <c r="B369" t="s">
        <v>98</v>
      </c>
      <c r="C369">
        <v>1</v>
      </c>
      <c r="D369">
        <v>0.04</v>
      </c>
      <c r="E369">
        <v>0.04</v>
      </c>
      <c r="F369" s="446">
        <v>43115.384027777778</v>
      </c>
      <c r="G369">
        <v>0.96389999999999998</v>
      </c>
      <c r="H369" s="446">
        <v>43115.384027777778</v>
      </c>
      <c r="I369">
        <v>0.96389999999999998</v>
      </c>
      <c r="J369" s="446">
        <v>43115.388194444444</v>
      </c>
      <c r="K369">
        <v>0.96340000000000003</v>
      </c>
      <c r="L369">
        <v>0</v>
      </c>
      <c r="M369">
        <v>5</v>
      </c>
      <c r="N369">
        <v>2.08</v>
      </c>
      <c r="O369" s="498">
        <v>4.166666665696539E-3</v>
      </c>
      <c r="P369" s="485"/>
      <c r="Q369" s="485"/>
      <c r="R369" s="485"/>
    </row>
    <row r="370" spans="1:18" x14ac:dyDescent="0.2">
      <c r="A370">
        <v>369</v>
      </c>
      <c r="B370" t="s">
        <v>98</v>
      </c>
      <c r="C370">
        <v>1</v>
      </c>
      <c r="D370">
        <v>0.04</v>
      </c>
      <c r="E370">
        <v>0.04</v>
      </c>
      <c r="F370" s="446">
        <v>43115.40902777778</v>
      </c>
      <c r="G370">
        <v>0.96240000000000003</v>
      </c>
      <c r="H370" s="446">
        <v>43115.40902777778</v>
      </c>
      <c r="I370">
        <v>0.96240000000000003</v>
      </c>
      <c r="J370" s="446">
        <v>43115.429861111108</v>
      </c>
      <c r="K370">
        <v>0.96190000000000009</v>
      </c>
      <c r="L370">
        <v>0</v>
      </c>
      <c r="M370">
        <v>5</v>
      </c>
      <c r="N370">
        <v>2.08</v>
      </c>
      <c r="O370" s="498">
        <v>2.0833333328482695E-2</v>
      </c>
      <c r="P370" s="485"/>
      <c r="Q370" s="485"/>
      <c r="R370" s="485"/>
    </row>
    <row r="371" spans="1:18" x14ac:dyDescent="0.2">
      <c r="A371">
        <v>370</v>
      </c>
      <c r="B371" t="s">
        <v>98</v>
      </c>
      <c r="C371">
        <v>1</v>
      </c>
      <c r="D371">
        <v>0.04</v>
      </c>
      <c r="E371">
        <v>0.04</v>
      </c>
      <c r="F371" s="446">
        <v>43115.430555555555</v>
      </c>
      <c r="G371">
        <v>0.96160000000000001</v>
      </c>
      <c r="H371" s="446">
        <v>43115.430555555555</v>
      </c>
      <c r="I371">
        <v>0.96160000000000001</v>
      </c>
      <c r="J371" s="446">
        <v>43115.435416666667</v>
      </c>
      <c r="K371">
        <v>0.96109999999999995</v>
      </c>
      <c r="L371">
        <v>0</v>
      </c>
      <c r="M371">
        <v>5</v>
      </c>
      <c r="N371">
        <v>2.08</v>
      </c>
      <c r="O371" s="498">
        <v>4.8611111124046147E-3</v>
      </c>
      <c r="P371" s="485"/>
      <c r="Q371" s="485"/>
      <c r="R371" s="485"/>
    </row>
    <row r="372" spans="1:18" x14ac:dyDescent="0.2">
      <c r="A372">
        <v>371</v>
      </c>
      <c r="B372" t="s">
        <v>98</v>
      </c>
      <c r="C372">
        <v>1</v>
      </c>
      <c r="D372">
        <v>0.04</v>
      </c>
      <c r="E372">
        <v>0.04</v>
      </c>
      <c r="F372" s="446">
        <v>43115.5</v>
      </c>
      <c r="G372">
        <v>0.96199999999999997</v>
      </c>
      <c r="H372" s="446">
        <v>43115.5</v>
      </c>
      <c r="I372">
        <v>0.96199999999999997</v>
      </c>
      <c r="J372" s="446">
        <v>43115.538888888892</v>
      </c>
      <c r="K372">
        <v>0.96150000000000002</v>
      </c>
      <c r="L372">
        <v>0</v>
      </c>
      <c r="M372">
        <v>5</v>
      </c>
      <c r="N372">
        <v>2.08</v>
      </c>
      <c r="O372" s="498">
        <v>3.888888889196096E-2</v>
      </c>
      <c r="P372" s="485"/>
      <c r="Q372" s="485"/>
      <c r="R372" s="485"/>
    </row>
    <row r="373" spans="1:18" x14ac:dyDescent="0.2">
      <c r="A373">
        <v>372</v>
      </c>
      <c r="B373" t="s">
        <v>98</v>
      </c>
      <c r="C373">
        <v>1</v>
      </c>
      <c r="D373">
        <v>0.04</v>
      </c>
      <c r="E373">
        <v>0.04</v>
      </c>
      <c r="F373" s="446">
        <v>43115.540277777778</v>
      </c>
      <c r="G373">
        <v>0.9607</v>
      </c>
      <c r="H373" s="446">
        <v>43115.540277777778</v>
      </c>
      <c r="I373">
        <v>0.9607</v>
      </c>
      <c r="J373" s="446">
        <v>43116.793749999997</v>
      </c>
      <c r="K373">
        <v>0.95999999999999985</v>
      </c>
      <c r="L373">
        <v>0</v>
      </c>
      <c r="M373">
        <v>7.000000000001819</v>
      </c>
      <c r="N373">
        <v>2.2200000000000002</v>
      </c>
      <c r="O373" s="498">
        <v>1.2534722222189885</v>
      </c>
      <c r="P373" s="485"/>
      <c r="Q373" s="485"/>
      <c r="R373" s="485"/>
    </row>
    <row r="374" spans="1:18" x14ac:dyDescent="0.2">
      <c r="A374">
        <v>373</v>
      </c>
      <c r="B374" t="s">
        <v>98</v>
      </c>
      <c r="C374">
        <v>1</v>
      </c>
      <c r="D374">
        <v>0.04</v>
      </c>
      <c r="E374">
        <v>0.04</v>
      </c>
      <c r="F374" s="446">
        <v>43116.793749999997</v>
      </c>
      <c r="G374">
        <v>0.9597</v>
      </c>
      <c r="H374" s="446">
        <v>43116.793749999997</v>
      </c>
      <c r="I374">
        <v>0.9597</v>
      </c>
      <c r="J374" s="446">
        <v>43116.806250000001</v>
      </c>
      <c r="K374">
        <v>0.95920000000000016</v>
      </c>
      <c r="L374">
        <v>0</v>
      </c>
      <c r="M374">
        <v>4.999999999998181</v>
      </c>
      <c r="N374">
        <v>2.09</v>
      </c>
      <c r="O374" s="498">
        <v>1.2500000004365575E-2</v>
      </c>
      <c r="P374" s="485"/>
      <c r="Q374" s="485"/>
      <c r="R374" s="485"/>
    </row>
    <row r="375" spans="1:18" x14ac:dyDescent="0.2">
      <c r="A375">
        <v>374</v>
      </c>
      <c r="B375" t="s">
        <v>98</v>
      </c>
      <c r="C375">
        <v>1</v>
      </c>
      <c r="D375">
        <v>0.04</v>
      </c>
      <c r="E375">
        <v>0.04</v>
      </c>
      <c r="F375" s="446">
        <v>43116.806944444441</v>
      </c>
      <c r="G375">
        <v>0.95879999999999999</v>
      </c>
      <c r="H375" s="446">
        <v>43116.806944444441</v>
      </c>
      <c r="I375">
        <v>0.95879999999999999</v>
      </c>
      <c r="J375" s="446">
        <v>43117.033333333333</v>
      </c>
      <c r="K375">
        <v>0.95809999999999995</v>
      </c>
      <c r="L375">
        <v>0</v>
      </c>
      <c r="M375">
        <v>7</v>
      </c>
      <c r="N375">
        <v>2.2200000000000002</v>
      </c>
      <c r="O375" s="498">
        <v>0.22638888889196096</v>
      </c>
      <c r="P375" s="485"/>
      <c r="Q375" s="485"/>
      <c r="R375" s="485"/>
    </row>
    <row r="376" spans="1:18" x14ac:dyDescent="0.2">
      <c r="A376">
        <v>375</v>
      </c>
      <c r="B376" t="s">
        <v>98</v>
      </c>
      <c r="C376">
        <v>1</v>
      </c>
      <c r="D376">
        <v>0.04</v>
      </c>
      <c r="E376">
        <v>0.04</v>
      </c>
      <c r="F376" s="446">
        <v>43117.033333333333</v>
      </c>
      <c r="G376">
        <v>0.95779999999999998</v>
      </c>
      <c r="H376" s="446">
        <v>43117.033333333333</v>
      </c>
      <c r="I376">
        <v>0.95779999999999998</v>
      </c>
      <c r="J376" s="446">
        <v>43119.164583333331</v>
      </c>
      <c r="K376">
        <v>0.95660000000000001</v>
      </c>
      <c r="L376">
        <v>0</v>
      </c>
      <c r="M376">
        <v>12</v>
      </c>
      <c r="N376">
        <v>2.2400000000000002</v>
      </c>
      <c r="O376" s="498">
        <v>2.1312499999985448</v>
      </c>
      <c r="P376" s="485"/>
      <c r="Q376" s="485"/>
      <c r="R376" s="485"/>
    </row>
    <row r="377" spans="1:18" x14ac:dyDescent="0.2">
      <c r="A377">
        <v>376</v>
      </c>
      <c r="B377" t="s">
        <v>97</v>
      </c>
      <c r="C377">
        <v>1</v>
      </c>
      <c r="D377">
        <v>0.04</v>
      </c>
      <c r="E377">
        <v>0.04</v>
      </c>
      <c r="F377" s="446">
        <v>43117.830555555556</v>
      </c>
      <c r="G377">
        <v>0.96160000000000001</v>
      </c>
      <c r="H377" s="446">
        <v>43117.830555555556</v>
      </c>
      <c r="I377">
        <v>0.96160000000000001</v>
      </c>
      <c r="J377" s="446">
        <v>43117.833333333336</v>
      </c>
      <c r="K377">
        <v>0.96209999999999996</v>
      </c>
      <c r="L377">
        <v>0</v>
      </c>
      <c r="M377">
        <v>5</v>
      </c>
      <c r="N377">
        <v>2.08</v>
      </c>
      <c r="O377" s="498">
        <v>2.7777777795563452E-3</v>
      </c>
      <c r="P377" s="485"/>
      <c r="Q377" s="485"/>
      <c r="R377" s="485"/>
    </row>
    <row r="378" spans="1:18" x14ac:dyDescent="0.2">
      <c r="A378">
        <v>377</v>
      </c>
      <c r="B378" t="s">
        <v>97</v>
      </c>
      <c r="C378">
        <v>1</v>
      </c>
      <c r="D378">
        <v>0.04</v>
      </c>
      <c r="E378">
        <v>0.04</v>
      </c>
      <c r="F378" s="446">
        <v>43117.834027777775</v>
      </c>
      <c r="G378">
        <v>0.96230000000000004</v>
      </c>
      <c r="H378" s="446">
        <v>43117.834027777775</v>
      </c>
      <c r="I378">
        <v>0.96230000000000004</v>
      </c>
      <c r="J378" s="446">
        <v>43117.845138888886</v>
      </c>
      <c r="K378">
        <v>0.96279999999999988</v>
      </c>
      <c r="L378">
        <v>0</v>
      </c>
      <c r="M378">
        <v>4.999999999998181</v>
      </c>
      <c r="N378">
        <v>2.08</v>
      </c>
      <c r="O378" s="498">
        <v>1.1111111110949423E-2</v>
      </c>
      <c r="P378" s="485"/>
      <c r="Q378" s="485"/>
      <c r="R378" s="485"/>
    </row>
    <row r="379" spans="1:18" x14ac:dyDescent="0.2">
      <c r="A379">
        <v>378</v>
      </c>
      <c r="B379" t="s">
        <v>97</v>
      </c>
      <c r="C379">
        <v>1</v>
      </c>
      <c r="D379">
        <v>0.04</v>
      </c>
      <c r="E379">
        <v>0.04</v>
      </c>
      <c r="F379" s="446">
        <v>43117.876388888886</v>
      </c>
      <c r="G379">
        <v>0.96350000000000002</v>
      </c>
      <c r="H379" s="446">
        <v>43117.876388888886</v>
      </c>
      <c r="I379">
        <v>0.96350000000000002</v>
      </c>
      <c r="J379" s="446">
        <v>43117.90625</v>
      </c>
      <c r="K379">
        <v>0.96399999999999986</v>
      </c>
      <c r="L379">
        <v>0</v>
      </c>
      <c r="M379">
        <v>4.999999999998181</v>
      </c>
      <c r="N379">
        <v>2.0699999999999998</v>
      </c>
      <c r="O379" s="498">
        <v>2.9861111113859806E-2</v>
      </c>
      <c r="P379" s="485"/>
      <c r="Q379" s="485"/>
      <c r="R379" s="485"/>
    </row>
    <row r="380" spans="1:18" x14ac:dyDescent="0.2">
      <c r="A380">
        <v>379</v>
      </c>
      <c r="B380" t="s">
        <v>97</v>
      </c>
      <c r="C380">
        <v>1</v>
      </c>
      <c r="D380">
        <v>0.04</v>
      </c>
      <c r="E380">
        <v>0.04</v>
      </c>
      <c r="F380" s="446">
        <v>43117.906944444447</v>
      </c>
      <c r="G380">
        <v>0.96479999999999999</v>
      </c>
      <c r="H380" s="446">
        <v>43117.906944444447</v>
      </c>
      <c r="I380">
        <v>0.96479999999999999</v>
      </c>
      <c r="J380" s="446">
        <v>43117.911805555559</v>
      </c>
      <c r="K380">
        <v>0.96530000000000005</v>
      </c>
      <c r="L380">
        <v>0</v>
      </c>
      <c r="M380">
        <v>5</v>
      </c>
      <c r="N380">
        <v>2.0699999999999998</v>
      </c>
      <c r="O380" s="498">
        <v>4.8611111124046147E-3</v>
      </c>
      <c r="P380" s="485"/>
      <c r="Q380" s="485"/>
      <c r="R380" s="485"/>
    </row>
    <row r="381" spans="1:18" x14ac:dyDescent="0.2">
      <c r="A381">
        <v>380</v>
      </c>
      <c r="B381" t="s">
        <v>97</v>
      </c>
      <c r="C381">
        <v>1</v>
      </c>
      <c r="D381">
        <v>0.04</v>
      </c>
      <c r="E381">
        <v>0.04</v>
      </c>
      <c r="F381" s="446">
        <v>43117.912499999999</v>
      </c>
      <c r="G381">
        <v>0.96579999999999999</v>
      </c>
      <c r="H381" s="446">
        <v>43117.912499999999</v>
      </c>
      <c r="I381">
        <v>0.96579999999999999</v>
      </c>
      <c r="J381" s="446">
        <v>43117.956944444442</v>
      </c>
      <c r="K381">
        <v>0.96630000000000016</v>
      </c>
      <c r="L381">
        <v>0</v>
      </c>
      <c r="M381">
        <v>5.000000000001819</v>
      </c>
      <c r="N381">
        <v>2.0699999999999998</v>
      </c>
      <c r="O381" s="498">
        <v>4.4444444443797693E-2</v>
      </c>
      <c r="P381" s="485"/>
      <c r="Q381" s="485"/>
      <c r="R381" s="485"/>
    </row>
    <row r="382" spans="1:18" x14ac:dyDescent="0.2">
      <c r="A382">
        <v>381</v>
      </c>
      <c r="B382" t="s">
        <v>97</v>
      </c>
      <c r="C382">
        <v>4</v>
      </c>
      <c r="D382">
        <v>1.25</v>
      </c>
      <c r="E382">
        <v>1.6800000000000002</v>
      </c>
      <c r="F382" s="446">
        <v>43117.957638888889</v>
      </c>
      <c r="G382">
        <v>0.9667</v>
      </c>
      <c r="H382" s="446">
        <v>43151.24722222222</v>
      </c>
      <c r="I382">
        <v>0.93169999999999997</v>
      </c>
      <c r="J382" s="446">
        <v>43151.343055555553</v>
      </c>
      <c r="K382">
        <v>0.9335</v>
      </c>
      <c r="L382">
        <v>350</v>
      </c>
      <c r="M382">
        <v>18</v>
      </c>
      <c r="N382">
        <v>114.83000000000001</v>
      </c>
      <c r="O382" s="498">
        <v>23.385416666664241</v>
      </c>
      <c r="P382" s="485"/>
      <c r="Q382" s="485"/>
      <c r="R382" s="485"/>
    </row>
    <row r="383" spans="1:18" x14ac:dyDescent="0.2">
      <c r="A383">
        <v>382</v>
      </c>
      <c r="B383" t="s">
        <v>98</v>
      </c>
      <c r="C383">
        <v>1</v>
      </c>
      <c r="D383">
        <v>0.04</v>
      </c>
      <c r="E383">
        <v>0.04</v>
      </c>
      <c r="F383" s="446">
        <v>43119.317361111112</v>
      </c>
      <c r="G383">
        <v>0.95609999999999995</v>
      </c>
      <c r="H383" s="446">
        <v>43119.317361111112</v>
      </c>
      <c r="I383">
        <v>0.95609999999999995</v>
      </c>
      <c r="J383" s="446">
        <v>43119.322222222225</v>
      </c>
      <c r="K383">
        <v>0.9556</v>
      </c>
      <c r="L383">
        <v>0</v>
      </c>
      <c r="M383">
        <v>5</v>
      </c>
      <c r="N383">
        <v>2.09</v>
      </c>
      <c r="O383" s="498">
        <v>4.8611111124046147E-3</v>
      </c>
      <c r="P383" s="485"/>
      <c r="Q383" s="485"/>
      <c r="R383" s="485"/>
    </row>
    <row r="384" spans="1:18" x14ac:dyDescent="0.2">
      <c r="A384">
        <v>383</v>
      </c>
      <c r="B384" t="s">
        <v>98</v>
      </c>
      <c r="C384">
        <v>1</v>
      </c>
      <c r="D384">
        <v>0.04</v>
      </c>
      <c r="E384">
        <v>0.04</v>
      </c>
      <c r="F384" s="446">
        <v>43119.353472222225</v>
      </c>
      <c r="G384">
        <v>0.95469999999999999</v>
      </c>
      <c r="H384" s="446">
        <v>43119.353472222225</v>
      </c>
      <c r="I384">
        <v>0.95469999999999999</v>
      </c>
      <c r="J384" s="446">
        <v>43119.369444444441</v>
      </c>
      <c r="K384">
        <v>0.95420000000000005</v>
      </c>
      <c r="L384">
        <v>0</v>
      </c>
      <c r="M384">
        <v>5</v>
      </c>
      <c r="N384">
        <v>2.1</v>
      </c>
      <c r="O384" s="498">
        <v>1.597222221607808E-2</v>
      </c>
      <c r="P384" s="485"/>
      <c r="Q384" s="485"/>
      <c r="R384" s="485"/>
    </row>
    <row r="385" spans="1:18" x14ac:dyDescent="0.2">
      <c r="A385">
        <v>384</v>
      </c>
      <c r="B385" t="s">
        <v>98</v>
      </c>
      <c r="C385">
        <v>1</v>
      </c>
      <c r="D385">
        <v>0.04</v>
      </c>
      <c r="E385">
        <v>0.04</v>
      </c>
      <c r="F385" s="446">
        <v>43119.4</v>
      </c>
      <c r="G385">
        <v>0.95479999999999998</v>
      </c>
      <c r="H385" s="446">
        <v>43119.4</v>
      </c>
      <c r="I385">
        <v>0.95479999999999998</v>
      </c>
      <c r="J385" s="446">
        <v>43124.339583333334</v>
      </c>
      <c r="K385">
        <v>0.95379999999999998</v>
      </c>
      <c r="L385">
        <v>0</v>
      </c>
      <c r="M385">
        <v>10</v>
      </c>
      <c r="N385">
        <v>2.1</v>
      </c>
      <c r="O385" s="498">
        <v>2.9395833333328483</v>
      </c>
      <c r="P385" s="485"/>
      <c r="Q385" s="485"/>
      <c r="R385" s="485"/>
    </row>
    <row r="386" spans="1:18" x14ac:dyDescent="0.2">
      <c r="A386">
        <v>385</v>
      </c>
      <c r="B386" t="s">
        <v>98</v>
      </c>
      <c r="C386">
        <v>1</v>
      </c>
      <c r="D386">
        <v>0.04</v>
      </c>
      <c r="E386">
        <v>0.04</v>
      </c>
      <c r="F386" s="446">
        <v>43124.340277777781</v>
      </c>
      <c r="G386">
        <v>0.95320000000000005</v>
      </c>
      <c r="H386" s="446">
        <v>43124.340277777781</v>
      </c>
      <c r="I386">
        <v>0.95320000000000005</v>
      </c>
      <c r="J386" s="446">
        <v>43124.363888888889</v>
      </c>
      <c r="K386">
        <v>0.9527000000000001</v>
      </c>
      <c r="L386">
        <v>0</v>
      </c>
      <c r="M386">
        <v>4.999999999998181</v>
      </c>
      <c r="N386">
        <v>2.1</v>
      </c>
      <c r="O386" s="498">
        <v>2.361111110803904E-2</v>
      </c>
      <c r="P386" s="485"/>
      <c r="Q386" s="485"/>
      <c r="R386" s="485"/>
    </row>
    <row r="387" spans="1:18" x14ac:dyDescent="0.2">
      <c r="A387">
        <v>386</v>
      </c>
      <c r="B387" t="s">
        <v>98</v>
      </c>
      <c r="C387">
        <v>1</v>
      </c>
      <c r="D387">
        <v>0.04</v>
      </c>
      <c r="E387">
        <v>0.04</v>
      </c>
      <c r="F387" s="446">
        <v>43124.364583333336</v>
      </c>
      <c r="G387">
        <v>0.95230000000000004</v>
      </c>
      <c r="H387" s="446">
        <v>43124.364583333336</v>
      </c>
      <c r="I387">
        <v>0.95230000000000004</v>
      </c>
      <c r="J387" s="446">
        <v>43124.388194444444</v>
      </c>
      <c r="K387">
        <v>0.95179999999999998</v>
      </c>
      <c r="L387">
        <v>0</v>
      </c>
      <c r="M387">
        <v>5</v>
      </c>
      <c r="N387">
        <v>2.1</v>
      </c>
      <c r="O387" s="498">
        <v>2.361111110803904E-2</v>
      </c>
      <c r="P387" s="485"/>
      <c r="Q387" s="485"/>
      <c r="R387" s="485"/>
    </row>
    <row r="388" spans="1:18" x14ac:dyDescent="0.2">
      <c r="A388">
        <v>387</v>
      </c>
      <c r="B388" t="s">
        <v>98</v>
      </c>
      <c r="C388">
        <v>1</v>
      </c>
      <c r="D388">
        <v>0.04</v>
      </c>
      <c r="E388">
        <v>0.04</v>
      </c>
      <c r="F388" s="446">
        <v>43124.390972222223</v>
      </c>
      <c r="G388">
        <v>0.95079999999999998</v>
      </c>
      <c r="H388" s="446">
        <v>43124.390972222223</v>
      </c>
      <c r="I388">
        <v>0.95079999999999998</v>
      </c>
      <c r="J388" s="446">
        <v>43124.49722222222</v>
      </c>
      <c r="K388">
        <v>0.95030000000000003</v>
      </c>
      <c r="L388">
        <v>0</v>
      </c>
      <c r="M388">
        <v>5</v>
      </c>
      <c r="N388">
        <v>2.1</v>
      </c>
      <c r="O388" s="498">
        <v>0.10624999999708962</v>
      </c>
      <c r="P388" s="485"/>
      <c r="Q388" s="485"/>
      <c r="R388" s="485"/>
    </row>
    <row r="389" spans="1:18" x14ac:dyDescent="0.2">
      <c r="A389">
        <v>388</v>
      </c>
      <c r="B389" t="s">
        <v>98</v>
      </c>
      <c r="C389">
        <v>1</v>
      </c>
      <c r="D389">
        <v>0.04</v>
      </c>
      <c r="E389">
        <v>0.04</v>
      </c>
      <c r="F389" s="446">
        <v>43124.56527777778</v>
      </c>
      <c r="G389">
        <v>0.9496</v>
      </c>
      <c r="H389" s="446">
        <v>43124.56527777778</v>
      </c>
      <c r="I389">
        <v>0.9496</v>
      </c>
      <c r="J389" s="446">
        <v>43124.588888888888</v>
      </c>
      <c r="K389">
        <v>0.94910000000000005</v>
      </c>
      <c r="L389">
        <v>0</v>
      </c>
      <c r="M389">
        <v>5</v>
      </c>
      <c r="N389">
        <v>2.11</v>
      </c>
      <c r="O389" s="498">
        <v>2.361111110803904E-2</v>
      </c>
      <c r="P389" s="485"/>
      <c r="Q389" s="485"/>
      <c r="R389" s="485"/>
    </row>
    <row r="390" spans="1:18" x14ac:dyDescent="0.2">
      <c r="A390">
        <v>389</v>
      </c>
      <c r="B390" t="s">
        <v>98</v>
      </c>
      <c r="C390">
        <v>1</v>
      </c>
      <c r="D390">
        <v>0.04</v>
      </c>
      <c r="E390">
        <v>0.04</v>
      </c>
      <c r="F390" s="446">
        <v>43124.590277777781</v>
      </c>
      <c r="G390">
        <v>0.94820000000000004</v>
      </c>
      <c r="H390" s="446">
        <v>43124.590277777781</v>
      </c>
      <c r="I390">
        <v>0.94820000000000004</v>
      </c>
      <c r="J390" s="446">
        <v>43124.604861111111</v>
      </c>
      <c r="K390">
        <v>0.94769999999999988</v>
      </c>
      <c r="L390">
        <v>0</v>
      </c>
      <c r="M390">
        <v>5.000000000001819</v>
      </c>
      <c r="N390">
        <v>2.11</v>
      </c>
      <c r="O390" s="498">
        <v>1.4583333329937886E-2</v>
      </c>
      <c r="P390" s="485"/>
      <c r="Q390" s="485"/>
      <c r="R390" s="485"/>
    </row>
    <row r="391" spans="1:18" x14ac:dyDescent="0.2">
      <c r="A391">
        <v>390</v>
      </c>
      <c r="B391" t="s">
        <v>98</v>
      </c>
      <c r="C391">
        <v>1</v>
      </c>
      <c r="D391">
        <v>0.04</v>
      </c>
      <c r="E391">
        <v>0.04</v>
      </c>
      <c r="F391" s="446">
        <v>43124.605555555558</v>
      </c>
      <c r="G391">
        <v>0.94699999999999995</v>
      </c>
      <c r="H391" s="446">
        <v>43124.605555555558</v>
      </c>
      <c r="I391">
        <v>0.94699999999999995</v>
      </c>
      <c r="J391" s="446">
        <v>43124.618750000001</v>
      </c>
      <c r="K391">
        <v>0.9464999999999999</v>
      </c>
      <c r="L391">
        <v>0</v>
      </c>
      <c r="M391">
        <v>5.000000000001819</v>
      </c>
      <c r="N391">
        <v>2.11</v>
      </c>
      <c r="O391" s="498">
        <v>1.3194444443797693E-2</v>
      </c>
      <c r="P391" s="485"/>
      <c r="Q391" s="485"/>
      <c r="R391" s="485"/>
    </row>
    <row r="392" spans="1:18" x14ac:dyDescent="0.2">
      <c r="A392">
        <v>391</v>
      </c>
      <c r="B392" t="s">
        <v>98</v>
      </c>
      <c r="C392">
        <v>1</v>
      </c>
      <c r="D392">
        <v>0.04</v>
      </c>
      <c r="E392">
        <v>0.04</v>
      </c>
      <c r="F392" s="446">
        <v>43124.619444444441</v>
      </c>
      <c r="G392">
        <v>0.94589999999999996</v>
      </c>
      <c r="H392" s="446">
        <v>43124.619444444441</v>
      </c>
      <c r="I392">
        <v>0.94589999999999996</v>
      </c>
      <c r="J392" s="446">
        <v>43124.619444444441</v>
      </c>
      <c r="K392">
        <v>0.94540000000000002</v>
      </c>
      <c r="L392">
        <v>0</v>
      </c>
      <c r="M392">
        <v>5</v>
      </c>
      <c r="N392">
        <v>2.12</v>
      </c>
      <c r="O392" s="498">
        <v>0</v>
      </c>
      <c r="P392" s="485"/>
      <c r="Q392" s="485"/>
      <c r="R392" s="485"/>
    </row>
    <row r="393" spans="1:18" x14ac:dyDescent="0.2">
      <c r="A393">
        <v>392</v>
      </c>
      <c r="B393" t="s">
        <v>98</v>
      </c>
      <c r="C393">
        <v>1</v>
      </c>
      <c r="D393">
        <v>0.04</v>
      </c>
      <c r="E393">
        <v>0.04</v>
      </c>
      <c r="F393" s="446">
        <v>43124.619444444441</v>
      </c>
      <c r="G393">
        <v>0.94510000000000005</v>
      </c>
      <c r="H393" s="446">
        <v>43124.619444444441</v>
      </c>
      <c r="I393">
        <v>0.94510000000000005</v>
      </c>
      <c r="J393" s="446">
        <v>43124.622916666667</v>
      </c>
      <c r="K393">
        <v>0.94459999999999988</v>
      </c>
      <c r="L393">
        <v>0</v>
      </c>
      <c r="M393">
        <v>5.000000000001819</v>
      </c>
      <c r="N393">
        <v>2.12</v>
      </c>
      <c r="O393" s="498">
        <v>3.4722222262644209E-3</v>
      </c>
      <c r="P393" s="485"/>
      <c r="Q393" s="485"/>
      <c r="R393" s="485"/>
    </row>
    <row r="394" spans="1:18" x14ac:dyDescent="0.2">
      <c r="A394">
        <v>393</v>
      </c>
      <c r="B394" t="s">
        <v>98</v>
      </c>
      <c r="C394">
        <v>1</v>
      </c>
      <c r="D394">
        <v>0.04</v>
      </c>
      <c r="E394">
        <v>0.04</v>
      </c>
      <c r="F394" s="446">
        <v>43124.622916666667</v>
      </c>
      <c r="G394">
        <v>0.94430000000000003</v>
      </c>
      <c r="H394" s="446">
        <v>43124.622916666667</v>
      </c>
      <c r="I394">
        <v>0.94430000000000003</v>
      </c>
      <c r="J394" s="446">
        <v>43124.622916666667</v>
      </c>
      <c r="K394">
        <v>0.94379999999999997</v>
      </c>
      <c r="L394">
        <v>0</v>
      </c>
      <c r="M394">
        <v>5</v>
      </c>
      <c r="N394">
        <v>2.12</v>
      </c>
      <c r="O394" s="498">
        <v>0</v>
      </c>
      <c r="P394" s="485"/>
      <c r="Q394" s="485"/>
      <c r="R394" s="485"/>
    </row>
    <row r="395" spans="1:18" x14ac:dyDescent="0.2">
      <c r="A395">
        <v>394</v>
      </c>
      <c r="B395" t="s">
        <v>98</v>
      </c>
      <c r="C395">
        <v>1</v>
      </c>
      <c r="D395">
        <v>0.04</v>
      </c>
      <c r="E395">
        <v>0.04</v>
      </c>
      <c r="F395" s="446">
        <v>43124.622916666667</v>
      </c>
      <c r="G395">
        <v>0.94350000000000001</v>
      </c>
      <c r="H395" s="446">
        <v>43124.622916666667</v>
      </c>
      <c r="I395">
        <v>0.94350000000000001</v>
      </c>
      <c r="J395" s="446">
        <v>43124.622916666667</v>
      </c>
      <c r="K395">
        <v>0.94299999999999995</v>
      </c>
      <c r="L395">
        <v>0</v>
      </c>
      <c r="M395">
        <v>5</v>
      </c>
      <c r="N395">
        <v>2.12</v>
      </c>
      <c r="O395" s="498">
        <v>0</v>
      </c>
      <c r="P395" s="485"/>
      <c r="Q395" s="485"/>
      <c r="R395" s="485"/>
    </row>
    <row r="396" spans="1:18" x14ac:dyDescent="0.2">
      <c r="A396">
        <v>395</v>
      </c>
      <c r="B396" t="s">
        <v>98</v>
      </c>
      <c r="C396">
        <v>1</v>
      </c>
      <c r="D396">
        <v>0.04</v>
      </c>
      <c r="E396">
        <v>0.04</v>
      </c>
      <c r="F396" s="446">
        <v>43124.623611111114</v>
      </c>
      <c r="G396">
        <v>0.94379999999999997</v>
      </c>
      <c r="H396" s="446">
        <v>43124.623611111114</v>
      </c>
      <c r="I396">
        <v>0.94379999999999997</v>
      </c>
      <c r="J396" s="446">
        <v>43124.625</v>
      </c>
      <c r="K396">
        <v>0.94330000000000003</v>
      </c>
      <c r="L396">
        <v>0</v>
      </c>
      <c r="M396">
        <v>5</v>
      </c>
      <c r="N396">
        <v>2.12</v>
      </c>
      <c r="O396" s="498">
        <v>1.3888888861401938E-3</v>
      </c>
      <c r="P396" s="485"/>
      <c r="Q396" s="485"/>
      <c r="R396" s="485"/>
    </row>
    <row r="397" spans="1:18" x14ac:dyDescent="0.2">
      <c r="A397">
        <v>396</v>
      </c>
      <c r="B397" t="s">
        <v>98</v>
      </c>
      <c r="C397">
        <v>1</v>
      </c>
      <c r="D397">
        <v>0.04</v>
      </c>
      <c r="E397">
        <v>0.04</v>
      </c>
      <c r="F397" s="446">
        <v>43124.652777777781</v>
      </c>
      <c r="G397">
        <v>0.94479999999999997</v>
      </c>
      <c r="H397" s="446">
        <v>43124.652777777781</v>
      </c>
      <c r="I397">
        <v>0.94479999999999997</v>
      </c>
      <c r="J397" s="446">
        <v>43124.686805555553</v>
      </c>
      <c r="K397">
        <v>0.94430000000000003</v>
      </c>
      <c r="L397">
        <v>0</v>
      </c>
      <c r="M397">
        <v>5</v>
      </c>
      <c r="N397">
        <v>2.12</v>
      </c>
      <c r="O397" s="498">
        <v>3.4027777772280388E-2</v>
      </c>
      <c r="P397" s="485"/>
      <c r="Q397" s="485"/>
      <c r="R397" s="485"/>
    </row>
    <row r="398" spans="1:18" x14ac:dyDescent="0.2">
      <c r="A398">
        <v>397</v>
      </c>
      <c r="B398" t="s">
        <v>98</v>
      </c>
      <c r="C398">
        <v>1</v>
      </c>
      <c r="D398">
        <v>0.04</v>
      </c>
      <c r="E398">
        <v>0.04</v>
      </c>
      <c r="F398" s="446">
        <v>43124.709027777775</v>
      </c>
      <c r="G398">
        <v>0.94479999999999997</v>
      </c>
      <c r="H398" s="446">
        <v>43124.709027777775</v>
      </c>
      <c r="I398">
        <v>0.94479999999999997</v>
      </c>
      <c r="J398" s="446">
        <v>43125.146527777775</v>
      </c>
      <c r="K398">
        <v>0.94379999999999997</v>
      </c>
      <c r="L398">
        <v>0</v>
      </c>
      <c r="M398">
        <v>10</v>
      </c>
      <c r="N398">
        <v>2.15</v>
      </c>
      <c r="O398" s="498">
        <v>0.4375</v>
      </c>
      <c r="P398" s="485"/>
      <c r="Q398" s="485"/>
      <c r="R398" s="485"/>
    </row>
    <row r="399" spans="1:18" x14ac:dyDescent="0.2">
      <c r="A399">
        <v>398</v>
      </c>
      <c r="B399" t="s">
        <v>98</v>
      </c>
      <c r="C399">
        <v>1</v>
      </c>
      <c r="D399">
        <v>0.04</v>
      </c>
      <c r="E399">
        <v>0.04</v>
      </c>
      <c r="F399" s="446">
        <v>43125.147222222222</v>
      </c>
      <c r="G399">
        <v>0.94320000000000004</v>
      </c>
      <c r="H399" s="446">
        <v>43125.147222222222</v>
      </c>
      <c r="I399">
        <v>0.94320000000000004</v>
      </c>
      <c r="J399" s="446">
        <v>43125.240277777775</v>
      </c>
      <c r="K399">
        <v>0.94269999999999998</v>
      </c>
      <c r="L399">
        <v>0</v>
      </c>
      <c r="M399">
        <v>5</v>
      </c>
      <c r="N399">
        <v>2.13</v>
      </c>
      <c r="O399" s="498">
        <v>9.3055555553291924E-2</v>
      </c>
      <c r="P399" s="485"/>
      <c r="Q399" s="485"/>
      <c r="R399" s="485"/>
    </row>
    <row r="400" spans="1:18" x14ac:dyDescent="0.2">
      <c r="A400">
        <v>399</v>
      </c>
      <c r="B400" t="s">
        <v>98</v>
      </c>
      <c r="C400">
        <v>1</v>
      </c>
      <c r="D400">
        <v>0.04</v>
      </c>
      <c r="E400">
        <v>0.04</v>
      </c>
      <c r="F400" s="446">
        <v>43125.261805555558</v>
      </c>
      <c r="G400">
        <v>0.94020000000000004</v>
      </c>
      <c r="H400" s="446">
        <v>43125.261805555558</v>
      </c>
      <c r="I400">
        <v>0.94020000000000004</v>
      </c>
      <c r="J400" s="446">
        <v>43125.268750000003</v>
      </c>
      <c r="K400">
        <v>0.93970000000000009</v>
      </c>
      <c r="L400">
        <v>0</v>
      </c>
      <c r="M400">
        <v>5</v>
      </c>
      <c r="N400">
        <v>2.13</v>
      </c>
      <c r="O400" s="498">
        <v>6.9444444452528842E-3</v>
      </c>
      <c r="P400" s="485"/>
      <c r="Q400" s="485"/>
      <c r="R400" s="485"/>
    </row>
    <row r="401" spans="1:18" x14ac:dyDescent="0.2">
      <c r="A401">
        <v>400</v>
      </c>
      <c r="B401" t="s">
        <v>98</v>
      </c>
      <c r="C401">
        <v>1</v>
      </c>
      <c r="D401">
        <v>0.04</v>
      </c>
      <c r="E401">
        <v>0.04</v>
      </c>
      <c r="F401" s="446">
        <v>43125.268750000003</v>
      </c>
      <c r="G401">
        <v>0.93940000000000001</v>
      </c>
      <c r="H401" s="446">
        <v>43125.268750000003</v>
      </c>
      <c r="I401">
        <v>0.93940000000000001</v>
      </c>
      <c r="J401" s="446">
        <v>43125.570833333331</v>
      </c>
      <c r="K401">
        <v>0.93889999999999996</v>
      </c>
      <c r="L401">
        <v>0</v>
      </c>
      <c r="M401">
        <v>5</v>
      </c>
      <c r="N401">
        <v>2.13</v>
      </c>
      <c r="O401" s="498">
        <v>0.30208333332848269</v>
      </c>
      <c r="P401" s="485"/>
      <c r="Q401" s="485"/>
      <c r="R401" s="485"/>
    </row>
    <row r="402" spans="1:18" x14ac:dyDescent="0.2">
      <c r="A402">
        <v>401</v>
      </c>
      <c r="B402" t="s">
        <v>98</v>
      </c>
      <c r="C402">
        <v>1</v>
      </c>
      <c r="D402">
        <v>0.04</v>
      </c>
      <c r="E402">
        <v>0.04</v>
      </c>
      <c r="F402" s="446">
        <v>43125.571527777778</v>
      </c>
      <c r="G402">
        <v>0.93899999999999995</v>
      </c>
      <c r="H402" s="446">
        <v>43125.571527777778</v>
      </c>
      <c r="I402">
        <v>0.93899999999999995</v>
      </c>
      <c r="J402" s="446">
        <v>43125.57916666667</v>
      </c>
      <c r="K402">
        <v>0.93850000000000011</v>
      </c>
      <c r="L402">
        <v>0</v>
      </c>
      <c r="M402">
        <v>4.999999999998181</v>
      </c>
      <c r="N402">
        <v>2.13</v>
      </c>
      <c r="O402" s="498">
        <v>7.6388888919609599E-3</v>
      </c>
      <c r="P402" s="485"/>
      <c r="Q402" s="485"/>
      <c r="R402" s="485"/>
    </row>
    <row r="403" spans="1:18" x14ac:dyDescent="0.2">
      <c r="A403">
        <v>402</v>
      </c>
      <c r="B403" t="s">
        <v>98</v>
      </c>
      <c r="C403">
        <v>1</v>
      </c>
      <c r="D403">
        <v>0.04</v>
      </c>
      <c r="E403">
        <v>0.04</v>
      </c>
      <c r="F403" s="446">
        <v>43125.57916666667</v>
      </c>
      <c r="G403">
        <v>0.93820000000000003</v>
      </c>
      <c r="H403" s="446">
        <v>43125.57916666667</v>
      </c>
      <c r="I403">
        <v>0.93820000000000003</v>
      </c>
      <c r="J403" s="446">
        <v>43125.583333333336</v>
      </c>
      <c r="K403">
        <v>0.93769999999999998</v>
      </c>
      <c r="L403">
        <v>0</v>
      </c>
      <c r="M403">
        <v>5</v>
      </c>
      <c r="N403">
        <v>2.13</v>
      </c>
      <c r="O403" s="498">
        <v>4.166666665696539E-3</v>
      </c>
      <c r="P403" s="485"/>
      <c r="Q403" s="485"/>
      <c r="R403" s="485"/>
    </row>
    <row r="404" spans="1:18" x14ac:dyDescent="0.2">
      <c r="A404">
        <v>403</v>
      </c>
      <c r="B404" t="s">
        <v>98</v>
      </c>
      <c r="C404">
        <v>1</v>
      </c>
      <c r="D404">
        <v>0.04</v>
      </c>
      <c r="E404">
        <v>0.04</v>
      </c>
      <c r="F404" s="446">
        <v>43125.584027777775</v>
      </c>
      <c r="G404">
        <v>0.93759999999999999</v>
      </c>
      <c r="H404" s="446">
        <v>43125.584027777775</v>
      </c>
      <c r="I404">
        <v>0.93759999999999999</v>
      </c>
      <c r="J404" s="446">
        <v>43125.584027777775</v>
      </c>
      <c r="K404">
        <v>0.93710000000000004</v>
      </c>
      <c r="L404">
        <v>0</v>
      </c>
      <c r="M404">
        <v>5</v>
      </c>
      <c r="N404">
        <v>2.13</v>
      </c>
      <c r="O404" s="498">
        <v>0</v>
      </c>
      <c r="P404" s="485"/>
      <c r="Q404" s="485"/>
      <c r="R404" s="485"/>
    </row>
    <row r="405" spans="1:18" x14ac:dyDescent="0.2">
      <c r="A405">
        <v>404</v>
      </c>
      <c r="B405" t="s">
        <v>98</v>
      </c>
      <c r="C405">
        <v>1</v>
      </c>
      <c r="D405">
        <v>0.04</v>
      </c>
      <c r="E405">
        <v>0.04</v>
      </c>
      <c r="F405" s="446">
        <v>43125.584027777775</v>
      </c>
      <c r="G405">
        <v>0.93679999999999997</v>
      </c>
      <c r="H405" s="446">
        <v>43125.584027777775</v>
      </c>
      <c r="I405">
        <v>0.93679999999999997</v>
      </c>
      <c r="J405" s="446">
        <v>43125.584722222222</v>
      </c>
      <c r="K405">
        <v>0.93629999999999991</v>
      </c>
      <c r="L405">
        <v>0</v>
      </c>
      <c r="M405">
        <v>5</v>
      </c>
      <c r="N405">
        <v>2.14</v>
      </c>
      <c r="O405" s="498">
        <v>6.944444467080757E-4</v>
      </c>
      <c r="P405" s="485"/>
      <c r="Q405" s="485"/>
      <c r="R405" s="485"/>
    </row>
    <row r="406" spans="1:18" x14ac:dyDescent="0.2">
      <c r="A406">
        <v>405</v>
      </c>
      <c r="B406" t="s">
        <v>98</v>
      </c>
      <c r="C406">
        <v>1</v>
      </c>
      <c r="D406">
        <v>0.04</v>
      </c>
      <c r="E406">
        <v>0.04</v>
      </c>
      <c r="F406" s="446">
        <v>43125.584722222222</v>
      </c>
      <c r="G406">
        <v>0.93600000000000005</v>
      </c>
      <c r="H406" s="446">
        <v>43125.584722222222</v>
      </c>
      <c r="I406">
        <v>0.93600000000000005</v>
      </c>
      <c r="J406" s="446">
        <v>43125.629166666666</v>
      </c>
      <c r="K406">
        <v>0.9355</v>
      </c>
      <c r="L406">
        <v>0</v>
      </c>
      <c r="M406">
        <v>5</v>
      </c>
      <c r="N406">
        <v>2.14</v>
      </c>
      <c r="O406" s="498">
        <v>4.4444444443797693E-2</v>
      </c>
      <c r="P406" s="485"/>
      <c r="Q406" s="485"/>
      <c r="R406" s="485"/>
    </row>
    <row r="407" spans="1:18" x14ac:dyDescent="0.2">
      <c r="A407">
        <v>406</v>
      </c>
      <c r="B407" t="s">
        <v>98</v>
      </c>
      <c r="C407">
        <v>1</v>
      </c>
      <c r="D407">
        <v>0.04</v>
      </c>
      <c r="E407">
        <v>0.04</v>
      </c>
      <c r="F407" s="446">
        <v>43125.630555555559</v>
      </c>
      <c r="G407">
        <v>0.93379999999999996</v>
      </c>
      <c r="H407" s="446">
        <v>43125.630555555559</v>
      </c>
      <c r="I407">
        <v>0.93379999999999996</v>
      </c>
      <c r="J407" s="446">
        <v>43125.630555555559</v>
      </c>
      <c r="K407">
        <v>0.93330000000000013</v>
      </c>
      <c r="L407">
        <v>0</v>
      </c>
      <c r="M407">
        <v>4.999999999998181</v>
      </c>
      <c r="N407">
        <v>2.14</v>
      </c>
      <c r="O407" s="498">
        <v>0</v>
      </c>
      <c r="P407" s="485"/>
      <c r="Q407" s="485"/>
      <c r="R407" s="485"/>
    </row>
    <row r="408" spans="1:18" x14ac:dyDescent="0.2">
      <c r="A408">
        <v>407</v>
      </c>
      <c r="B408" t="s">
        <v>98</v>
      </c>
      <c r="C408">
        <v>1</v>
      </c>
      <c r="D408">
        <v>0.04</v>
      </c>
      <c r="E408">
        <v>0.04</v>
      </c>
      <c r="F408" s="446">
        <v>43125.630555555559</v>
      </c>
      <c r="G408">
        <v>0.93300000000000005</v>
      </c>
      <c r="H408" s="446">
        <v>43125.630555555559</v>
      </c>
      <c r="I408">
        <v>0.93300000000000005</v>
      </c>
      <c r="J408" s="446">
        <v>43125.631249999999</v>
      </c>
      <c r="K408">
        <v>0.9325</v>
      </c>
      <c r="L408">
        <v>0</v>
      </c>
      <c r="M408">
        <v>5</v>
      </c>
      <c r="N408">
        <v>2.14</v>
      </c>
      <c r="O408" s="498">
        <v>6.9444443943211809E-4</v>
      </c>
      <c r="P408" s="485"/>
      <c r="Q408" s="485"/>
      <c r="R408" s="485"/>
    </row>
    <row r="409" spans="1:18" x14ac:dyDescent="0.2">
      <c r="A409">
        <v>408</v>
      </c>
      <c r="B409" t="s">
        <v>98</v>
      </c>
      <c r="C409">
        <v>1</v>
      </c>
      <c r="D409">
        <v>0.04</v>
      </c>
      <c r="E409">
        <v>0.04</v>
      </c>
      <c r="F409" s="446">
        <v>43125.631249999999</v>
      </c>
      <c r="G409">
        <v>0.93220000000000003</v>
      </c>
      <c r="H409" s="446">
        <v>43125.631249999999</v>
      </c>
      <c r="I409">
        <v>0.93220000000000003</v>
      </c>
      <c r="J409" s="446">
        <v>43125.634027777778</v>
      </c>
      <c r="K409">
        <v>0.93170000000000008</v>
      </c>
      <c r="L409">
        <v>0</v>
      </c>
      <c r="M409">
        <v>5</v>
      </c>
      <c r="N409">
        <v>2.15</v>
      </c>
      <c r="O409" s="498">
        <v>2.7777777795563452E-3</v>
      </c>
      <c r="P409" s="485"/>
      <c r="Q409" s="485"/>
      <c r="R409" s="485"/>
    </row>
    <row r="410" spans="1:18" x14ac:dyDescent="0.2">
      <c r="A410">
        <v>409</v>
      </c>
      <c r="B410" t="s">
        <v>98</v>
      </c>
      <c r="C410">
        <v>1</v>
      </c>
      <c r="D410">
        <v>0.04</v>
      </c>
      <c r="E410">
        <v>0.04</v>
      </c>
      <c r="F410" s="446">
        <v>43125.634722222225</v>
      </c>
      <c r="G410">
        <v>0.93049999999999999</v>
      </c>
      <c r="H410" s="446">
        <v>43125.634722222225</v>
      </c>
      <c r="I410">
        <v>0.93049999999999999</v>
      </c>
      <c r="J410" s="446">
        <v>43125.636805555558</v>
      </c>
      <c r="K410">
        <v>0.93</v>
      </c>
      <c r="L410">
        <v>0</v>
      </c>
      <c r="M410">
        <v>5</v>
      </c>
      <c r="N410">
        <v>2.15</v>
      </c>
      <c r="O410" s="498">
        <v>2.0833333328482695E-3</v>
      </c>
      <c r="P410" s="485"/>
      <c r="Q410" s="485"/>
      <c r="R410" s="485"/>
    </row>
    <row r="411" spans="1:18" x14ac:dyDescent="0.2">
      <c r="A411">
        <v>410</v>
      </c>
      <c r="B411" t="s">
        <v>98</v>
      </c>
      <c r="C411">
        <v>1</v>
      </c>
      <c r="D411">
        <v>0.04</v>
      </c>
      <c r="E411">
        <v>0.04</v>
      </c>
      <c r="F411" s="446">
        <v>43125.637499999997</v>
      </c>
      <c r="G411">
        <v>0.92930000000000001</v>
      </c>
      <c r="H411" s="446">
        <v>43125.637499999997</v>
      </c>
      <c r="I411">
        <v>0.92930000000000001</v>
      </c>
      <c r="J411" s="446">
        <v>43132.652083333334</v>
      </c>
      <c r="K411">
        <v>0.92759999999999998</v>
      </c>
      <c r="L411">
        <v>0</v>
      </c>
      <c r="M411">
        <v>17</v>
      </c>
      <c r="N411">
        <v>2.46</v>
      </c>
      <c r="O411" s="498">
        <v>5.0145833333372138</v>
      </c>
      <c r="P411" s="485"/>
      <c r="Q411" s="485"/>
      <c r="R411" s="485"/>
    </row>
    <row r="412" spans="1:18" x14ac:dyDescent="0.2">
      <c r="A412">
        <v>411</v>
      </c>
      <c r="B412" t="s">
        <v>98</v>
      </c>
      <c r="C412">
        <v>1</v>
      </c>
      <c r="D412">
        <v>0.04</v>
      </c>
      <c r="E412">
        <v>0.04</v>
      </c>
      <c r="F412" s="446">
        <v>43132.654166666667</v>
      </c>
      <c r="G412">
        <v>0.92689999999999995</v>
      </c>
      <c r="H412" s="446">
        <v>43132.654166666667</v>
      </c>
      <c r="I412">
        <v>0.92689999999999995</v>
      </c>
      <c r="J412" s="446">
        <v>43132.862500000003</v>
      </c>
      <c r="K412">
        <v>0.9264</v>
      </c>
      <c r="L412">
        <v>0</v>
      </c>
      <c r="M412">
        <v>5</v>
      </c>
      <c r="N412">
        <v>2.16</v>
      </c>
      <c r="O412" s="498">
        <v>0.20833333333575865</v>
      </c>
      <c r="P412" s="485"/>
      <c r="Q412" s="485"/>
      <c r="R412" s="485"/>
    </row>
    <row r="413" spans="1:18" x14ac:dyDescent="0.2">
      <c r="A413">
        <v>412</v>
      </c>
      <c r="B413" t="s">
        <v>98</v>
      </c>
      <c r="C413">
        <v>1</v>
      </c>
      <c r="D413">
        <v>0.04</v>
      </c>
      <c r="E413">
        <v>0.04</v>
      </c>
      <c r="F413" s="446">
        <v>43132.920138888891</v>
      </c>
      <c r="G413">
        <v>0.92559999999999998</v>
      </c>
      <c r="H413" s="446">
        <v>43132.920138888891</v>
      </c>
      <c r="I413">
        <v>0.92559999999999998</v>
      </c>
      <c r="J413" s="446">
        <v>43146.663194444445</v>
      </c>
      <c r="K413">
        <v>0.92269999999999985</v>
      </c>
      <c r="L413">
        <v>0</v>
      </c>
      <c r="M413">
        <v>29.000000000001819</v>
      </c>
      <c r="N413">
        <v>2.84</v>
      </c>
      <c r="O413" s="498">
        <v>9.7430555555547471</v>
      </c>
      <c r="P413" s="485"/>
      <c r="Q413" s="485"/>
      <c r="R413" s="485"/>
    </row>
    <row r="414" spans="1:18" x14ac:dyDescent="0.2">
      <c r="A414">
        <v>413</v>
      </c>
      <c r="B414" t="s">
        <v>98</v>
      </c>
      <c r="C414">
        <v>1</v>
      </c>
      <c r="D414">
        <v>0.04</v>
      </c>
      <c r="E414">
        <v>0.04</v>
      </c>
      <c r="F414" s="446">
        <v>43146.663888888892</v>
      </c>
      <c r="G414">
        <v>0.92259999999999998</v>
      </c>
      <c r="H414" s="446">
        <v>43146.663888888892</v>
      </c>
      <c r="I414">
        <v>0.92259999999999998</v>
      </c>
      <c r="J414" s="446">
        <v>43146.84375</v>
      </c>
      <c r="K414">
        <v>0.92210000000000003</v>
      </c>
      <c r="L414">
        <v>0</v>
      </c>
      <c r="M414">
        <v>5</v>
      </c>
      <c r="N414">
        <v>2.17</v>
      </c>
      <c r="O414" s="498">
        <v>0.17986111110803904</v>
      </c>
      <c r="P414" s="485"/>
      <c r="Q414" s="485"/>
      <c r="R414" s="485"/>
    </row>
    <row r="415" spans="1:18" x14ac:dyDescent="0.2">
      <c r="A415">
        <v>414</v>
      </c>
      <c r="B415" t="s">
        <v>98</v>
      </c>
      <c r="C415">
        <v>1</v>
      </c>
      <c r="D415">
        <v>0.04</v>
      </c>
      <c r="E415">
        <v>0.04</v>
      </c>
      <c r="F415" s="446">
        <v>43146.844444444447</v>
      </c>
      <c r="G415">
        <v>0.9214</v>
      </c>
      <c r="H415" s="446">
        <v>43146.844444444447</v>
      </c>
      <c r="I415">
        <v>0.9214</v>
      </c>
      <c r="J415" s="446">
        <v>43147.105555555558</v>
      </c>
      <c r="K415">
        <v>0.92069999999999996</v>
      </c>
      <c r="L415">
        <v>0</v>
      </c>
      <c r="M415">
        <v>7</v>
      </c>
      <c r="N415">
        <v>2.34</v>
      </c>
      <c r="O415" s="498">
        <v>0.26111111111094942</v>
      </c>
      <c r="P415" s="485"/>
      <c r="Q415" s="485"/>
      <c r="R415" s="485"/>
    </row>
    <row r="416" spans="1:18" x14ac:dyDescent="0.2">
      <c r="A416">
        <v>415</v>
      </c>
      <c r="B416" t="s">
        <v>98</v>
      </c>
      <c r="C416">
        <v>1</v>
      </c>
      <c r="D416">
        <v>0.04</v>
      </c>
      <c r="E416">
        <v>0.04</v>
      </c>
      <c r="F416" s="446">
        <v>43147.175000000003</v>
      </c>
      <c r="G416">
        <v>0.91949999999999998</v>
      </c>
      <c r="H416" s="446">
        <v>43147.175000000003</v>
      </c>
      <c r="I416">
        <v>0.91949999999999998</v>
      </c>
      <c r="J416" s="446">
        <v>43147.399305555555</v>
      </c>
      <c r="K416">
        <v>0.91900000000000004</v>
      </c>
      <c r="L416">
        <v>0</v>
      </c>
      <c r="M416">
        <v>5</v>
      </c>
      <c r="N416">
        <v>2.1800000000000002</v>
      </c>
      <c r="O416" s="498">
        <v>0.22430555555183673</v>
      </c>
      <c r="P416" s="485"/>
      <c r="Q416" s="485"/>
      <c r="R416" s="485"/>
    </row>
    <row r="417" spans="1:18" x14ac:dyDescent="0.2">
      <c r="A417">
        <v>416</v>
      </c>
      <c r="B417" t="s">
        <v>97</v>
      </c>
      <c r="C417">
        <v>1</v>
      </c>
      <c r="D417">
        <v>0.05</v>
      </c>
      <c r="E417">
        <v>0.05</v>
      </c>
      <c r="F417" s="446">
        <v>43151.34375</v>
      </c>
      <c r="G417">
        <v>0.93379999999999996</v>
      </c>
      <c r="H417" s="446">
        <v>43151.34375</v>
      </c>
      <c r="I417">
        <v>0.93379999999999996</v>
      </c>
      <c r="J417" s="446">
        <v>43151.416666666664</v>
      </c>
      <c r="K417">
        <v>0.93430000000000013</v>
      </c>
      <c r="L417">
        <v>0</v>
      </c>
      <c r="M417">
        <v>5.000000000001819</v>
      </c>
      <c r="N417">
        <v>2.68</v>
      </c>
      <c r="O417" s="498">
        <v>7.2916666664241347E-2</v>
      </c>
      <c r="P417" s="485"/>
      <c r="Q417" s="485"/>
      <c r="R417" s="485"/>
    </row>
    <row r="418" spans="1:18" x14ac:dyDescent="0.2">
      <c r="A418">
        <v>417</v>
      </c>
      <c r="B418" t="s">
        <v>97</v>
      </c>
      <c r="C418">
        <v>1</v>
      </c>
      <c r="D418">
        <v>0.05</v>
      </c>
      <c r="E418">
        <v>0.05</v>
      </c>
      <c r="F418" s="446">
        <v>43151.417361111111</v>
      </c>
      <c r="G418">
        <v>0.93520000000000003</v>
      </c>
      <c r="H418" s="446">
        <v>43151.417361111111</v>
      </c>
      <c r="I418">
        <v>0.93520000000000003</v>
      </c>
      <c r="J418" s="446">
        <v>43151.57916666667</v>
      </c>
      <c r="K418">
        <v>0.93569999999999998</v>
      </c>
      <c r="L418">
        <v>0</v>
      </c>
      <c r="M418">
        <v>5</v>
      </c>
      <c r="N418">
        <v>2.67</v>
      </c>
      <c r="O418" s="498">
        <v>0.16180555555911269</v>
      </c>
      <c r="P418" s="485"/>
      <c r="Q418" s="485"/>
      <c r="R418" s="485"/>
    </row>
    <row r="419" spans="1:18" x14ac:dyDescent="0.2">
      <c r="A419">
        <v>418</v>
      </c>
      <c r="B419" t="s">
        <v>97</v>
      </c>
      <c r="C419">
        <v>1</v>
      </c>
      <c r="D419">
        <v>0.05</v>
      </c>
      <c r="E419">
        <v>0.05</v>
      </c>
      <c r="F419" s="446">
        <v>43151.665972222225</v>
      </c>
      <c r="G419">
        <v>0.93520000000000003</v>
      </c>
      <c r="H419" s="446">
        <v>43151.665972222225</v>
      </c>
      <c r="I419">
        <v>0.93520000000000003</v>
      </c>
      <c r="J419" s="446">
        <v>43151.679861111108</v>
      </c>
      <c r="K419">
        <v>0.93569999999999998</v>
      </c>
      <c r="L419">
        <v>0</v>
      </c>
      <c r="M419">
        <v>5</v>
      </c>
      <c r="N419">
        <v>2.67</v>
      </c>
      <c r="O419" s="498">
        <v>1.3888888883229811E-2</v>
      </c>
      <c r="P419" s="485"/>
      <c r="Q419" s="485"/>
      <c r="R419" s="485"/>
    </row>
    <row r="420" spans="1:18" x14ac:dyDescent="0.2">
      <c r="A420">
        <v>419</v>
      </c>
      <c r="B420" t="s">
        <v>97</v>
      </c>
      <c r="C420">
        <v>1</v>
      </c>
      <c r="D420">
        <v>0.05</v>
      </c>
      <c r="E420">
        <v>0.05</v>
      </c>
      <c r="F420" s="446">
        <v>43151.698611111111</v>
      </c>
      <c r="G420">
        <v>0.93630000000000002</v>
      </c>
      <c r="H420" s="446">
        <v>43151.698611111111</v>
      </c>
      <c r="I420">
        <v>0.93630000000000002</v>
      </c>
      <c r="J420" s="446">
        <v>43151.782638888886</v>
      </c>
      <c r="K420">
        <v>0.93679999999999997</v>
      </c>
      <c r="L420">
        <v>0</v>
      </c>
      <c r="M420">
        <v>5</v>
      </c>
      <c r="N420">
        <v>2.67</v>
      </c>
      <c r="O420" s="498">
        <v>8.4027777775190771E-2</v>
      </c>
      <c r="P420" s="485"/>
      <c r="Q420" s="485"/>
      <c r="R420" s="485"/>
    </row>
    <row r="421" spans="1:18" x14ac:dyDescent="0.2">
      <c r="A421">
        <v>420</v>
      </c>
      <c r="B421" t="s">
        <v>97</v>
      </c>
      <c r="C421">
        <v>1</v>
      </c>
      <c r="D421">
        <v>0.05</v>
      </c>
      <c r="E421">
        <v>0.05</v>
      </c>
      <c r="F421" s="446">
        <v>43152.20208333333</v>
      </c>
      <c r="G421">
        <v>0.93820000000000003</v>
      </c>
      <c r="H421" s="446">
        <v>43152.20208333333</v>
      </c>
      <c r="I421">
        <v>0.93820000000000003</v>
      </c>
      <c r="J421" s="446">
        <v>43152.533333333333</v>
      </c>
      <c r="K421">
        <v>0.93870000000000009</v>
      </c>
      <c r="L421">
        <v>0</v>
      </c>
      <c r="M421">
        <v>5</v>
      </c>
      <c r="N421">
        <v>2.66</v>
      </c>
      <c r="O421" s="498">
        <v>0.33125000000291038</v>
      </c>
      <c r="P421" s="485"/>
      <c r="Q421" s="485"/>
      <c r="R421" s="485"/>
    </row>
    <row r="422" spans="1:18" x14ac:dyDescent="0.2">
      <c r="A422">
        <v>421</v>
      </c>
      <c r="B422" t="s">
        <v>97</v>
      </c>
      <c r="C422">
        <v>1</v>
      </c>
      <c r="D422">
        <v>0.05</v>
      </c>
      <c r="E422">
        <v>0.05</v>
      </c>
      <c r="F422" s="446">
        <v>43152.665277777778</v>
      </c>
      <c r="G422">
        <v>0.93730000000000002</v>
      </c>
      <c r="H422" s="446">
        <v>43152.665277777778</v>
      </c>
      <c r="I422">
        <v>0.93730000000000002</v>
      </c>
      <c r="J422" s="446">
        <v>43152.681250000001</v>
      </c>
      <c r="K422">
        <v>0.93779999999999997</v>
      </c>
      <c r="L422">
        <v>0</v>
      </c>
      <c r="M422">
        <v>5</v>
      </c>
      <c r="N422">
        <v>2.67</v>
      </c>
      <c r="O422" s="498">
        <v>1.5972222223354038E-2</v>
      </c>
      <c r="P422" s="485"/>
      <c r="Q422" s="485"/>
      <c r="R422" s="485"/>
    </row>
    <row r="423" spans="1:18" x14ac:dyDescent="0.2">
      <c r="A423">
        <v>422</v>
      </c>
      <c r="B423" t="s">
        <v>97</v>
      </c>
      <c r="C423">
        <v>1</v>
      </c>
      <c r="D423">
        <v>0.05</v>
      </c>
      <c r="E423">
        <v>0.05</v>
      </c>
      <c r="F423" s="446">
        <v>43152.798611111109</v>
      </c>
      <c r="G423">
        <v>0.93600000000000005</v>
      </c>
      <c r="H423" s="446">
        <v>43152.798611111109</v>
      </c>
      <c r="I423">
        <v>0.93600000000000005</v>
      </c>
      <c r="J423" s="446">
        <v>43152.811805555553</v>
      </c>
      <c r="K423">
        <v>0.93650000000000011</v>
      </c>
      <c r="L423">
        <v>0</v>
      </c>
      <c r="M423">
        <v>5.000000000001819</v>
      </c>
      <c r="N423">
        <v>2.67</v>
      </c>
      <c r="O423" s="498">
        <v>1.3194444443797693E-2</v>
      </c>
      <c r="P423" s="485"/>
      <c r="Q423" s="485"/>
      <c r="R423" s="485"/>
    </row>
    <row r="424" spans="1:18" x14ac:dyDescent="0.2">
      <c r="A424">
        <v>423</v>
      </c>
      <c r="B424" t="s">
        <v>97</v>
      </c>
      <c r="C424">
        <v>1</v>
      </c>
      <c r="D424">
        <v>0.05</v>
      </c>
      <c r="E424">
        <v>0.05</v>
      </c>
      <c r="F424" s="446">
        <v>43152.811805555553</v>
      </c>
      <c r="G424">
        <v>0.93679999999999997</v>
      </c>
      <c r="H424" s="446">
        <v>43152.811805555553</v>
      </c>
      <c r="I424">
        <v>0.93679999999999997</v>
      </c>
      <c r="J424" s="446">
        <v>43152.8125</v>
      </c>
      <c r="K424">
        <v>0.93730000000000002</v>
      </c>
      <c r="L424">
        <v>0</v>
      </c>
      <c r="M424">
        <v>5</v>
      </c>
      <c r="N424">
        <v>2.67</v>
      </c>
      <c r="O424" s="498">
        <v>6.944444467080757E-4</v>
      </c>
      <c r="P424" s="485"/>
      <c r="Q424" s="485"/>
      <c r="R424" s="485"/>
    </row>
    <row r="425" spans="1:18" x14ac:dyDescent="0.2">
      <c r="A425">
        <v>424</v>
      </c>
      <c r="B425" t="s">
        <v>97</v>
      </c>
      <c r="C425">
        <v>1</v>
      </c>
      <c r="D425">
        <v>0.05</v>
      </c>
      <c r="E425">
        <v>0.05</v>
      </c>
      <c r="F425" s="446">
        <v>43152.8125</v>
      </c>
      <c r="G425">
        <v>0.93759999999999999</v>
      </c>
      <c r="H425" s="446">
        <v>43152.8125</v>
      </c>
      <c r="I425">
        <v>0.93759999999999999</v>
      </c>
      <c r="J425" s="446">
        <v>43152.826388888891</v>
      </c>
      <c r="K425">
        <v>0.93810000000000004</v>
      </c>
      <c r="L425">
        <v>0</v>
      </c>
      <c r="M425">
        <v>5</v>
      </c>
      <c r="N425">
        <v>2.66</v>
      </c>
      <c r="O425" s="498">
        <v>1.3888888890505768E-2</v>
      </c>
      <c r="P425" s="485"/>
      <c r="Q425" s="485"/>
      <c r="R425" s="485"/>
    </row>
    <row r="426" spans="1:18" x14ac:dyDescent="0.2">
      <c r="A426">
        <v>425</v>
      </c>
      <c r="B426" t="s">
        <v>97</v>
      </c>
      <c r="C426">
        <v>1</v>
      </c>
      <c r="D426">
        <v>0.05</v>
      </c>
      <c r="E426">
        <v>0.05</v>
      </c>
      <c r="F426" s="446">
        <v>43152.833333333336</v>
      </c>
      <c r="G426">
        <v>0.93889999999999996</v>
      </c>
      <c r="H426" s="446">
        <v>43152.833333333336</v>
      </c>
      <c r="I426">
        <v>0.93889999999999996</v>
      </c>
      <c r="J426" s="446">
        <v>43152.837500000001</v>
      </c>
      <c r="K426">
        <v>0.93940000000000001</v>
      </c>
      <c r="L426">
        <v>0</v>
      </c>
      <c r="M426">
        <v>5</v>
      </c>
      <c r="N426">
        <v>2.66</v>
      </c>
      <c r="O426" s="498">
        <v>4.166666665696539E-3</v>
      </c>
      <c r="P426" s="485"/>
      <c r="Q426" s="485"/>
      <c r="R426" s="485"/>
    </row>
    <row r="427" spans="1:18" x14ac:dyDescent="0.2">
      <c r="A427">
        <v>426</v>
      </c>
      <c r="B427" t="s">
        <v>97</v>
      </c>
      <c r="C427">
        <v>1</v>
      </c>
      <c r="D427">
        <v>0.05</v>
      </c>
      <c r="E427">
        <v>0.05</v>
      </c>
      <c r="F427" s="446">
        <v>43153.004166666666</v>
      </c>
      <c r="G427">
        <v>0.93969999999999998</v>
      </c>
      <c r="H427" s="446">
        <v>43153.004166666666</v>
      </c>
      <c r="I427">
        <v>0.93969999999999998</v>
      </c>
      <c r="J427" s="446">
        <v>43153.287499999999</v>
      </c>
      <c r="K427">
        <v>0.94020000000000004</v>
      </c>
      <c r="L427">
        <v>0</v>
      </c>
      <c r="M427">
        <v>5</v>
      </c>
      <c r="N427">
        <v>2.66</v>
      </c>
      <c r="O427" s="498">
        <v>0.28333333333284827</v>
      </c>
      <c r="P427" s="485"/>
      <c r="Q427" s="485"/>
      <c r="R427" s="485"/>
    </row>
    <row r="428" spans="1:18" x14ac:dyDescent="0.2">
      <c r="A428">
        <v>427</v>
      </c>
      <c r="B428" t="s">
        <v>97</v>
      </c>
      <c r="C428">
        <v>1</v>
      </c>
      <c r="D428">
        <v>0.05</v>
      </c>
      <c r="E428">
        <v>0.05</v>
      </c>
      <c r="F428" s="446">
        <v>43153.522222222222</v>
      </c>
      <c r="G428">
        <v>0.93740000000000001</v>
      </c>
      <c r="H428" s="446">
        <v>43153.522222222222</v>
      </c>
      <c r="I428">
        <v>0.93740000000000001</v>
      </c>
      <c r="J428" s="446">
        <v>43153.522916666669</v>
      </c>
      <c r="K428">
        <v>0.93789999999999996</v>
      </c>
      <c r="L428">
        <v>0</v>
      </c>
      <c r="M428">
        <v>5</v>
      </c>
      <c r="N428">
        <v>2.67</v>
      </c>
      <c r="O428" s="498">
        <v>6.944444467080757E-4</v>
      </c>
      <c r="P428" s="485"/>
      <c r="Q428" s="485"/>
      <c r="R428" s="485"/>
    </row>
    <row r="429" spans="1:18" x14ac:dyDescent="0.2">
      <c r="A429">
        <v>428</v>
      </c>
      <c r="B429" t="s">
        <v>97</v>
      </c>
      <c r="C429">
        <v>2</v>
      </c>
      <c r="D429">
        <v>0.16</v>
      </c>
      <c r="E429">
        <v>0.21000000000000002</v>
      </c>
      <c r="F429" s="446">
        <v>43153.522916666669</v>
      </c>
      <c r="G429">
        <v>0.93820000000000003</v>
      </c>
      <c r="H429" s="446">
        <v>43154.213194444441</v>
      </c>
      <c r="I429">
        <v>0.93510000000000004</v>
      </c>
      <c r="J429" s="446">
        <v>43154.617361111108</v>
      </c>
      <c r="K429">
        <v>0.93700000000000006</v>
      </c>
      <c r="L429">
        <v>31</v>
      </c>
      <c r="M429">
        <v>19</v>
      </c>
      <c r="N429">
        <v>26.169999999999998</v>
      </c>
      <c r="O429" s="498">
        <v>1.0944444444394321</v>
      </c>
      <c r="P429" s="485"/>
      <c r="Q429" s="485"/>
      <c r="R429" s="485"/>
    </row>
    <row r="430" spans="1:18" x14ac:dyDescent="0.2">
      <c r="A430">
        <v>429</v>
      </c>
      <c r="B430" t="s">
        <v>97</v>
      </c>
      <c r="C430">
        <v>1</v>
      </c>
      <c r="D430">
        <v>0.05</v>
      </c>
      <c r="E430">
        <v>0.05</v>
      </c>
      <c r="F430" s="446">
        <v>43154.667361111111</v>
      </c>
      <c r="G430">
        <v>0.93640000000000001</v>
      </c>
      <c r="H430" s="446">
        <v>43154.667361111111</v>
      </c>
      <c r="I430">
        <v>0.93640000000000001</v>
      </c>
      <c r="J430" s="446">
        <v>43154.874305555553</v>
      </c>
      <c r="K430">
        <v>0.93689999999999996</v>
      </c>
      <c r="L430">
        <v>0</v>
      </c>
      <c r="M430">
        <v>5</v>
      </c>
      <c r="N430">
        <v>2.67</v>
      </c>
      <c r="O430" s="498">
        <v>0.2069444444423425</v>
      </c>
      <c r="P430" s="485"/>
      <c r="Q430" s="485"/>
      <c r="R430" s="485"/>
    </row>
    <row r="431" spans="1:18" x14ac:dyDescent="0.2">
      <c r="A431">
        <v>430</v>
      </c>
      <c r="B431" t="s">
        <v>97</v>
      </c>
      <c r="C431">
        <v>1</v>
      </c>
      <c r="D431">
        <v>0.05</v>
      </c>
      <c r="E431">
        <v>0.05</v>
      </c>
      <c r="F431" s="446">
        <v>43154.876388888886</v>
      </c>
      <c r="G431">
        <v>0.93740000000000001</v>
      </c>
      <c r="H431" s="446">
        <v>43154.876388888886</v>
      </c>
      <c r="I431">
        <v>0.93740000000000001</v>
      </c>
      <c r="J431" s="446">
        <v>43157.603472222225</v>
      </c>
      <c r="K431">
        <v>0.93789999999999996</v>
      </c>
      <c r="L431">
        <v>0</v>
      </c>
      <c r="M431">
        <v>5</v>
      </c>
      <c r="N431">
        <v>2.8</v>
      </c>
      <c r="O431" s="498">
        <v>0.72708333333866904</v>
      </c>
      <c r="P431" s="485"/>
      <c r="Q431" s="485"/>
      <c r="R431" s="485"/>
    </row>
    <row r="432" spans="1:18" x14ac:dyDescent="0.2">
      <c r="A432">
        <v>431</v>
      </c>
      <c r="B432" t="s">
        <v>97</v>
      </c>
      <c r="C432">
        <v>1</v>
      </c>
      <c r="D432">
        <v>0.05</v>
      </c>
      <c r="E432">
        <v>0.05</v>
      </c>
      <c r="F432" s="446">
        <v>43157.62777777778</v>
      </c>
      <c r="G432">
        <v>0.93810000000000004</v>
      </c>
      <c r="H432" s="446">
        <v>43157.62777777778</v>
      </c>
      <c r="I432">
        <v>0.93810000000000004</v>
      </c>
      <c r="J432" s="446">
        <v>43157.647222222222</v>
      </c>
      <c r="K432">
        <v>0.93859999999999999</v>
      </c>
      <c r="L432">
        <v>0</v>
      </c>
      <c r="M432">
        <v>5</v>
      </c>
      <c r="N432">
        <v>2.66</v>
      </c>
      <c r="O432" s="498">
        <v>1.9444444442342501E-2</v>
      </c>
      <c r="P432" s="485"/>
      <c r="Q432" s="485"/>
      <c r="R432" s="485"/>
    </row>
    <row r="433" spans="1:18" x14ac:dyDescent="0.2">
      <c r="A433">
        <v>432</v>
      </c>
      <c r="B433" t="s">
        <v>97</v>
      </c>
      <c r="C433">
        <v>1</v>
      </c>
      <c r="D433">
        <v>0.05</v>
      </c>
      <c r="E433">
        <v>0.05</v>
      </c>
      <c r="F433" s="446">
        <v>43157.65902777778</v>
      </c>
      <c r="G433">
        <v>0.9385</v>
      </c>
      <c r="H433" s="446">
        <v>43157.65902777778</v>
      </c>
      <c r="I433">
        <v>0.9385</v>
      </c>
      <c r="J433" s="446">
        <v>43157.706944444442</v>
      </c>
      <c r="K433">
        <v>0.93899999999999995</v>
      </c>
      <c r="L433">
        <v>0</v>
      </c>
      <c r="M433">
        <v>5</v>
      </c>
      <c r="N433">
        <v>2.66</v>
      </c>
      <c r="O433" s="498">
        <v>4.7916666662786156E-2</v>
      </c>
      <c r="P433" s="485"/>
      <c r="Q433" s="485"/>
      <c r="R433" s="485"/>
    </row>
    <row r="434" spans="1:18" x14ac:dyDescent="0.2">
      <c r="A434">
        <v>433</v>
      </c>
      <c r="B434" t="s">
        <v>97</v>
      </c>
      <c r="C434">
        <v>1</v>
      </c>
      <c r="D434">
        <v>0.05</v>
      </c>
      <c r="E434">
        <v>0.05</v>
      </c>
      <c r="F434" s="446">
        <v>43158.335416666669</v>
      </c>
      <c r="G434">
        <v>0.93700000000000006</v>
      </c>
      <c r="H434" s="446">
        <v>43158.335416666669</v>
      </c>
      <c r="I434">
        <v>0.93700000000000006</v>
      </c>
      <c r="J434" s="446">
        <v>43158.484027777777</v>
      </c>
      <c r="K434">
        <v>0.9375</v>
      </c>
      <c r="L434">
        <v>0</v>
      </c>
      <c r="M434">
        <v>5</v>
      </c>
      <c r="N434">
        <v>2.67</v>
      </c>
      <c r="O434" s="498">
        <v>0.14861111110803904</v>
      </c>
      <c r="P434" s="485"/>
      <c r="Q434" s="485"/>
      <c r="R434" s="485"/>
    </row>
    <row r="435" spans="1:18" x14ac:dyDescent="0.2">
      <c r="A435">
        <v>434</v>
      </c>
      <c r="B435" t="s">
        <v>97</v>
      </c>
      <c r="C435">
        <v>1</v>
      </c>
      <c r="D435">
        <v>0.05</v>
      </c>
      <c r="E435">
        <v>0.05</v>
      </c>
      <c r="F435" s="446">
        <v>43158.570138888892</v>
      </c>
      <c r="G435">
        <v>0.9385</v>
      </c>
      <c r="H435" s="446">
        <v>43158.570138888892</v>
      </c>
      <c r="I435">
        <v>0.9385</v>
      </c>
      <c r="J435" s="446">
        <v>43158.582638888889</v>
      </c>
      <c r="K435">
        <v>0.93899999999999995</v>
      </c>
      <c r="L435">
        <v>0</v>
      </c>
      <c r="M435">
        <v>5</v>
      </c>
      <c r="N435">
        <v>2.66</v>
      </c>
      <c r="O435" s="498">
        <v>1.2499999997089617E-2</v>
      </c>
      <c r="P435" s="485"/>
      <c r="Q435" s="485"/>
      <c r="R435" s="485"/>
    </row>
    <row r="436" spans="1:18" x14ac:dyDescent="0.2">
      <c r="A436">
        <v>435</v>
      </c>
      <c r="B436" t="s">
        <v>97</v>
      </c>
      <c r="C436">
        <v>1</v>
      </c>
      <c r="D436">
        <v>0.05</v>
      </c>
      <c r="E436">
        <v>0.05</v>
      </c>
      <c r="F436" s="446">
        <v>43158.582638888889</v>
      </c>
      <c r="G436">
        <v>0.93930000000000002</v>
      </c>
      <c r="H436" s="446">
        <v>43158.582638888889</v>
      </c>
      <c r="I436">
        <v>0.93930000000000002</v>
      </c>
      <c r="J436" s="446">
        <v>43158.618750000001</v>
      </c>
      <c r="K436">
        <v>0.93980000000000008</v>
      </c>
      <c r="L436">
        <v>0</v>
      </c>
      <c r="M436">
        <v>5</v>
      </c>
      <c r="N436">
        <v>2.66</v>
      </c>
      <c r="O436" s="498">
        <v>3.6111111112404615E-2</v>
      </c>
      <c r="P436" s="485"/>
      <c r="Q436" s="485"/>
      <c r="R436" s="485"/>
    </row>
    <row r="437" spans="1:18" x14ac:dyDescent="0.2">
      <c r="A437">
        <v>436</v>
      </c>
      <c r="B437" t="s">
        <v>97</v>
      </c>
      <c r="C437">
        <v>1</v>
      </c>
      <c r="D437">
        <v>0.05</v>
      </c>
      <c r="E437">
        <v>0.05</v>
      </c>
      <c r="F437" s="446">
        <v>43158.626388888886</v>
      </c>
      <c r="G437">
        <v>0.93959999999999999</v>
      </c>
      <c r="H437" s="446">
        <v>43158.626388888886</v>
      </c>
      <c r="I437">
        <v>0.93959999999999999</v>
      </c>
      <c r="J437" s="446">
        <v>43158.629166666666</v>
      </c>
      <c r="K437">
        <v>0.94010000000000005</v>
      </c>
      <c r="L437">
        <v>0</v>
      </c>
      <c r="M437">
        <v>5</v>
      </c>
      <c r="N437">
        <v>2.66</v>
      </c>
      <c r="O437" s="498">
        <v>2.7777777795563452E-3</v>
      </c>
      <c r="P437" s="485"/>
      <c r="Q437" s="485"/>
      <c r="R437" s="485"/>
    </row>
    <row r="438" spans="1:18" x14ac:dyDescent="0.2">
      <c r="A438">
        <v>437</v>
      </c>
      <c r="B438" t="s">
        <v>97</v>
      </c>
      <c r="C438">
        <v>1</v>
      </c>
      <c r="D438">
        <v>0.05</v>
      </c>
      <c r="E438">
        <v>0.05</v>
      </c>
      <c r="F438" s="446">
        <v>43158.629166666666</v>
      </c>
      <c r="G438">
        <v>0.94040000000000001</v>
      </c>
      <c r="H438" s="446">
        <v>43158.629166666666</v>
      </c>
      <c r="I438">
        <v>0.94040000000000001</v>
      </c>
      <c r="J438" s="446">
        <v>43158.65625</v>
      </c>
      <c r="K438">
        <v>0.94090000000000007</v>
      </c>
      <c r="L438">
        <v>0</v>
      </c>
      <c r="M438">
        <v>5</v>
      </c>
      <c r="N438">
        <v>2.66</v>
      </c>
      <c r="O438" s="498">
        <v>2.7083333334303461E-2</v>
      </c>
      <c r="P438" s="485"/>
      <c r="Q438" s="485"/>
      <c r="R438" s="485"/>
    </row>
    <row r="439" spans="1:18" x14ac:dyDescent="0.2">
      <c r="A439">
        <v>438</v>
      </c>
      <c r="B439" t="s">
        <v>97</v>
      </c>
      <c r="C439">
        <v>1</v>
      </c>
      <c r="D439">
        <v>0.05</v>
      </c>
      <c r="E439">
        <v>0.05</v>
      </c>
      <c r="F439" s="446">
        <v>43158.657638888886</v>
      </c>
      <c r="G439">
        <v>0.9415</v>
      </c>
      <c r="H439" s="446">
        <v>43158.657638888886</v>
      </c>
      <c r="I439">
        <v>0.9415</v>
      </c>
      <c r="J439" s="446">
        <v>43159.350694444445</v>
      </c>
      <c r="K439">
        <v>0.94200000000000006</v>
      </c>
      <c r="L439">
        <v>0</v>
      </c>
      <c r="M439">
        <v>5</v>
      </c>
      <c r="N439">
        <v>2.78</v>
      </c>
      <c r="O439" s="498">
        <v>0.69305555555911269</v>
      </c>
      <c r="P439" s="485"/>
      <c r="Q439" s="485"/>
      <c r="R439" s="485"/>
    </row>
    <row r="440" spans="1:18" x14ac:dyDescent="0.2">
      <c r="A440">
        <v>439</v>
      </c>
      <c r="B440" t="s">
        <v>97</v>
      </c>
      <c r="C440">
        <v>1</v>
      </c>
      <c r="D440">
        <v>0.05</v>
      </c>
      <c r="E440">
        <v>0.05</v>
      </c>
      <c r="F440" s="446">
        <v>43159.378472222219</v>
      </c>
      <c r="G440">
        <v>0.94240000000000002</v>
      </c>
      <c r="H440" s="446">
        <v>43159.378472222219</v>
      </c>
      <c r="I440">
        <v>0.94240000000000002</v>
      </c>
      <c r="J440" s="446">
        <v>43159.397916666669</v>
      </c>
      <c r="K440">
        <v>0.94289999999999996</v>
      </c>
      <c r="L440">
        <v>0</v>
      </c>
      <c r="M440">
        <v>5</v>
      </c>
      <c r="N440">
        <v>2.65</v>
      </c>
      <c r="O440" s="498">
        <v>1.9444444449618459E-2</v>
      </c>
      <c r="P440" s="485"/>
      <c r="Q440" s="485"/>
      <c r="R440" s="485"/>
    </row>
    <row r="441" spans="1:18" x14ac:dyDescent="0.2">
      <c r="A441">
        <v>440</v>
      </c>
      <c r="B441" t="s">
        <v>97</v>
      </c>
      <c r="C441">
        <v>1</v>
      </c>
      <c r="D441">
        <v>0.05</v>
      </c>
      <c r="E441">
        <v>0.05</v>
      </c>
      <c r="F441" s="446">
        <v>43159.482638888891</v>
      </c>
      <c r="G441">
        <v>0.94350000000000001</v>
      </c>
      <c r="H441" s="446">
        <v>43159.482638888891</v>
      </c>
      <c r="I441">
        <v>0.94350000000000001</v>
      </c>
      <c r="J441" s="446">
        <v>43159.620833333334</v>
      </c>
      <c r="K441">
        <v>0.94399999999999995</v>
      </c>
      <c r="L441">
        <v>0</v>
      </c>
      <c r="M441">
        <v>5</v>
      </c>
      <c r="N441">
        <v>2.65</v>
      </c>
      <c r="O441" s="498">
        <v>0.13819444444379769</v>
      </c>
      <c r="P441" s="485"/>
      <c r="Q441" s="485"/>
      <c r="R441" s="485"/>
    </row>
    <row r="442" spans="1:18" x14ac:dyDescent="0.2">
      <c r="A442">
        <v>441</v>
      </c>
      <c r="B442" t="s">
        <v>97</v>
      </c>
      <c r="C442">
        <v>1</v>
      </c>
      <c r="D442">
        <v>0.05</v>
      </c>
      <c r="E442">
        <v>0.05</v>
      </c>
      <c r="F442" s="446">
        <v>43159.623611111114</v>
      </c>
      <c r="G442">
        <v>0.94450000000000001</v>
      </c>
      <c r="H442" s="446">
        <v>43159.623611111114</v>
      </c>
      <c r="I442">
        <v>0.94450000000000001</v>
      </c>
      <c r="J442" s="446">
        <v>43159.664583333331</v>
      </c>
      <c r="K442">
        <v>0.94499999999999995</v>
      </c>
      <c r="L442">
        <v>0</v>
      </c>
      <c r="M442">
        <v>5</v>
      </c>
      <c r="N442">
        <v>2.65</v>
      </c>
      <c r="O442" s="498">
        <v>4.0972222217533272E-2</v>
      </c>
      <c r="P442" s="485"/>
      <c r="Q442" s="485"/>
      <c r="R442" s="485"/>
    </row>
    <row r="443" spans="1:18" x14ac:dyDescent="0.2">
      <c r="A443">
        <v>442</v>
      </c>
      <c r="B443" t="s">
        <v>97</v>
      </c>
      <c r="C443">
        <v>1</v>
      </c>
      <c r="D443">
        <v>0.05</v>
      </c>
      <c r="E443">
        <v>0.05</v>
      </c>
      <c r="F443" s="446">
        <v>43159.664583333331</v>
      </c>
      <c r="G443">
        <v>0.94530000000000003</v>
      </c>
      <c r="H443" s="446">
        <v>43159.664583333331</v>
      </c>
      <c r="I443">
        <v>0.94530000000000003</v>
      </c>
      <c r="J443" s="446">
        <v>43159.666666666664</v>
      </c>
      <c r="K443">
        <v>0.94579999999999997</v>
      </c>
      <c r="L443">
        <v>0</v>
      </c>
      <c r="M443">
        <v>5</v>
      </c>
      <c r="N443">
        <v>2.64</v>
      </c>
      <c r="O443" s="498">
        <v>2.0833333328482695E-3</v>
      </c>
      <c r="P443" s="485"/>
      <c r="Q443" s="485"/>
      <c r="R443" s="485"/>
    </row>
    <row r="444" spans="1:18" x14ac:dyDescent="0.2">
      <c r="A444">
        <v>443</v>
      </c>
      <c r="B444" t="s">
        <v>97</v>
      </c>
      <c r="C444">
        <v>1</v>
      </c>
      <c r="D444">
        <v>0.05</v>
      </c>
      <c r="E444">
        <v>0.05</v>
      </c>
      <c r="F444" s="446">
        <v>43159.667361111111</v>
      </c>
      <c r="G444">
        <v>0.94579999999999997</v>
      </c>
      <c r="H444" s="446">
        <v>43159.667361111111</v>
      </c>
      <c r="I444">
        <v>0.94579999999999997</v>
      </c>
      <c r="J444" s="446">
        <v>43160.359027777777</v>
      </c>
      <c r="K444">
        <v>0.94620000000000004</v>
      </c>
      <c r="L444">
        <v>0</v>
      </c>
      <c r="M444">
        <v>4</v>
      </c>
      <c r="N444">
        <v>2.5</v>
      </c>
      <c r="O444" s="498">
        <v>0.69166666666569654</v>
      </c>
      <c r="P444" s="485"/>
      <c r="Q444" s="485"/>
      <c r="R444" s="485"/>
    </row>
    <row r="445" spans="1:18" x14ac:dyDescent="0.2">
      <c r="A445">
        <v>444</v>
      </c>
      <c r="B445" t="s">
        <v>97</v>
      </c>
      <c r="C445">
        <v>1</v>
      </c>
      <c r="D445">
        <v>0.05</v>
      </c>
      <c r="E445">
        <v>0.05</v>
      </c>
      <c r="F445" s="446">
        <v>43160.593055555553</v>
      </c>
      <c r="G445">
        <v>0.94810000000000005</v>
      </c>
      <c r="H445" s="446">
        <v>43160.593055555553</v>
      </c>
      <c r="I445">
        <v>0.94810000000000005</v>
      </c>
      <c r="J445" s="446">
        <v>43160.629166666666</v>
      </c>
      <c r="K445">
        <v>0.9486</v>
      </c>
      <c r="L445">
        <v>0</v>
      </c>
      <c r="M445">
        <v>5</v>
      </c>
      <c r="N445">
        <v>2.64</v>
      </c>
      <c r="O445" s="498">
        <v>3.6111111112404615E-2</v>
      </c>
      <c r="P445" s="485"/>
      <c r="Q445" s="485"/>
      <c r="R445" s="485"/>
    </row>
    <row r="446" spans="1:18" x14ac:dyDescent="0.2">
      <c r="A446">
        <v>445</v>
      </c>
      <c r="B446" t="s">
        <v>97</v>
      </c>
      <c r="C446">
        <v>1</v>
      </c>
      <c r="D446">
        <v>0.05</v>
      </c>
      <c r="E446">
        <v>0.05</v>
      </c>
      <c r="F446" s="446">
        <v>43160.63958333333</v>
      </c>
      <c r="G446">
        <v>0.94850000000000001</v>
      </c>
      <c r="H446" s="446">
        <v>43160.63958333333</v>
      </c>
      <c r="I446">
        <v>0.94850000000000001</v>
      </c>
      <c r="J446" s="446">
        <v>43160.64166666667</v>
      </c>
      <c r="K446">
        <v>0.94899999999999995</v>
      </c>
      <c r="L446">
        <v>0</v>
      </c>
      <c r="M446">
        <v>5</v>
      </c>
      <c r="N446">
        <v>2.63</v>
      </c>
      <c r="O446" s="498">
        <v>2.0833333401242271E-3</v>
      </c>
      <c r="P446" s="485"/>
      <c r="Q446" s="485"/>
      <c r="R446" s="485"/>
    </row>
    <row r="447" spans="1:18" x14ac:dyDescent="0.2">
      <c r="A447">
        <v>446</v>
      </c>
      <c r="B447" t="s">
        <v>97</v>
      </c>
      <c r="C447">
        <v>1</v>
      </c>
      <c r="D447">
        <v>0.05</v>
      </c>
      <c r="E447">
        <v>0.05</v>
      </c>
      <c r="F447" s="446">
        <v>43160.642361111109</v>
      </c>
      <c r="G447">
        <v>0.94930000000000003</v>
      </c>
      <c r="H447" s="446">
        <v>43160.642361111109</v>
      </c>
      <c r="I447">
        <v>0.94930000000000003</v>
      </c>
      <c r="J447" s="446">
        <v>43167.666666666664</v>
      </c>
      <c r="K447">
        <v>0.9496</v>
      </c>
      <c r="L447">
        <v>0</v>
      </c>
      <c r="M447">
        <v>3</v>
      </c>
      <c r="N447">
        <v>2.4900000000000002</v>
      </c>
      <c r="O447" s="498">
        <v>5.0243055555547471</v>
      </c>
      <c r="P447" s="485"/>
      <c r="Q447" s="485"/>
      <c r="R447" s="485"/>
    </row>
    <row r="448" spans="1:18" x14ac:dyDescent="0.2">
      <c r="A448">
        <v>447</v>
      </c>
      <c r="B448" t="s">
        <v>97</v>
      </c>
      <c r="C448">
        <v>1</v>
      </c>
      <c r="D448">
        <v>0.05</v>
      </c>
      <c r="E448">
        <v>0.05</v>
      </c>
      <c r="F448" s="446">
        <v>43167.667361111111</v>
      </c>
      <c r="G448">
        <v>0.94979999999999998</v>
      </c>
      <c r="H448" s="446">
        <v>43167.667361111111</v>
      </c>
      <c r="I448">
        <v>0.94979999999999998</v>
      </c>
      <c r="J448" s="446">
        <v>43167.701388888891</v>
      </c>
      <c r="K448">
        <v>0.95030000000000003</v>
      </c>
      <c r="L448">
        <v>0</v>
      </c>
      <c r="M448">
        <v>5</v>
      </c>
      <c r="N448">
        <v>2.63</v>
      </c>
      <c r="O448" s="498">
        <v>3.4027777779556345E-2</v>
      </c>
      <c r="P448" s="485"/>
      <c r="Q448" s="485"/>
      <c r="R448" s="485"/>
    </row>
    <row r="449" spans="1:18" x14ac:dyDescent="0.2">
      <c r="A449">
        <v>448</v>
      </c>
      <c r="B449" t="s">
        <v>97</v>
      </c>
      <c r="C449">
        <v>1</v>
      </c>
      <c r="D449">
        <v>0.05</v>
      </c>
      <c r="E449">
        <v>0.05</v>
      </c>
      <c r="F449" s="446">
        <v>43167.826388888891</v>
      </c>
      <c r="G449">
        <v>0.9516</v>
      </c>
      <c r="H449" s="446">
        <v>43167.826388888891</v>
      </c>
      <c r="I449">
        <v>0.9516</v>
      </c>
      <c r="J449" s="446">
        <v>43168.037499999999</v>
      </c>
      <c r="K449">
        <v>0.95209999999999995</v>
      </c>
      <c r="L449">
        <v>0</v>
      </c>
      <c r="M449">
        <v>5</v>
      </c>
      <c r="N449">
        <v>2.76</v>
      </c>
      <c r="O449" s="498">
        <v>0.21111111110803904</v>
      </c>
      <c r="P449" s="485"/>
      <c r="Q449" s="485"/>
      <c r="R449" s="485"/>
    </row>
    <row r="450" spans="1:18" x14ac:dyDescent="0.2">
      <c r="A450">
        <v>449</v>
      </c>
      <c r="B450" t="s">
        <v>97</v>
      </c>
      <c r="C450">
        <v>1</v>
      </c>
      <c r="D450">
        <v>0.05</v>
      </c>
      <c r="E450">
        <v>0.05</v>
      </c>
      <c r="F450" s="446">
        <v>43168.038194444445</v>
      </c>
      <c r="G450">
        <v>0.95240000000000002</v>
      </c>
      <c r="H450" s="446">
        <v>43168.038194444445</v>
      </c>
      <c r="I450">
        <v>0.95240000000000002</v>
      </c>
      <c r="J450" s="446">
        <v>43168.06527777778</v>
      </c>
      <c r="K450">
        <v>0.95289999999999997</v>
      </c>
      <c r="L450">
        <v>0</v>
      </c>
      <c r="M450">
        <v>5</v>
      </c>
      <c r="N450">
        <v>2.62</v>
      </c>
      <c r="O450" s="498">
        <v>2.7083333334303461E-2</v>
      </c>
      <c r="P450" s="485"/>
      <c r="Q450" s="485"/>
      <c r="R450" s="485"/>
    </row>
    <row r="451" spans="1:18" x14ac:dyDescent="0.2">
      <c r="A451">
        <v>450</v>
      </c>
      <c r="B451" t="s">
        <v>97</v>
      </c>
      <c r="C451">
        <v>1</v>
      </c>
      <c r="D451">
        <v>0.05</v>
      </c>
      <c r="E451">
        <v>0.05</v>
      </c>
      <c r="F451" s="446">
        <v>43168.065972222219</v>
      </c>
      <c r="G451">
        <v>0.95350000000000001</v>
      </c>
      <c r="H451" s="446">
        <v>43168.065972222219</v>
      </c>
      <c r="I451">
        <v>0.95350000000000001</v>
      </c>
      <c r="J451" s="446">
        <v>43175.623611111114</v>
      </c>
      <c r="K451">
        <v>0.95379999999999998</v>
      </c>
      <c r="L451">
        <v>0</v>
      </c>
      <c r="M451">
        <v>3</v>
      </c>
      <c r="N451">
        <v>2.48</v>
      </c>
      <c r="O451" s="498">
        <v>5.5576388888948713</v>
      </c>
      <c r="P451" s="485"/>
      <c r="Q451" s="485"/>
      <c r="R451" s="485"/>
    </row>
    <row r="452" spans="1:18" x14ac:dyDescent="0.2">
      <c r="A452">
        <v>451</v>
      </c>
      <c r="B452" t="s">
        <v>97</v>
      </c>
      <c r="C452">
        <v>1</v>
      </c>
      <c r="D452">
        <v>0.05</v>
      </c>
      <c r="E452">
        <v>0.05</v>
      </c>
      <c r="F452" s="446">
        <v>43177.876388888886</v>
      </c>
      <c r="G452">
        <v>0.95240000000000002</v>
      </c>
      <c r="H452" s="446">
        <v>43177.876388888886</v>
      </c>
      <c r="I452">
        <v>0.95240000000000002</v>
      </c>
      <c r="J452" s="446">
        <v>43177.879166666666</v>
      </c>
      <c r="K452">
        <v>0.95289999999999997</v>
      </c>
      <c r="L452">
        <v>0</v>
      </c>
      <c r="M452">
        <v>5</v>
      </c>
      <c r="N452">
        <v>2.62</v>
      </c>
      <c r="O452" s="498">
        <v>-0.99722222222044365</v>
      </c>
      <c r="P452" s="485"/>
      <c r="Q452" s="485"/>
      <c r="R452" s="485"/>
    </row>
    <row r="453" spans="1:18" x14ac:dyDescent="0.2">
      <c r="A453">
        <v>452</v>
      </c>
      <c r="B453" t="s">
        <v>97</v>
      </c>
      <c r="C453">
        <v>1</v>
      </c>
      <c r="D453">
        <v>0.05</v>
      </c>
      <c r="E453">
        <v>0.05</v>
      </c>
      <c r="F453" s="446">
        <v>43179.584027777775</v>
      </c>
      <c r="G453">
        <v>0.95579999999999998</v>
      </c>
      <c r="H453" s="446">
        <v>43179.584027777775</v>
      </c>
      <c r="I453">
        <v>0.95579999999999998</v>
      </c>
      <c r="J453" s="446">
        <v>43179.842361111114</v>
      </c>
      <c r="K453">
        <v>0.95630000000000004</v>
      </c>
      <c r="L453">
        <v>0</v>
      </c>
      <c r="M453">
        <v>5</v>
      </c>
      <c r="N453">
        <v>2.62</v>
      </c>
      <c r="O453" s="498">
        <v>0.25833333333866904</v>
      </c>
      <c r="P453" s="485"/>
      <c r="Q453" s="485"/>
      <c r="R453" s="485"/>
    </row>
    <row r="454" spans="1:18" x14ac:dyDescent="0.2">
      <c r="A454">
        <v>453</v>
      </c>
      <c r="B454" t="s">
        <v>97</v>
      </c>
      <c r="C454">
        <v>4</v>
      </c>
      <c r="D454">
        <v>1.56</v>
      </c>
      <c r="E454">
        <v>1.61</v>
      </c>
      <c r="F454" s="446">
        <v>43179.904861111114</v>
      </c>
      <c r="G454">
        <v>0.95669999999999999</v>
      </c>
      <c r="H454" s="446">
        <v>43185.875694444447</v>
      </c>
      <c r="I454">
        <v>0.94620000000000004</v>
      </c>
      <c r="J454" s="446">
        <v>43186.413194444445</v>
      </c>
      <c r="K454">
        <v>0.94710000000000016</v>
      </c>
      <c r="L454">
        <v>105</v>
      </c>
      <c r="M454">
        <v>9.000000000001819</v>
      </c>
      <c r="N454">
        <v>102.51999999999998</v>
      </c>
      <c r="O454" s="498">
        <v>4.5083333333313931</v>
      </c>
      <c r="P454" s="485"/>
      <c r="Q454" s="485"/>
      <c r="R454" s="485"/>
    </row>
    <row r="455" spans="1:18" x14ac:dyDescent="0.2">
      <c r="A455">
        <v>454</v>
      </c>
      <c r="B455" t="s">
        <v>97</v>
      </c>
      <c r="C455">
        <v>1</v>
      </c>
      <c r="D455">
        <v>0.05</v>
      </c>
      <c r="E455">
        <v>0.05</v>
      </c>
      <c r="F455" s="446">
        <v>43186.488194444442</v>
      </c>
      <c r="G455">
        <v>0.94830000000000003</v>
      </c>
      <c r="H455" s="446">
        <v>43186.488194444442</v>
      </c>
      <c r="I455">
        <v>0.94830000000000003</v>
      </c>
      <c r="J455" s="446">
        <v>43186.49722222222</v>
      </c>
      <c r="K455">
        <v>0.94879999999999998</v>
      </c>
      <c r="L455">
        <v>0</v>
      </c>
      <c r="M455">
        <v>5</v>
      </c>
      <c r="N455">
        <v>2.63</v>
      </c>
      <c r="O455" s="498">
        <v>9.0277777781011537E-3</v>
      </c>
      <c r="P455" s="485"/>
      <c r="Q455" s="485"/>
      <c r="R455" s="485"/>
    </row>
    <row r="456" spans="1:18" x14ac:dyDescent="0.2">
      <c r="A456">
        <v>455</v>
      </c>
      <c r="B456" t="s">
        <v>97</v>
      </c>
      <c r="C456">
        <v>1</v>
      </c>
      <c r="D456">
        <v>0.05</v>
      </c>
      <c r="E456">
        <v>0.05</v>
      </c>
      <c r="F456" s="446">
        <v>43187.376388888886</v>
      </c>
      <c r="G456">
        <v>0.95120000000000005</v>
      </c>
      <c r="H456" s="446">
        <v>43187.376388888886</v>
      </c>
      <c r="I456">
        <v>0.95120000000000005</v>
      </c>
      <c r="J456" s="446">
        <v>43187.381944444445</v>
      </c>
      <c r="K456">
        <v>0.95169999999999999</v>
      </c>
      <c r="L456">
        <v>0</v>
      </c>
      <c r="M456">
        <v>5</v>
      </c>
      <c r="N456">
        <v>2.63</v>
      </c>
      <c r="O456" s="498">
        <v>5.5555555591126904E-3</v>
      </c>
      <c r="P456" s="485"/>
      <c r="Q456" s="485"/>
      <c r="R456" s="485"/>
    </row>
    <row r="457" spans="1:18" x14ac:dyDescent="0.2">
      <c r="A457">
        <v>456</v>
      </c>
      <c r="B457" t="s">
        <v>97</v>
      </c>
      <c r="C457">
        <v>1</v>
      </c>
      <c r="D457">
        <v>0.05</v>
      </c>
      <c r="E457">
        <v>0.05</v>
      </c>
      <c r="F457" s="446">
        <v>43187.521527777775</v>
      </c>
      <c r="G457">
        <v>0.95250000000000001</v>
      </c>
      <c r="H457" s="446">
        <v>43187.521527777775</v>
      </c>
      <c r="I457">
        <v>0.95250000000000001</v>
      </c>
      <c r="J457" s="446">
        <v>43187.548611111109</v>
      </c>
      <c r="K457">
        <v>0.95299999999999996</v>
      </c>
      <c r="L457">
        <v>0</v>
      </c>
      <c r="M457">
        <v>5</v>
      </c>
      <c r="N457">
        <v>2.62</v>
      </c>
      <c r="O457" s="498">
        <v>2.7083333334303461E-2</v>
      </c>
      <c r="P457" s="485"/>
      <c r="Q457" s="485"/>
      <c r="R457" s="485"/>
    </row>
    <row r="458" spans="1:18" x14ac:dyDescent="0.2">
      <c r="A458">
        <v>457</v>
      </c>
      <c r="B458" t="s">
        <v>97</v>
      </c>
      <c r="C458">
        <v>1</v>
      </c>
      <c r="D458">
        <v>0.05</v>
      </c>
      <c r="E458">
        <v>0.05</v>
      </c>
      <c r="F458" s="446">
        <v>43187.570138888892</v>
      </c>
      <c r="G458">
        <v>0.95469999999999999</v>
      </c>
      <c r="H458" s="446">
        <v>43187.570138888892</v>
      </c>
      <c r="I458">
        <v>0.95469999999999999</v>
      </c>
      <c r="J458" s="446">
        <v>43187.573611111111</v>
      </c>
      <c r="K458">
        <v>0.95520000000000005</v>
      </c>
      <c r="L458">
        <v>0</v>
      </c>
      <c r="M458">
        <v>5</v>
      </c>
      <c r="N458">
        <v>2.62</v>
      </c>
      <c r="O458" s="498">
        <v>3.4722222189884633E-3</v>
      </c>
      <c r="P458" s="485"/>
      <c r="Q458" s="485"/>
      <c r="R458" s="485"/>
    </row>
    <row r="459" spans="1:18" x14ac:dyDescent="0.2">
      <c r="A459">
        <v>458</v>
      </c>
      <c r="B459" t="s">
        <v>97</v>
      </c>
      <c r="C459">
        <v>1</v>
      </c>
      <c r="D459">
        <v>0.05</v>
      </c>
      <c r="E459">
        <v>0.05</v>
      </c>
      <c r="F459" s="446">
        <v>43187.574305555558</v>
      </c>
      <c r="G459">
        <v>0.95550000000000002</v>
      </c>
      <c r="H459" s="446">
        <v>43187.574305555558</v>
      </c>
      <c r="I459">
        <v>0.95550000000000002</v>
      </c>
      <c r="J459" s="446">
        <v>43187.575694444444</v>
      </c>
      <c r="K459">
        <v>0.95599999999999996</v>
      </c>
      <c r="L459">
        <v>0</v>
      </c>
      <c r="M459">
        <v>5</v>
      </c>
      <c r="N459">
        <v>2.62</v>
      </c>
      <c r="O459" s="498">
        <v>1.3888888861401938E-3</v>
      </c>
      <c r="P459" s="485"/>
      <c r="Q459" s="485"/>
      <c r="R459" s="485"/>
    </row>
    <row r="460" spans="1:18" x14ac:dyDescent="0.2">
      <c r="A460">
        <v>459</v>
      </c>
      <c r="B460" t="s">
        <v>97</v>
      </c>
      <c r="C460">
        <v>1</v>
      </c>
      <c r="D460">
        <v>0.05</v>
      </c>
      <c r="E460">
        <v>0.05</v>
      </c>
      <c r="F460" s="446">
        <v>43187.668749999997</v>
      </c>
      <c r="G460">
        <v>0.9546</v>
      </c>
      <c r="H460" s="446">
        <v>43187.668749999997</v>
      </c>
      <c r="I460">
        <v>0.9546</v>
      </c>
      <c r="J460" s="446">
        <v>43187.728472222225</v>
      </c>
      <c r="K460">
        <v>0.95509999999999995</v>
      </c>
      <c r="L460">
        <v>0</v>
      </c>
      <c r="M460">
        <v>5</v>
      </c>
      <c r="N460">
        <v>2.62</v>
      </c>
      <c r="O460" s="498">
        <v>5.9722222227719612E-2</v>
      </c>
      <c r="P460" s="485"/>
      <c r="Q460" s="485"/>
      <c r="R460" s="485"/>
    </row>
    <row r="461" spans="1:18" x14ac:dyDescent="0.2">
      <c r="A461">
        <v>460</v>
      </c>
      <c r="B461" t="s">
        <v>97</v>
      </c>
      <c r="C461">
        <v>1</v>
      </c>
      <c r="D461">
        <v>0.05</v>
      </c>
      <c r="E461">
        <v>0.05</v>
      </c>
      <c r="F461" s="446">
        <v>43187.742361111108</v>
      </c>
      <c r="G461">
        <v>0.95650000000000002</v>
      </c>
      <c r="H461" s="446">
        <v>43187.742361111108</v>
      </c>
      <c r="I461">
        <v>0.95650000000000002</v>
      </c>
      <c r="J461" s="446">
        <v>43187.763194444444</v>
      </c>
      <c r="K461">
        <v>0.95700000000000007</v>
      </c>
      <c r="L461">
        <v>0</v>
      </c>
      <c r="M461">
        <v>5</v>
      </c>
      <c r="N461">
        <v>2.61</v>
      </c>
      <c r="O461" s="498">
        <v>2.0833333335758653E-2</v>
      </c>
      <c r="P461" s="485"/>
      <c r="Q461" s="485"/>
      <c r="R461" s="485"/>
    </row>
    <row r="462" spans="1:18" x14ac:dyDescent="0.2">
      <c r="A462">
        <v>461</v>
      </c>
      <c r="B462" t="s">
        <v>97</v>
      </c>
      <c r="C462">
        <v>1</v>
      </c>
      <c r="D462">
        <v>0.05</v>
      </c>
      <c r="E462">
        <v>0.05</v>
      </c>
      <c r="F462" s="446">
        <v>43187.763888888891</v>
      </c>
      <c r="G462">
        <v>0.9577</v>
      </c>
      <c r="H462" s="446">
        <v>43187.763888888891</v>
      </c>
      <c r="I462">
        <v>0.9577</v>
      </c>
      <c r="J462" s="446">
        <v>43188.404861111114</v>
      </c>
      <c r="K462">
        <v>0.95810000000000006</v>
      </c>
      <c r="L462">
        <v>0</v>
      </c>
      <c r="M462">
        <v>4</v>
      </c>
      <c r="N462">
        <v>2.48</v>
      </c>
      <c r="O462" s="498">
        <v>0.64097222222335404</v>
      </c>
      <c r="P462" s="485"/>
      <c r="Q462" s="485"/>
      <c r="R462" s="485"/>
    </row>
    <row r="463" spans="1:18" x14ac:dyDescent="0.2">
      <c r="A463">
        <v>462</v>
      </c>
      <c r="B463" t="s">
        <v>97</v>
      </c>
      <c r="C463">
        <v>1</v>
      </c>
      <c r="D463">
        <v>0.05</v>
      </c>
      <c r="E463">
        <v>0.05</v>
      </c>
      <c r="F463" s="446">
        <v>43188.584027777775</v>
      </c>
      <c r="G463">
        <v>0.95579999999999998</v>
      </c>
      <c r="H463" s="446">
        <v>43188.584027777775</v>
      </c>
      <c r="I463">
        <v>0.95579999999999998</v>
      </c>
      <c r="J463" s="446">
        <v>43188.59652777778</v>
      </c>
      <c r="K463">
        <v>0.95630000000000004</v>
      </c>
      <c r="L463">
        <v>0</v>
      </c>
      <c r="M463">
        <v>5</v>
      </c>
      <c r="N463">
        <v>2.61</v>
      </c>
      <c r="O463" s="498">
        <v>1.2500000004365575E-2</v>
      </c>
      <c r="P463" s="485"/>
      <c r="Q463" s="485"/>
      <c r="R463" s="485"/>
    </row>
    <row r="464" spans="1:18" x14ac:dyDescent="0.2">
      <c r="A464">
        <v>463</v>
      </c>
      <c r="B464" t="s">
        <v>97</v>
      </c>
      <c r="C464">
        <v>1</v>
      </c>
      <c r="D464">
        <v>0.05</v>
      </c>
      <c r="E464">
        <v>0.05</v>
      </c>
      <c r="F464" s="446">
        <v>43188.604861111111</v>
      </c>
      <c r="G464">
        <v>0.9556</v>
      </c>
      <c r="H464" s="446">
        <v>43188.604861111111</v>
      </c>
      <c r="I464">
        <v>0.9556</v>
      </c>
      <c r="J464" s="446">
        <v>43188.615277777775</v>
      </c>
      <c r="K464">
        <v>0.95609999999999995</v>
      </c>
      <c r="L464">
        <v>0</v>
      </c>
      <c r="M464">
        <v>5</v>
      </c>
      <c r="N464">
        <v>2.61</v>
      </c>
      <c r="O464" s="498">
        <v>1.0416666664241347E-2</v>
      </c>
      <c r="P464" s="485"/>
      <c r="Q464" s="485"/>
      <c r="R464" s="485"/>
    </row>
    <row r="465" spans="1:18" x14ac:dyDescent="0.2">
      <c r="A465">
        <v>464</v>
      </c>
      <c r="B465" t="s">
        <v>97</v>
      </c>
      <c r="C465">
        <v>1</v>
      </c>
      <c r="D465">
        <v>0.05</v>
      </c>
      <c r="E465">
        <v>0.05</v>
      </c>
      <c r="F465" s="446">
        <v>43188.623611111114</v>
      </c>
      <c r="G465">
        <v>0.95740000000000003</v>
      </c>
      <c r="H465" s="446">
        <v>43188.623611111114</v>
      </c>
      <c r="I465">
        <v>0.95740000000000003</v>
      </c>
      <c r="J465" s="446">
        <v>43188.624305555553</v>
      </c>
      <c r="K465">
        <v>0.95789999999999997</v>
      </c>
      <c r="L465">
        <v>0</v>
      </c>
      <c r="M465">
        <v>5</v>
      </c>
      <c r="N465">
        <v>2.61</v>
      </c>
      <c r="O465" s="498">
        <v>6.9444443943211809E-4</v>
      </c>
      <c r="P465" s="485"/>
      <c r="Q465" s="485"/>
      <c r="R465" s="485"/>
    </row>
    <row r="466" spans="1:18" x14ac:dyDescent="0.2">
      <c r="A466">
        <v>465</v>
      </c>
      <c r="B466" t="s">
        <v>97</v>
      </c>
      <c r="C466">
        <v>3</v>
      </c>
      <c r="D466">
        <v>0.49</v>
      </c>
      <c r="E466">
        <v>0.70000000000000007</v>
      </c>
      <c r="F466" s="446">
        <v>43188.624305555553</v>
      </c>
      <c r="G466">
        <v>0.95820000000000005</v>
      </c>
      <c r="H466" s="446">
        <v>43189.637499999997</v>
      </c>
      <c r="I466">
        <v>0.95430000000000004</v>
      </c>
      <c r="J466" s="446">
        <v>43193.453472222223</v>
      </c>
      <c r="K466">
        <v>0.95679999999999998</v>
      </c>
      <c r="L466">
        <v>39</v>
      </c>
      <c r="M466">
        <v>25</v>
      </c>
      <c r="N466">
        <v>140.77999999999997</v>
      </c>
      <c r="O466" s="498">
        <v>2.8291666666700621</v>
      </c>
      <c r="P466" s="485"/>
      <c r="Q466" s="485"/>
      <c r="R466" s="485"/>
    </row>
    <row r="467" spans="1:18" x14ac:dyDescent="0.2">
      <c r="A467">
        <v>466</v>
      </c>
      <c r="B467" t="s">
        <v>97</v>
      </c>
      <c r="C467">
        <v>1</v>
      </c>
      <c r="D467">
        <v>0.05</v>
      </c>
      <c r="E467">
        <v>0.05</v>
      </c>
      <c r="F467" s="446">
        <v>43193.535416666666</v>
      </c>
      <c r="G467">
        <v>0.95760000000000001</v>
      </c>
      <c r="H467" s="446">
        <v>43193.535416666666</v>
      </c>
      <c r="I467">
        <v>0.95760000000000001</v>
      </c>
      <c r="J467" s="446">
        <v>43193.552083333336</v>
      </c>
      <c r="K467">
        <v>0.95810000000000006</v>
      </c>
      <c r="L467">
        <v>0</v>
      </c>
      <c r="M467">
        <v>5</v>
      </c>
      <c r="N467">
        <v>2.61</v>
      </c>
      <c r="O467" s="498">
        <v>1.6666666670062114E-2</v>
      </c>
      <c r="P467" s="485"/>
      <c r="Q467" s="485"/>
      <c r="R467" s="485"/>
    </row>
    <row r="468" spans="1:18" x14ac:dyDescent="0.2">
      <c r="A468">
        <v>467</v>
      </c>
      <c r="B468" t="s">
        <v>97</v>
      </c>
      <c r="C468">
        <v>1</v>
      </c>
      <c r="D468">
        <v>0.05</v>
      </c>
      <c r="E468">
        <v>0.05</v>
      </c>
      <c r="F468" s="446">
        <v>43193.554861111108</v>
      </c>
      <c r="G468">
        <v>0.9587</v>
      </c>
      <c r="H468" s="446">
        <v>43193.554861111108</v>
      </c>
      <c r="I468">
        <v>0.9587</v>
      </c>
      <c r="J468" s="446">
        <v>43193.569444444445</v>
      </c>
      <c r="K468">
        <v>0.95920000000000005</v>
      </c>
      <c r="L468">
        <v>0</v>
      </c>
      <c r="M468">
        <v>5</v>
      </c>
      <c r="N468">
        <v>2.61</v>
      </c>
      <c r="O468" s="498">
        <v>1.4583333337213844E-2</v>
      </c>
      <c r="P468" s="485"/>
      <c r="Q468" s="485"/>
      <c r="R468" s="485"/>
    </row>
    <row r="469" spans="1:18" x14ac:dyDescent="0.2">
      <c r="A469">
        <v>468</v>
      </c>
      <c r="B469" t="s">
        <v>97</v>
      </c>
      <c r="C469">
        <v>1</v>
      </c>
      <c r="D469">
        <v>0.05</v>
      </c>
      <c r="E469">
        <v>0.05</v>
      </c>
      <c r="F469" s="446">
        <v>43193.65625</v>
      </c>
      <c r="G469">
        <v>0.95960000000000001</v>
      </c>
      <c r="H469" s="446">
        <v>43193.65625</v>
      </c>
      <c r="I469">
        <v>0.95960000000000001</v>
      </c>
      <c r="J469" s="446">
        <v>43194.75</v>
      </c>
      <c r="K469">
        <v>0.96009999999999995</v>
      </c>
      <c r="L469">
        <v>0</v>
      </c>
      <c r="M469">
        <v>5</v>
      </c>
      <c r="N469">
        <v>2.73</v>
      </c>
      <c r="O469" s="498">
        <v>1.09375</v>
      </c>
      <c r="P469" s="485"/>
      <c r="Q469" s="485"/>
      <c r="R469" s="485"/>
    </row>
    <row r="470" spans="1:18" x14ac:dyDescent="0.2">
      <c r="A470">
        <v>469</v>
      </c>
      <c r="B470" t="s">
        <v>97</v>
      </c>
      <c r="C470">
        <v>1</v>
      </c>
      <c r="D470">
        <v>0.05</v>
      </c>
      <c r="E470">
        <v>0.05</v>
      </c>
      <c r="F470" s="446">
        <v>43195.292361111111</v>
      </c>
      <c r="G470">
        <v>0.96250000000000002</v>
      </c>
      <c r="H470" s="446">
        <v>43195.292361111111</v>
      </c>
      <c r="I470">
        <v>0.96250000000000002</v>
      </c>
      <c r="J470" s="446">
        <v>43195.299305555556</v>
      </c>
      <c r="K470">
        <v>0.96299999999999997</v>
      </c>
      <c r="L470">
        <v>0</v>
      </c>
      <c r="M470">
        <v>5</v>
      </c>
      <c r="N470">
        <v>2.6</v>
      </c>
      <c r="O470" s="498">
        <v>6.9444444452528842E-3</v>
      </c>
      <c r="P470" s="485"/>
      <c r="Q470" s="485"/>
      <c r="R470" s="485"/>
    </row>
    <row r="471" spans="1:18" x14ac:dyDescent="0.2">
      <c r="A471">
        <v>470</v>
      </c>
      <c r="B471" t="s">
        <v>97</v>
      </c>
      <c r="C471">
        <v>1</v>
      </c>
      <c r="D471">
        <v>0.05</v>
      </c>
      <c r="E471">
        <v>0.05</v>
      </c>
      <c r="F471" s="446">
        <v>43195.626388888886</v>
      </c>
      <c r="G471">
        <v>0.96330000000000005</v>
      </c>
      <c r="H471" s="446">
        <v>43195.626388888886</v>
      </c>
      <c r="I471">
        <v>0.96330000000000005</v>
      </c>
      <c r="J471" s="446">
        <v>43195.642361111109</v>
      </c>
      <c r="K471">
        <v>0.96379999999999999</v>
      </c>
      <c r="L471">
        <v>0</v>
      </c>
      <c r="M471">
        <v>5</v>
      </c>
      <c r="N471">
        <v>2.59</v>
      </c>
      <c r="O471" s="498">
        <v>1.5972222223354038E-2</v>
      </c>
      <c r="P471" s="485"/>
      <c r="Q471" s="485"/>
      <c r="R471" s="485"/>
    </row>
    <row r="472" spans="1:18" x14ac:dyDescent="0.2">
      <c r="A472">
        <v>471</v>
      </c>
      <c r="B472" t="s">
        <v>97</v>
      </c>
      <c r="C472">
        <v>4</v>
      </c>
      <c r="D472">
        <v>1.56</v>
      </c>
      <c r="E472">
        <v>2.1</v>
      </c>
      <c r="F472" s="446">
        <v>43196.501388888886</v>
      </c>
      <c r="G472">
        <v>0.9647</v>
      </c>
      <c r="H472" s="446">
        <v>43202.228472222225</v>
      </c>
      <c r="I472">
        <v>0.95989999999999998</v>
      </c>
      <c r="J472" s="446">
        <v>43202.374305555553</v>
      </c>
      <c r="K472">
        <v>0.9606933333333334</v>
      </c>
      <c r="L472">
        <v>48</v>
      </c>
      <c r="M472">
        <v>7.9333333333343035</v>
      </c>
      <c r="N472">
        <v>72.72</v>
      </c>
      <c r="O472" s="498">
        <v>3.8729166666671517</v>
      </c>
      <c r="P472" s="485"/>
      <c r="Q472" s="485"/>
      <c r="R472" s="485"/>
    </row>
    <row r="473" spans="1:18" x14ac:dyDescent="0.2">
      <c r="A473">
        <v>472</v>
      </c>
      <c r="B473" t="s">
        <v>97</v>
      </c>
      <c r="C473">
        <v>1</v>
      </c>
      <c r="D473">
        <v>0.05</v>
      </c>
      <c r="E473">
        <v>0.05</v>
      </c>
      <c r="F473" s="446">
        <v>43202.375</v>
      </c>
      <c r="G473">
        <v>0.96140000000000003</v>
      </c>
      <c r="H473" s="446">
        <v>43202.375</v>
      </c>
      <c r="I473">
        <v>0.96140000000000003</v>
      </c>
      <c r="J473" s="446">
        <v>43202.384722222225</v>
      </c>
      <c r="K473">
        <v>0.96189999999999998</v>
      </c>
      <c r="L473">
        <v>0</v>
      </c>
      <c r="M473">
        <v>5</v>
      </c>
      <c r="N473">
        <v>2.6</v>
      </c>
      <c r="O473" s="498">
        <v>9.7222222248092294E-3</v>
      </c>
      <c r="P473" s="485"/>
      <c r="Q473" s="485"/>
      <c r="R473" s="485"/>
    </row>
    <row r="474" spans="1:18" x14ac:dyDescent="0.2">
      <c r="A474">
        <v>473</v>
      </c>
      <c r="B474" t="s">
        <v>97</v>
      </c>
      <c r="C474">
        <v>1</v>
      </c>
      <c r="D474">
        <v>0.05</v>
      </c>
      <c r="E474">
        <v>0.05</v>
      </c>
      <c r="F474" s="446">
        <v>43202.463888888888</v>
      </c>
      <c r="G474">
        <v>0.96299999999999997</v>
      </c>
      <c r="H474" s="446">
        <v>43202.463888888888</v>
      </c>
      <c r="I474">
        <v>0.96299999999999997</v>
      </c>
      <c r="J474" s="446">
        <v>43202.499305555553</v>
      </c>
      <c r="K474">
        <v>0.96350000000000002</v>
      </c>
      <c r="L474">
        <v>0</v>
      </c>
      <c r="M474">
        <v>5</v>
      </c>
      <c r="N474">
        <v>2.59</v>
      </c>
      <c r="O474" s="498">
        <v>3.5416666665696539E-2</v>
      </c>
      <c r="P474" s="485"/>
      <c r="Q474" s="485"/>
      <c r="R474" s="485"/>
    </row>
    <row r="475" spans="1:18" x14ac:dyDescent="0.2">
      <c r="A475">
        <v>474</v>
      </c>
      <c r="B475" t="s">
        <v>97</v>
      </c>
      <c r="C475">
        <v>1</v>
      </c>
      <c r="D475">
        <v>0.06</v>
      </c>
      <c r="E475">
        <v>0.06</v>
      </c>
      <c r="F475" s="446">
        <v>43202.540972222225</v>
      </c>
      <c r="G475">
        <v>0.9637</v>
      </c>
      <c r="H475" s="446">
        <v>43202.540972222225</v>
      </c>
      <c r="I475">
        <v>0.9637</v>
      </c>
      <c r="J475" s="446">
        <v>43202.581250000003</v>
      </c>
      <c r="K475">
        <v>0.96419999999999995</v>
      </c>
      <c r="L475">
        <v>0</v>
      </c>
      <c r="M475">
        <v>5</v>
      </c>
      <c r="N475">
        <v>3.11</v>
      </c>
      <c r="O475" s="498">
        <v>4.0277777778101154E-2</v>
      </c>
      <c r="P475" s="485"/>
      <c r="Q475" s="485"/>
      <c r="R475" s="485"/>
    </row>
    <row r="476" spans="1:18" x14ac:dyDescent="0.2">
      <c r="A476">
        <v>475</v>
      </c>
      <c r="B476" t="s">
        <v>97</v>
      </c>
      <c r="C476">
        <v>1</v>
      </c>
      <c r="D476">
        <v>0.06</v>
      </c>
      <c r="E476">
        <v>0.06</v>
      </c>
      <c r="F476" s="446">
        <v>43202.581944444442</v>
      </c>
      <c r="G476">
        <v>0.96479999999999999</v>
      </c>
      <c r="H476" s="446">
        <v>43202.581944444442</v>
      </c>
      <c r="I476">
        <v>0.96479999999999999</v>
      </c>
      <c r="J476" s="446">
        <v>43207.584027777775</v>
      </c>
      <c r="K476">
        <v>0.96519999999999984</v>
      </c>
      <c r="L476">
        <v>0</v>
      </c>
      <c r="M476">
        <v>3.999999999998181</v>
      </c>
      <c r="N476">
        <v>2.96</v>
      </c>
      <c r="O476" s="498">
        <v>3.0020833333328483</v>
      </c>
      <c r="P476" s="485"/>
      <c r="Q476" s="485"/>
      <c r="R476" s="485"/>
    </row>
    <row r="477" spans="1:18" x14ac:dyDescent="0.2">
      <c r="A477">
        <v>476</v>
      </c>
      <c r="B477" t="s">
        <v>97</v>
      </c>
      <c r="C477">
        <v>1</v>
      </c>
      <c r="D477">
        <v>0.06</v>
      </c>
      <c r="E477">
        <v>0.06</v>
      </c>
      <c r="F477" s="446">
        <v>43207.603472222225</v>
      </c>
      <c r="G477">
        <v>0.9667</v>
      </c>
      <c r="H477" s="446">
        <v>43207.603472222225</v>
      </c>
      <c r="I477">
        <v>0.9667</v>
      </c>
      <c r="J477" s="446">
        <v>43207.663194444445</v>
      </c>
      <c r="K477">
        <v>0.96719999999999995</v>
      </c>
      <c r="L477">
        <v>0</v>
      </c>
      <c r="M477">
        <v>5</v>
      </c>
      <c r="N477">
        <v>3.1</v>
      </c>
      <c r="O477" s="498">
        <v>5.9722222220443655E-2</v>
      </c>
      <c r="P477" s="485"/>
      <c r="Q477" s="485"/>
      <c r="R477" s="485"/>
    </row>
    <row r="478" spans="1:18" x14ac:dyDescent="0.2">
      <c r="A478">
        <v>477</v>
      </c>
      <c r="B478" t="s">
        <v>97</v>
      </c>
      <c r="C478">
        <v>1</v>
      </c>
      <c r="D478">
        <v>0.06</v>
      </c>
      <c r="E478">
        <v>0.06</v>
      </c>
      <c r="F478" s="446">
        <v>43207.669444444444</v>
      </c>
      <c r="G478">
        <v>0.9677</v>
      </c>
      <c r="H478" s="446">
        <v>43207.669444444444</v>
      </c>
      <c r="I478">
        <v>0.9677</v>
      </c>
      <c r="J478" s="446">
        <v>43208.291666666664</v>
      </c>
      <c r="K478">
        <v>0.96819999999999995</v>
      </c>
      <c r="L478">
        <v>0</v>
      </c>
      <c r="M478">
        <v>5</v>
      </c>
      <c r="N478">
        <v>3.26</v>
      </c>
      <c r="O478" s="498">
        <v>0.62222222222044365</v>
      </c>
      <c r="P478" s="485"/>
      <c r="Q478" s="485"/>
      <c r="R478" s="485"/>
    </row>
    <row r="479" spans="1:18" x14ac:dyDescent="0.2">
      <c r="A479">
        <v>478</v>
      </c>
      <c r="B479" t="s">
        <v>97</v>
      </c>
      <c r="C479">
        <v>1</v>
      </c>
      <c r="D479">
        <v>0.06</v>
      </c>
      <c r="E479">
        <v>0.06</v>
      </c>
      <c r="F479" s="446">
        <v>43208.297222222223</v>
      </c>
      <c r="G479">
        <v>0.9698</v>
      </c>
      <c r="H479" s="446">
        <v>43208.297222222223</v>
      </c>
      <c r="I479">
        <v>0.9698</v>
      </c>
      <c r="J479" s="446">
        <v>43209.435416666667</v>
      </c>
      <c r="K479">
        <v>0.97019999999999995</v>
      </c>
      <c r="L479">
        <v>0</v>
      </c>
      <c r="M479">
        <v>4</v>
      </c>
      <c r="N479">
        <v>2.94</v>
      </c>
      <c r="O479" s="498">
        <v>1.1381944444437977</v>
      </c>
      <c r="P479" s="485"/>
      <c r="Q479" s="485"/>
      <c r="R479" s="485"/>
    </row>
    <row r="480" spans="1:18" x14ac:dyDescent="0.2">
      <c r="A480">
        <v>479</v>
      </c>
      <c r="B480" t="s">
        <v>97</v>
      </c>
      <c r="C480">
        <v>1</v>
      </c>
      <c r="D480">
        <v>0.06</v>
      </c>
      <c r="E480">
        <v>0.06</v>
      </c>
      <c r="F480" s="446">
        <v>43209.436111111114</v>
      </c>
      <c r="G480">
        <v>0.97070000000000001</v>
      </c>
      <c r="H480" s="446">
        <v>43209.436111111114</v>
      </c>
      <c r="I480">
        <v>0.97070000000000001</v>
      </c>
      <c r="J480" s="446">
        <v>43209.65</v>
      </c>
      <c r="K480">
        <v>0.97119999999999995</v>
      </c>
      <c r="L480">
        <v>0</v>
      </c>
      <c r="M480">
        <v>5</v>
      </c>
      <c r="N480">
        <v>3.09</v>
      </c>
      <c r="O480" s="498">
        <v>0.21388888888759539</v>
      </c>
      <c r="P480" s="485"/>
      <c r="Q480" s="485"/>
      <c r="R480" s="485"/>
    </row>
    <row r="481" spans="1:18" x14ac:dyDescent="0.2">
      <c r="A481">
        <v>480</v>
      </c>
      <c r="B481" t="s">
        <v>97</v>
      </c>
      <c r="C481">
        <v>1</v>
      </c>
      <c r="D481">
        <v>0.06</v>
      </c>
      <c r="E481">
        <v>0.06</v>
      </c>
      <c r="F481" s="446">
        <v>43209.650694444441</v>
      </c>
      <c r="G481">
        <v>0.97160000000000002</v>
      </c>
      <c r="H481" s="446">
        <v>43209.650694444441</v>
      </c>
      <c r="I481">
        <v>0.97160000000000002</v>
      </c>
      <c r="J481" s="446">
        <v>43209.658333333333</v>
      </c>
      <c r="K481">
        <v>0.97209999999999996</v>
      </c>
      <c r="L481">
        <v>0</v>
      </c>
      <c r="M481">
        <v>5</v>
      </c>
      <c r="N481">
        <v>3.09</v>
      </c>
      <c r="O481" s="498">
        <v>7.6388888919609599E-3</v>
      </c>
      <c r="P481" s="485"/>
      <c r="Q481" s="485"/>
      <c r="R481" s="485"/>
    </row>
    <row r="482" spans="1:18" x14ac:dyDescent="0.2">
      <c r="A482">
        <v>481</v>
      </c>
      <c r="B482" t="s">
        <v>97</v>
      </c>
      <c r="C482">
        <v>1</v>
      </c>
      <c r="D482">
        <v>0.06</v>
      </c>
      <c r="E482">
        <v>0.06</v>
      </c>
      <c r="F482" s="446">
        <v>43209.679861111108</v>
      </c>
      <c r="G482">
        <v>0.97160000000000002</v>
      </c>
      <c r="H482" s="446">
        <v>43209.679861111108</v>
      </c>
      <c r="I482">
        <v>0.97160000000000002</v>
      </c>
      <c r="J482" s="446">
        <v>43209.750694444447</v>
      </c>
      <c r="K482">
        <v>0.97209999999999996</v>
      </c>
      <c r="L482">
        <v>0</v>
      </c>
      <c r="M482">
        <v>5</v>
      </c>
      <c r="N482">
        <v>3.09</v>
      </c>
      <c r="O482" s="498">
        <v>7.0833333338669036E-2</v>
      </c>
      <c r="P482" s="485"/>
      <c r="Q482" s="485"/>
      <c r="R482" s="485"/>
    </row>
    <row r="483" spans="1:18" x14ac:dyDescent="0.2">
      <c r="A483">
        <v>482</v>
      </c>
      <c r="B483" t="s">
        <v>97</v>
      </c>
      <c r="C483">
        <v>1</v>
      </c>
      <c r="D483">
        <v>0.06</v>
      </c>
      <c r="E483">
        <v>0.06</v>
      </c>
      <c r="F483" s="446">
        <v>43209.917361111111</v>
      </c>
      <c r="G483">
        <v>0.97150000000000003</v>
      </c>
      <c r="H483" s="446">
        <v>43209.917361111111</v>
      </c>
      <c r="I483">
        <v>0.97150000000000003</v>
      </c>
      <c r="J483" s="446">
        <v>43210.061111111114</v>
      </c>
      <c r="K483">
        <v>0.97199999999999998</v>
      </c>
      <c r="L483">
        <v>0</v>
      </c>
      <c r="M483">
        <v>5</v>
      </c>
      <c r="N483">
        <v>3.25</v>
      </c>
      <c r="O483" s="498">
        <v>0.14375000000291038</v>
      </c>
      <c r="P483" s="485"/>
      <c r="Q483" s="485"/>
      <c r="R483" s="485"/>
    </row>
    <row r="484" spans="1:18" x14ac:dyDescent="0.2">
      <c r="A484">
        <v>483</v>
      </c>
      <c r="B484" t="s">
        <v>97</v>
      </c>
      <c r="C484">
        <v>1</v>
      </c>
      <c r="D484">
        <v>0.06</v>
      </c>
      <c r="E484">
        <v>0.06</v>
      </c>
      <c r="F484" s="446">
        <v>43210.302777777775</v>
      </c>
      <c r="G484">
        <v>0.97189999999999999</v>
      </c>
      <c r="H484" s="446">
        <v>43210.302777777775</v>
      </c>
      <c r="I484">
        <v>0.97189999999999999</v>
      </c>
      <c r="J484" s="446">
        <v>43210.356249999997</v>
      </c>
      <c r="K484">
        <v>0.97240000000000004</v>
      </c>
      <c r="L484">
        <v>0</v>
      </c>
      <c r="M484">
        <v>5</v>
      </c>
      <c r="N484">
        <v>3.09</v>
      </c>
      <c r="O484" s="498">
        <v>5.3472222221898846E-2</v>
      </c>
      <c r="P484" s="485"/>
      <c r="Q484" s="485"/>
      <c r="R484" s="485"/>
    </row>
    <row r="485" spans="1:18" x14ac:dyDescent="0.2">
      <c r="A485">
        <v>484</v>
      </c>
      <c r="B485" t="s">
        <v>97</v>
      </c>
      <c r="C485">
        <v>1</v>
      </c>
      <c r="D485">
        <v>0.06</v>
      </c>
      <c r="E485">
        <v>0.06</v>
      </c>
      <c r="F485" s="446">
        <v>43210.559027777781</v>
      </c>
      <c r="G485">
        <v>0.97460000000000002</v>
      </c>
      <c r="H485" s="446">
        <v>43210.559027777781</v>
      </c>
      <c r="I485">
        <v>0.97460000000000002</v>
      </c>
      <c r="J485" s="446">
        <v>43210.575694444444</v>
      </c>
      <c r="K485">
        <v>0.97509999999999997</v>
      </c>
      <c r="L485">
        <v>0</v>
      </c>
      <c r="M485">
        <v>5</v>
      </c>
      <c r="N485">
        <v>3.08</v>
      </c>
      <c r="O485" s="498">
        <v>1.6666666662786156E-2</v>
      </c>
      <c r="P485" s="485"/>
      <c r="Q485" s="485"/>
      <c r="R485" s="485"/>
    </row>
    <row r="486" spans="1:18" x14ac:dyDescent="0.2">
      <c r="A486">
        <v>485</v>
      </c>
      <c r="B486" t="s">
        <v>97</v>
      </c>
      <c r="C486">
        <v>1</v>
      </c>
      <c r="D486">
        <v>0.06</v>
      </c>
      <c r="E486">
        <v>0.06</v>
      </c>
      <c r="F486" s="446">
        <v>43210.597222222219</v>
      </c>
      <c r="G486">
        <v>0.97519999999999996</v>
      </c>
      <c r="H486" s="446">
        <v>43210.597222222219</v>
      </c>
      <c r="I486">
        <v>0.97519999999999996</v>
      </c>
      <c r="J486" s="446">
        <v>43210.618055555555</v>
      </c>
      <c r="K486">
        <v>0.97570000000000001</v>
      </c>
      <c r="L486">
        <v>0</v>
      </c>
      <c r="M486">
        <v>5</v>
      </c>
      <c r="N486">
        <v>3.07</v>
      </c>
      <c r="O486" s="498">
        <v>2.0833333335758653E-2</v>
      </c>
      <c r="P486" s="485"/>
      <c r="Q486" s="485"/>
      <c r="R486" s="485"/>
    </row>
    <row r="487" spans="1:18" x14ac:dyDescent="0.2">
      <c r="A487">
        <v>486</v>
      </c>
      <c r="B487" t="s">
        <v>97</v>
      </c>
      <c r="C487">
        <v>1</v>
      </c>
      <c r="D487">
        <v>0.06</v>
      </c>
      <c r="E487">
        <v>0.06</v>
      </c>
      <c r="F487" s="446">
        <v>43210.629166666666</v>
      </c>
      <c r="G487">
        <v>0.97470000000000001</v>
      </c>
      <c r="H487" s="446">
        <v>43210.629166666666</v>
      </c>
      <c r="I487">
        <v>0.97470000000000001</v>
      </c>
      <c r="J487" s="446">
        <v>43210.827777777777</v>
      </c>
      <c r="K487">
        <v>0.97519999999999996</v>
      </c>
      <c r="L487">
        <v>0</v>
      </c>
      <c r="M487">
        <v>5</v>
      </c>
      <c r="N487">
        <v>3.08</v>
      </c>
      <c r="O487" s="498">
        <v>0.19861111111094942</v>
      </c>
      <c r="P487" s="485"/>
      <c r="Q487" s="485"/>
      <c r="R487" s="485"/>
    </row>
    <row r="488" spans="1:18" x14ac:dyDescent="0.2">
      <c r="A488">
        <v>487</v>
      </c>
      <c r="B488" t="s">
        <v>97</v>
      </c>
      <c r="C488">
        <v>1</v>
      </c>
      <c r="D488">
        <v>0.06</v>
      </c>
      <c r="E488">
        <v>0.06</v>
      </c>
      <c r="F488" s="446">
        <v>43212.936111111114</v>
      </c>
      <c r="G488">
        <v>0.97570000000000001</v>
      </c>
      <c r="H488" s="446">
        <v>43212.936111111114</v>
      </c>
      <c r="I488">
        <v>0.97570000000000001</v>
      </c>
      <c r="J488" s="446">
        <v>43212.991666666669</v>
      </c>
      <c r="K488">
        <v>0.97619999999999996</v>
      </c>
      <c r="L488">
        <v>0</v>
      </c>
      <c r="M488">
        <v>5</v>
      </c>
      <c r="N488">
        <v>3.07</v>
      </c>
      <c r="O488" s="498">
        <v>-0.94444444444525288</v>
      </c>
      <c r="P488" s="485"/>
      <c r="Q488" s="485"/>
      <c r="R488" s="485"/>
    </row>
    <row r="489" spans="1:18" x14ac:dyDescent="0.2">
      <c r="A489">
        <v>488</v>
      </c>
      <c r="B489" t="s">
        <v>97</v>
      </c>
      <c r="C489">
        <v>1</v>
      </c>
      <c r="D489">
        <v>0.06</v>
      </c>
      <c r="E489">
        <v>0.06</v>
      </c>
      <c r="F489" s="446">
        <v>43213.305555555555</v>
      </c>
      <c r="G489">
        <v>0.97570000000000001</v>
      </c>
      <c r="H489" s="446">
        <v>43213.305555555555</v>
      </c>
      <c r="I489">
        <v>0.97570000000000001</v>
      </c>
      <c r="J489" s="446">
        <v>43213.332638888889</v>
      </c>
      <c r="K489">
        <v>0.97619999999999996</v>
      </c>
      <c r="L489">
        <v>0</v>
      </c>
      <c r="M489">
        <v>5</v>
      </c>
      <c r="N489">
        <v>3.07</v>
      </c>
      <c r="O489" s="498">
        <v>2.7083333334303461E-2</v>
      </c>
      <c r="P489" s="485"/>
      <c r="Q489" s="485"/>
      <c r="R489" s="485"/>
    </row>
    <row r="490" spans="1:18" x14ac:dyDescent="0.2">
      <c r="A490">
        <v>489</v>
      </c>
      <c r="B490" t="s">
        <v>97</v>
      </c>
      <c r="C490">
        <v>1</v>
      </c>
      <c r="D490">
        <v>0.06</v>
      </c>
      <c r="E490">
        <v>0.06</v>
      </c>
      <c r="F490" s="446">
        <v>43213.574999999997</v>
      </c>
      <c r="G490">
        <v>0.9768</v>
      </c>
      <c r="H490" s="446">
        <v>43213.574999999997</v>
      </c>
      <c r="I490">
        <v>0.9768</v>
      </c>
      <c r="J490" s="446">
        <v>43213.587500000001</v>
      </c>
      <c r="K490">
        <v>0.97729999999999995</v>
      </c>
      <c r="L490">
        <v>0</v>
      </c>
      <c r="M490">
        <v>5</v>
      </c>
      <c r="N490">
        <v>3.07</v>
      </c>
      <c r="O490" s="498">
        <v>1.2500000004365575E-2</v>
      </c>
      <c r="P490" s="485"/>
      <c r="Q490" s="485"/>
      <c r="R490" s="485"/>
    </row>
    <row r="491" spans="1:18" x14ac:dyDescent="0.2">
      <c r="A491">
        <v>490</v>
      </c>
      <c r="B491" t="s">
        <v>97</v>
      </c>
      <c r="C491">
        <v>1</v>
      </c>
      <c r="D491">
        <v>0.06</v>
      </c>
      <c r="E491">
        <v>0.06</v>
      </c>
      <c r="F491" s="446">
        <v>43214.522222222222</v>
      </c>
      <c r="G491">
        <v>0.97870000000000001</v>
      </c>
      <c r="H491" s="446">
        <v>43214.522222222222</v>
      </c>
      <c r="I491">
        <v>0.97870000000000001</v>
      </c>
      <c r="J491" s="446">
        <v>43214.53125</v>
      </c>
      <c r="K491">
        <v>0.97919999999999996</v>
      </c>
      <c r="L491">
        <v>0</v>
      </c>
      <c r="M491">
        <v>5</v>
      </c>
      <c r="N491">
        <v>3.06</v>
      </c>
      <c r="O491" s="498">
        <v>9.0277777781011537E-3</v>
      </c>
      <c r="P491" s="485"/>
      <c r="Q491" s="485"/>
      <c r="R491" s="485"/>
    </row>
    <row r="492" spans="1:18" x14ac:dyDescent="0.2">
      <c r="A492">
        <v>491</v>
      </c>
      <c r="B492" t="s">
        <v>97</v>
      </c>
      <c r="C492">
        <v>1</v>
      </c>
      <c r="D492">
        <v>0.06</v>
      </c>
      <c r="E492">
        <v>0.06</v>
      </c>
      <c r="F492" s="446">
        <v>43215.589583333334</v>
      </c>
      <c r="G492">
        <v>0.9839</v>
      </c>
      <c r="H492" s="446">
        <v>43215.589583333334</v>
      </c>
      <c r="I492">
        <v>0.9839</v>
      </c>
      <c r="J492" s="446">
        <v>43215.602777777778</v>
      </c>
      <c r="K492">
        <v>0.98440000000000005</v>
      </c>
      <c r="L492">
        <v>0</v>
      </c>
      <c r="M492">
        <v>5</v>
      </c>
      <c r="N492">
        <v>3.05</v>
      </c>
      <c r="O492" s="498">
        <v>1.3194444443797693E-2</v>
      </c>
      <c r="P492" s="485"/>
      <c r="Q492" s="485"/>
      <c r="R492" s="485"/>
    </row>
    <row r="493" spans="1:18" x14ac:dyDescent="0.2">
      <c r="A493">
        <v>492</v>
      </c>
      <c r="B493" t="s">
        <v>97</v>
      </c>
      <c r="C493">
        <v>1</v>
      </c>
      <c r="D493">
        <v>0.06</v>
      </c>
      <c r="E493">
        <v>0.06</v>
      </c>
      <c r="F493" s="446">
        <v>43216.265972222223</v>
      </c>
      <c r="G493">
        <v>0.98299999999999998</v>
      </c>
      <c r="H493" s="446">
        <v>43216.265972222223</v>
      </c>
      <c r="I493">
        <v>0.98299999999999998</v>
      </c>
      <c r="J493" s="446">
        <v>43216.306250000001</v>
      </c>
      <c r="K493">
        <v>0.98350000000000004</v>
      </c>
      <c r="L493">
        <v>0</v>
      </c>
      <c r="M493">
        <v>5</v>
      </c>
      <c r="N493">
        <v>3.05</v>
      </c>
      <c r="O493" s="498">
        <v>4.0277777778101154E-2</v>
      </c>
      <c r="P493" s="485"/>
      <c r="Q493" s="485"/>
      <c r="R493" s="485"/>
    </row>
    <row r="494" spans="1:18" x14ac:dyDescent="0.2">
      <c r="A494">
        <v>493</v>
      </c>
      <c r="B494" t="s">
        <v>97</v>
      </c>
      <c r="C494">
        <v>1</v>
      </c>
      <c r="D494">
        <v>0.06</v>
      </c>
      <c r="E494">
        <v>0.06</v>
      </c>
      <c r="F494" s="446">
        <v>43216.5</v>
      </c>
      <c r="G494">
        <v>0.9849</v>
      </c>
      <c r="H494" s="446">
        <v>43216.5</v>
      </c>
      <c r="I494">
        <v>0.9849</v>
      </c>
      <c r="J494" s="446">
        <v>43216.587500000001</v>
      </c>
      <c r="K494">
        <v>0.98540000000000005</v>
      </c>
      <c r="L494">
        <v>0</v>
      </c>
      <c r="M494">
        <v>5</v>
      </c>
      <c r="N494">
        <v>3.04</v>
      </c>
      <c r="O494" s="498">
        <v>8.7500000001455192E-2</v>
      </c>
      <c r="P494" s="485"/>
      <c r="Q494" s="485"/>
      <c r="R494" s="485"/>
    </row>
    <row r="495" spans="1:18" x14ac:dyDescent="0.2">
      <c r="A495">
        <v>494</v>
      </c>
      <c r="B495" t="s">
        <v>97</v>
      </c>
      <c r="C495">
        <v>1</v>
      </c>
      <c r="D495">
        <v>0.06</v>
      </c>
      <c r="E495">
        <v>0.06</v>
      </c>
      <c r="F495" s="446">
        <v>43216.588888888888</v>
      </c>
      <c r="G495">
        <v>0.98560000000000003</v>
      </c>
      <c r="H495" s="446">
        <v>43216.588888888888</v>
      </c>
      <c r="I495">
        <v>0.98560000000000003</v>
      </c>
      <c r="J495" s="446">
        <v>43216.59097222222</v>
      </c>
      <c r="K495">
        <v>0.98609999999999998</v>
      </c>
      <c r="L495">
        <v>0</v>
      </c>
      <c r="M495">
        <v>5</v>
      </c>
      <c r="N495">
        <v>3.04</v>
      </c>
      <c r="O495" s="498">
        <v>2.0833333328482695E-3</v>
      </c>
      <c r="P495" s="485"/>
      <c r="Q495" s="485"/>
      <c r="R495" s="485"/>
    </row>
    <row r="496" spans="1:18" x14ac:dyDescent="0.2">
      <c r="A496">
        <v>495</v>
      </c>
      <c r="B496" t="s">
        <v>97</v>
      </c>
      <c r="C496">
        <v>1</v>
      </c>
      <c r="D496">
        <v>0.06</v>
      </c>
      <c r="E496">
        <v>0.06</v>
      </c>
      <c r="F496" s="446">
        <v>43216.592361111114</v>
      </c>
      <c r="G496">
        <v>0.98670000000000002</v>
      </c>
      <c r="H496" s="446">
        <v>43216.592361111114</v>
      </c>
      <c r="I496">
        <v>0.98670000000000002</v>
      </c>
      <c r="J496" s="446">
        <v>43216.594444444447</v>
      </c>
      <c r="K496">
        <v>0.98719999999999997</v>
      </c>
      <c r="L496">
        <v>0</v>
      </c>
      <c r="M496">
        <v>5</v>
      </c>
      <c r="N496">
        <v>3.04</v>
      </c>
      <c r="O496" s="498">
        <v>2.0833333328482695E-3</v>
      </c>
      <c r="P496" s="485"/>
      <c r="Q496" s="485"/>
      <c r="R496" s="485"/>
    </row>
    <row r="497" spans="1:18" x14ac:dyDescent="0.2">
      <c r="A497">
        <v>496</v>
      </c>
      <c r="B497" t="s">
        <v>97</v>
      </c>
      <c r="C497">
        <v>1</v>
      </c>
      <c r="D497">
        <v>0.06</v>
      </c>
      <c r="E497">
        <v>0.06</v>
      </c>
      <c r="F497" s="446">
        <v>43216.618055555555</v>
      </c>
      <c r="G497">
        <v>0.98850000000000005</v>
      </c>
      <c r="H497" s="446">
        <v>43216.618055555555</v>
      </c>
      <c r="I497">
        <v>0.98850000000000005</v>
      </c>
      <c r="J497" s="446">
        <v>43216.790277777778</v>
      </c>
      <c r="K497">
        <v>0.98899999999999999</v>
      </c>
      <c r="L497">
        <v>0</v>
      </c>
      <c r="M497">
        <v>5</v>
      </c>
      <c r="N497">
        <v>3.03</v>
      </c>
      <c r="O497" s="498">
        <v>0.17222222222335404</v>
      </c>
      <c r="P497" s="485"/>
      <c r="Q497" s="485"/>
      <c r="R497" s="485"/>
    </row>
    <row r="498" spans="1:18" x14ac:dyDescent="0.2">
      <c r="A498">
        <v>497</v>
      </c>
      <c r="B498" t="s">
        <v>97</v>
      </c>
      <c r="C498">
        <v>1</v>
      </c>
      <c r="D498">
        <v>0.06</v>
      </c>
      <c r="E498">
        <v>0.06</v>
      </c>
      <c r="F498" s="446">
        <v>43216.876388888886</v>
      </c>
      <c r="G498">
        <v>0.98870000000000002</v>
      </c>
      <c r="H498" s="446">
        <v>43216.876388888886</v>
      </c>
      <c r="I498">
        <v>0.98870000000000002</v>
      </c>
      <c r="J498" s="446">
        <v>43216.895833333336</v>
      </c>
      <c r="K498">
        <v>0.98919999999999997</v>
      </c>
      <c r="L498">
        <v>0</v>
      </c>
      <c r="M498">
        <v>5</v>
      </c>
      <c r="N498">
        <v>3.03</v>
      </c>
      <c r="O498" s="498">
        <v>1.9444444449618459E-2</v>
      </c>
      <c r="P498" s="485"/>
      <c r="Q498" s="485"/>
      <c r="R498" s="485"/>
    </row>
    <row r="499" spans="1:18" x14ac:dyDescent="0.2">
      <c r="A499">
        <v>498</v>
      </c>
      <c r="B499" t="s">
        <v>97</v>
      </c>
      <c r="C499">
        <v>1</v>
      </c>
      <c r="D499">
        <v>0.06</v>
      </c>
      <c r="E499">
        <v>0.06</v>
      </c>
      <c r="F499" s="446">
        <v>43216.897222222222</v>
      </c>
      <c r="G499">
        <v>0.98939999999999995</v>
      </c>
      <c r="H499" s="446">
        <v>43216.897222222222</v>
      </c>
      <c r="I499">
        <v>0.98939999999999995</v>
      </c>
      <c r="J499" s="446">
        <v>43217.259722222225</v>
      </c>
      <c r="K499">
        <v>0.9899</v>
      </c>
      <c r="L499">
        <v>0</v>
      </c>
      <c r="M499">
        <v>5</v>
      </c>
      <c r="N499">
        <v>3.19</v>
      </c>
      <c r="O499" s="498">
        <v>0.36250000000291038</v>
      </c>
      <c r="P499" s="485"/>
      <c r="Q499" s="485"/>
      <c r="R499" s="485"/>
    </row>
    <row r="500" spans="1:18" x14ac:dyDescent="0.2">
      <c r="A500">
        <v>499</v>
      </c>
      <c r="B500" t="s">
        <v>97</v>
      </c>
      <c r="C500">
        <v>1</v>
      </c>
      <c r="D500">
        <v>0.06</v>
      </c>
      <c r="E500">
        <v>0.06</v>
      </c>
      <c r="F500" s="446">
        <v>43217.370138888888</v>
      </c>
      <c r="G500">
        <v>0.99180000000000001</v>
      </c>
      <c r="H500" s="446">
        <v>43217.370138888888</v>
      </c>
      <c r="I500">
        <v>0.99180000000000001</v>
      </c>
      <c r="J500" s="446">
        <v>43221.320833333331</v>
      </c>
      <c r="K500">
        <v>0.99219999999999997</v>
      </c>
      <c r="L500">
        <v>0</v>
      </c>
      <c r="M500">
        <v>4</v>
      </c>
      <c r="N500">
        <v>2.73</v>
      </c>
      <c r="O500" s="498">
        <v>1.9506944444437977</v>
      </c>
      <c r="P500" s="485"/>
      <c r="Q500" s="485"/>
      <c r="R500" s="485"/>
    </row>
    <row r="501" spans="1:18" x14ac:dyDescent="0.2">
      <c r="A501">
        <v>500</v>
      </c>
      <c r="B501" t="s">
        <v>97</v>
      </c>
      <c r="C501">
        <v>1</v>
      </c>
      <c r="D501">
        <v>0.06</v>
      </c>
      <c r="E501">
        <v>0.06</v>
      </c>
      <c r="F501" s="446">
        <v>43221.558333333334</v>
      </c>
      <c r="G501">
        <v>0.99470000000000003</v>
      </c>
      <c r="H501" s="446">
        <v>43221.558333333334</v>
      </c>
      <c r="I501">
        <v>0.99470000000000003</v>
      </c>
      <c r="J501" s="446">
        <v>43221.579861111109</v>
      </c>
      <c r="K501">
        <v>0.99519999999999997</v>
      </c>
      <c r="L501">
        <v>0</v>
      </c>
      <c r="M501">
        <v>5</v>
      </c>
      <c r="N501">
        <v>3.01</v>
      </c>
      <c r="O501" s="498">
        <v>2.1527777775190771E-2</v>
      </c>
      <c r="P501" s="485"/>
      <c r="Q501" s="485"/>
      <c r="R501" s="485"/>
    </row>
    <row r="502" spans="1:18" x14ac:dyDescent="0.2">
      <c r="A502">
        <v>501</v>
      </c>
      <c r="B502" t="s">
        <v>97</v>
      </c>
      <c r="C502">
        <v>1</v>
      </c>
      <c r="D502">
        <v>0.06</v>
      </c>
      <c r="E502">
        <v>0.06</v>
      </c>
      <c r="F502" s="446">
        <v>43221.59097222222</v>
      </c>
      <c r="G502">
        <v>0.99580000000000002</v>
      </c>
      <c r="H502" s="446">
        <v>43221.59097222222</v>
      </c>
      <c r="I502">
        <v>0.99580000000000002</v>
      </c>
      <c r="J502" s="446">
        <v>43221.598611111112</v>
      </c>
      <c r="K502">
        <v>0.99629999999999996</v>
      </c>
      <c r="L502">
        <v>0</v>
      </c>
      <c r="M502">
        <v>5</v>
      </c>
      <c r="N502">
        <v>3.01</v>
      </c>
      <c r="O502" s="498">
        <v>7.6388888919609599E-3</v>
      </c>
      <c r="P502" s="485"/>
      <c r="Q502" s="485"/>
      <c r="R502" s="485"/>
    </row>
    <row r="503" spans="1:18" x14ac:dyDescent="0.2">
      <c r="A503">
        <v>502</v>
      </c>
      <c r="B503" t="s">
        <v>97</v>
      </c>
      <c r="C503">
        <v>1</v>
      </c>
      <c r="D503">
        <v>0.06</v>
      </c>
      <c r="E503">
        <v>0.06</v>
      </c>
      <c r="F503" s="446">
        <v>43221.599305555559</v>
      </c>
      <c r="G503">
        <v>0.99660000000000004</v>
      </c>
      <c r="H503" s="446">
        <v>43221.599305555559</v>
      </c>
      <c r="I503">
        <v>0.99660000000000004</v>
      </c>
      <c r="J503" s="446">
        <v>43222.566666666666</v>
      </c>
      <c r="K503">
        <v>0.99709999999999999</v>
      </c>
      <c r="L503">
        <v>0</v>
      </c>
      <c r="M503">
        <v>5</v>
      </c>
      <c r="N503">
        <v>3.17</v>
      </c>
      <c r="O503" s="498">
        <v>0.96736111110658385</v>
      </c>
      <c r="P503" s="485"/>
      <c r="Q503" s="485"/>
      <c r="R503" s="485"/>
    </row>
    <row r="504" spans="1:18" x14ac:dyDescent="0.2">
      <c r="A504">
        <v>503</v>
      </c>
      <c r="B504" t="s">
        <v>97</v>
      </c>
      <c r="C504">
        <v>1</v>
      </c>
      <c r="D504">
        <v>0.06</v>
      </c>
      <c r="E504">
        <v>0.06</v>
      </c>
      <c r="F504" s="446">
        <v>43222.572916666664</v>
      </c>
      <c r="G504">
        <v>0.998</v>
      </c>
      <c r="H504" s="446">
        <v>43222.572916666664</v>
      </c>
      <c r="I504">
        <v>0.998</v>
      </c>
      <c r="J504" s="446">
        <v>43222.584027777775</v>
      </c>
      <c r="K504">
        <v>0.99850000000000005</v>
      </c>
      <c r="L504">
        <v>0</v>
      </c>
      <c r="M504">
        <v>5</v>
      </c>
      <c r="N504">
        <v>3</v>
      </c>
      <c r="O504" s="498">
        <v>1.1111111110949423E-2</v>
      </c>
      <c r="P504" s="485"/>
      <c r="Q504" s="485"/>
      <c r="R504" s="485"/>
    </row>
    <row r="505" spans="1:18" x14ac:dyDescent="0.2">
      <c r="A505">
        <v>504</v>
      </c>
      <c r="B505" t="s">
        <v>97</v>
      </c>
      <c r="C505">
        <v>1</v>
      </c>
      <c r="D505">
        <v>0.06</v>
      </c>
      <c r="E505">
        <v>0.06</v>
      </c>
      <c r="F505" s="446">
        <v>43222.754861111112</v>
      </c>
      <c r="G505">
        <v>0.99690000000000001</v>
      </c>
      <c r="H505" s="446">
        <v>43222.754861111112</v>
      </c>
      <c r="I505">
        <v>0.99690000000000001</v>
      </c>
      <c r="J505" s="446">
        <v>43222.791666666664</v>
      </c>
      <c r="K505">
        <v>0.99739999999999995</v>
      </c>
      <c r="L505">
        <v>0</v>
      </c>
      <c r="M505">
        <v>5</v>
      </c>
      <c r="N505">
        <v>3.01</v>
      </c>
      <c r="O505" s="498">
        <v>3.6805555551836733E-2</v>
      </c>
      <c r="P505" s="485"/>
      <c r="Q505" s="485"/>
      <c r="R505" s="485"/>
    </row>
    <row r="506" spans="1:18" x14ac:dyDescent="0.2">
      <c r="A506">
        <v>505</v>
      </c>
      <c r="B506" t="s">
        <v>97</v>
      </c>
      <c r="C506">
        <v>1</v>
      </c>
      <c r="D506">
        <v>0.06</v>
      </c>
      <c r="E506">
        <v>0.06</v>
      </c>
      <c r="F506" s="446">
        <v>43222.792361111111</v>
      </c>
      <c r="G506">
        <v>0.99819999999999998</v>
      </c>
      <c r="H506" s="446">
        <v>43222.792361111111</v>
      </c>
      <c r="I506">
        <v>0.99819999999999998</v>
      </c>
      <c r="J506" s="446">
        <v>43222.813888888886</v>
      </c>
      <c r="K506">
        <v>0.99870000000000003</v>
      </c>
      <c r="L506">
        <v>0</v>
      </c>
      <c r="M506">
        <v>5</v>
      </c>
      <c r="N506">
        <v>3</v>
      </c>
      <c r="O506" s="498">
        <v>2.1527777775190771E-2</v>
      </c>
      <c r="P506" s="485"/>
      <c r="Q506" s="485"/>
      <c r="R506" s="485"/>
    </row>
    <row r="507" spans="1:18" x14ac:dyDescent="0.2">
      <c r="A507">
        <v>506</v>
      </c>
      <c r="B507" t="s">
        <v>97</v>
      </c>
      <c r="C507">
        <v>1</v>
      </c>
      <c r="D507">
        <v>0.06</v>
      </c>
      <c r="E507">
        <v>0.06</v>
      </c>
      <c r="F507" s="446">
        <v>43222.821527777778</v>
      </c>
      <c r="G507">
        <v>0.99970000000000003</v>
      </c>
      <c r="H507" s="446">
        <v>43222.821527777778</v>
      </c>
      <c r="I507">
        <v>0.99970000000000003</v>
      </c>
      <c r="J507" s="446">
        <v>43224.526388888888</v>
      </c>
      <c r="K507">
        <v>1.0001</v>
      </c>
      <c r="L507">
        <v>0</v>
      </c>
      <c r="M507">
        <v>4</v>
      </c>
      <c r="N507">
        <v>3.02</v>
      </c>
      <c r="O507" s="498">
        <v>1.7048611111094942</v>
      </c>
      <c r="P507" s="485"/>
      <c r="Q507" s="485"/>
      <c r="R507" s="485"/>
    </row>
    <row r="508" spans="1:18" x14ac:dyDescent="0.2">
      <c r="A508">
        <v>507</v>
      </c>
      <c r="B508" t="s">
        <v>97</v>
      </c>
      <c r="C508">
        <v>1</v>
      </c>
      <c r="D508">
        <v>0.06</v>
      </c>
      <c r="E508">
        <v>0.06</v>
      </c>
      <c r="F508" s="446">
        <v>43224.527083333334</v>
      </c>
      <c r="G508">
        <v>1.0009999999999999</v>
      </c>
      <c r="H508" s="446">
        <v>43224.527083333334</v>
      </c>
      <c r="I508">
        <v>1.0009999999999999</v>
      </c>
      <c r="J508" s="446">
        <v>43224.54583333333</v>
      </c>
      <c r="K508">
        <v>1.0015000000000001</v>
      </c>
      <c r="L508">
        <v>0</v>
      </c>
      <c r="M508">
        <v>5.000000000001819</v>
      </c>
      <c r="N508">
        <v>2.99</v>
      </c>
      <c r="O508" s="498">
        <v>1.8749999995634425E-2</v>
      </c>
      <c r="P508" s="485"/>
      <c r="Q508" s="485"/>
      <c r="R508" s="485"/>
    </row>
    <row r="509" spans="1:18" x14ac:dyDescent="0.2">
      <c r="A509">
        <v>508</v>
      </c>
      <c r="B509" t="s">
        <v>97</v>
      </c>
      <c r="C509">
        <v>2</v>
      </c>
      <c r="D509">
        <v>0.19</v>
      </c>
      <c r="E509">
        <v>0.25</v>
      </c>
      <c r="F509" s="446">
        <v>43224.54583333333</v>
      </c>
      <c r="G509">
        <v>1.0019</v>
      </c>
      <c r="H509" s="446">
        <v>43227.24722222222</v>
      </c>
      <c r="I509">
        <v>1.0004</v>
      </c>
      <c r="J509" s="446">
        <v>43227.294444444444</v>
      </c>
      <c r="K509">
        <v>1.002</v>
      </c>
      <c r="L509">
        <v>15</v>
      </c>
      <c r="M509">
        <v>16</v>
      </c>
      <c r="N509">
        <v>31.1</v>
      </c>
      <c r="O509" s="498">
        <v>0.74861111111385981</v>
      </c>
      <c r="P509" s="485"/>
      <c r="Q509" s="485"/>
      <c r="R509" s="485"/>
    </row>
    <row r="510" spans="1:18" x14ac:dyDescent="0.2">
      <c r="A510">
        <v>509</v>
      </c>
      <c r="B510" t="s">
        <v>97</v>
      </c>
      <c r="C510">
        <v>1</v>
      </c>
      <c r="D510">
        <v>0.06</v>
      </c>
      <c r="E510">
        <v>0.06</v>
      </c>
      <c r="F510" s="446">
        <v>43227.623611111114</v>
      </c>
      <c r="G510">
        <v>1.0035000000000001</v>
      </c>
      <c r="H510" s="446">
        <v>43227.623611111114</v>
      </c>
      <c r="I510">
        <v>1.0035000000000001</v>
      </c>
      <c r="J510" s="446">
        <v>43228.352083333331</v>
      </c>
      <c r="K510">
        <v>1.004</v>
      </c>
      <c r="L510">
        <v>0</v>
      </c>
      <c r="M510">
        <v>5</v>
      </c>
      <c r="N510">
        <v>3.15</v>
      </c>
      <c r="O510" s="498">
        <v>0.72847222221753327</v>
      </c>
      <c r="P510" s="485"/>
      <c r="Q510" s="485"/>
      <c r="R510" s="485"/>
    </row>
    <row r="511" spans="1:18" x14ac:dyDescent="0.2">
      <c r="A511">
        <v>510</v>
      </c>
      <c r="B511" t="s">
        <v>97</v>
      </c>
      <c r="C511">
        <v>1</v>
      </c>
      <c r="D511">
        <v>0.06</v>
      </c>
      <c r="E511">
        <v>0.06</v>
      </c>
      <c r="F511" s="446">
        <v>43228.504861111112</v>
      </c>
      <c r="G511">
        <v>1.0036</v>
      </c>
      <c r="H511" s="446">
        <v>43228.504861111112</v>
      </c>
      <c r="I511">
        <v>1.0036</v>
      </c>
      <c r="J511" s="446">
        <v>43229.061805555553</v>
      </c>
      <c r="K511">
        <v>1.0041</v>
      </c>
      <c r="L511">
        <v>0</v>
      </c>
      <c r="M511">
        <v>5</v>
      </c>
      <c r="N511">
        <v>3.15</v>
      </c>
      <c r="O511" s="498">
        <v>0.55694444444088731</v>
      </c>
      <c r="P511" s="485"/>
      <c r="Q511" s="485"/>
      <c r="R511" s="485"/>
    </row>
    <row r="512" spans="1:18" x14ac:dyDescent="0.2">
      <c r="A512">
        <v>511</v>
      </c>
      <c r="B512" t="s">
        <v>97</v>
      </c>
      <c r="C512">
        <v>1</v>
      </c>
      <c r="D512">
        <v>0.06</v>
      </c>
      <c r="E512">
        <v>0.06</v>
      </c>
      <c r="F512" s="446">
        <v>43229.321527777778</v>
      </c>
      <c r="G512">
        <v>1.0038</v>
      </c>
      <c r="H512" s="446">
        <v>43229.321527777778</v>
      </c>
      <c r="I512">
        <v>1.0038</v>
      </c>
      <c r="J512" s="446">
        <v>43229.667361111111</v>
      </c>
      <c r="K512">
        <v>1.0043</v>
      </c>
      <c r="L512">
        <v>0</v>
      </c>
      <c r="M512">
        <v>5</v>
      </c>
      <c r="N512">
        <v>2.99</v>
      </c>
      <c r="O512" s="498">
        <v>0.34583333333284827</v>
      </c>
      <c r="P512" s="485"/>
      <c r="Q512" s="485"/>
      <c r="R512" s="485"/>
    </row>
    <row r="513" spans="1:18" x14ac:dyDescent="0.2">
      <c r="A513">
        <v>512</v>
      </c>
      <c r="B513" t="s">
        <v>97</v>
      </c>
      <c r="C513">
        <v>1</v>
      </c>
      <c r="D513">
        <v>0.06</v>
      </c>
      <c r="E513">
        <v>0.06</v>
      </c>
      <c r="F513" s="446">
        <v>43229.674305555556</v>
      </c>
      <c r="G513">
        <v>1.0052000000000001</v>
      </c>
      <c r="H513" s="446">
        <v>43229.674305555556</v>
      </c>
      <c r="I513">
        <v>1.0052000000000001</v>
      </c>
      <c r="J513" s="446">
        <v>43230.024305555555</v>
      </c>
      <c r="K513">
        <v>1.0056</v>
      </c>
      <c r="L513">
        <v>0</v>
      </c>
      <c r="M513">
        <v>3.999999999998181</v>
      </c>
      <c r="N513">
        <v>2.86</v>
      </c>
      <c r="O513" s="498">
        <v>0.34999999999854481</v>
      </c>
      <c r="P513" s="485"/>
      <c r="Q513" s="485"/>
      <c r="R513" s="485"/>
    </row>
    <row r="514" spans="1:18" x14ac:dyDescent="0.2">
      <c r="A514">
        <v>513</v>
      </c>
      <c r="B514" t="s">
        <v>97</v>
      </c>
      <c r="C514">
        <v>1</v>
      </c>
      <c r="D514">
        <v>0.06</v>
      </c>
      <c r="E514">
        <v>0.06</v>
      </c>
      <c r="F514" s="446">
        <v>43230.522222222222</v>
      </c>
      <c r="G514">
        <v>1.0012000000000001</v>
      </c>
      <c r="H514" s="446">
        <v>43230.522222222222</v>
      </c>
      <c r="I514">
        <v>1.0012000000000001</v>
      </c>
      <c r="J514" s="446">
        <v>43230.572222222225</v>
      </c>
      <c r="K514">
        <v>1.0017</v>
      </c>
      <c r="L514">
        <v>0</v>
      </c>
      <c r="M514">
        <v>5</v>
      </c>
      <c r="N514">
        <v>2.99</v>
      </c>
      <c r="O514" s="498">
        <v>5.0000000002910383E-2</v>
      </c>
      <c r="P514" s="485"/>
      <c r="Q514" s="485"/>
      <c r="R514" s="485"/>
    </row>
    <row r="515" spans="1:18" x14ac:dyDescent="0.2">
      <c r="A515">
        <v>514</v>
      </c>
      <c r="B515" t="s">
        <v>97</v>
      </c>
      <c r="C515">
        <v>1</v>
      </c>
      <c r="D515">
        <v>0.06</v>
      </c>
      <c r="E515">
        <v>0.06</v>
      </c>
      <c r="F515" s="446">
        <v>43230.572222222225</v>
      </c>
      <c r="G515">
        <v>1.002</v>
      </c>
      <c r="H515" s="446">
        <v>43230.572222222225</v>
      </c>
      <c r="I515">
        <v>1.002</v>
      </c>
      <c r="J515" s="446">
        <v>43230.586111111108</v>
      </c>
      <c r="K515">
        <v>1.0024999999999999</v>
      </c>
      <c r="L515">
        <v>0</v>
      </c>
      <c r="M515">
        <v>5</v>
      </c>
      <c r="N515">
        <v>2.99</v>
      </c>
      <c r="O515" s="498">
        <v>1.3888888883229811E-2</v>
      </c>
      <c r="P515" s="485"/>
      <c r="Q515" s="485"/>
      <c r="R515" s="485"/>
    </row>
    <row r="516" spans="1:18" x14ac:dyDescent="0.2">
      <c r="A516">
        <v>515</v>
      </c>
      <c r="B516" t="s">
        <v>97</v>
      </c>
      <c r="C516">
        <v>1</v>
      </c>
      <c r="D516">
        <v>0.06</v>
      </c>
      <c r="E516">
        <v>0.06</v>
      </c>
      <c r="F516" s="446">
        <v>43230.600694444445</v>
      </c>
      <c r="G516">
        <v>1.0037</v>
      </c>
      <c r="H516" s="446">
        <v>43230.600694444445</v>
      </c>
      <c r="I516">
        <v>1.0037</v>
      </c>
      <c r="J516" s="446">
        <v>43230.624305555553</v>
      </c>
      <c r="K516">
        <v>1.0042</v>
      </c>
      <c r="L516">
        <v>0</v>
      </c>
      <c r="M516">
        <v>5</v>
      </c>
      <c r="N516">
        <v>2.99</v>
      </c>
      <c r="O516" s="498">
        <v>2.361111110803904E-2</v>
      </c>
      <c r="P516" s="485"/>
      <c r="Q516" s="485"/>
      <c r="R516" s="485"/>
    </row>
    <row r="517" spans="1:18" x14ac:dyDescent="0.2">
      <c r="A517">
        <v>516</v>
      </c>
      <c r="B517" t="s">
        <v>97</v>
      </c>
      <c r="C517">
        <v>1</v>
      </c>
      <c r="D517">
        <v>0.06</v>
      </c>
      <c r="E517">
        <v>0.06</v>
      </c>
      <c r="F517" s="446">
        <v>43230.887499999997</v>
      </c>
      <c r="G517">
        <v>1.0034000000000001</v>
      </c>
      <c r="H517" s="446">
        <v>43230.887499999997</v>
      </c>
      <c r="I517">
        <v>1.0034000000000001</v>
      </c>
      <c r="J517" s="446">
        <v>43231.275694444441</v>
      </c>
      <c r="K517">
        <v>1.0039</v>
      </c>
      <c r="L517">
        <v>0</v>
      </c>
      <c r="M517">
        <v>5</v>
      </c>
      <c r="N517">
        <v>3.15</v>
      </c>
      <c r="O517" s="498">
        <v>0.38819444444379769</v>
      </c>
      <c r="P517" s="485"/>
      <c r="Q517" s="485"/>
      <c r="R517" s="485"/>
    </row>
    <row r="518" spans="1:18" x14ac:dyDescent="0.2">
      <c r="A518">
        <v>517</v>
      </c>
      <c r="B518" t="s">
        <v>97</v>
      </c>
      <c r="C518">
        <v>1</v>
      </c>
      <c r="D518">
        <v>0.06</v>
      </c>
      <c r="E518">
        <v>0.06</v>
      </c>
      <c r="F518" s="446">
        <v>43231.588888888888</v>
      </c>
      <c r="G518">
        <v>0.99890000000000001</v>
      </c>
      <c r="H518" s="446">
        <v>43231.588888888888</v>
      </c>
      <c r="I518">
        <v>0.99890000000000001</v>
      </c>
      <c r="J518" s="446">
        <v>43231.606944444444</v>
      </c>
      <c r="K518">
        <v>0.99939999999999996</v>
      </c>
      <c r="L518">
        <v>0</v>
      </c>
      <c r="M518">
        <v>5</v>
      </c>
      <c r="N518">
        <v>3</v>
      </c>
      <c r="O518" s="498">
        <v>1.8055555556202307E-2</v>
      </c>
      <c r="P518" s="485"/>
      <c r="Q518" s="485"/>
      <c r="R518" s="485"/>
    </row>
    <row r="519" spans="1:18" x14ac:dyDescent="0.2">
      <c r="A519">
        <v>518</v>
      </c>
      <c r="B519" t="s">
        <v>97</v>
      </c>
      <c r="C519">
        <v>1</v>
      </c>
      <c r="D519">
        <v>0.06</v>
      </c>
      <c r="E519">
        <v>0.06</v>
      </c>
      <c r="F519" s="446">
        <v>43233.917361111111</v>
      </c>
      <c r="G519">
        <v>1.0005999999999999</v>
      </c>
      <c r="H519" s="446">
        <v>43233.917361111111</v>
      </c>
      <c r="I519">
        <v>1.0005999999999999</v>
      </c>
      <c r="J519" s="446">
        <v>43234.878472222219</v>
      </c>
      <c r="K519">
        <v>1.0011000000000001</v>
      </c>
      <c r="L519">
        <v>0</v>
      </c>
      <c r="M519">
        <v>5.000000000001819</v>
      </c>
      <c r="N519">
        <v>3.16</v>
      </c>
      <c r="O519" s="498">
        <v>-3.888888889196096E-2</v>
      </c>
      <c r="P519" s="485"/>
      <c r="Q519" s="485"/>
      <c r="R519" s="485"/>
    </row>
    <row r="520" spans="1:18" x14ac:dyDescent="0.2">
      <c r="A520">
        <v>519</v>
      </c>
      <c r="B520" t="s">
        <v>97</v>
      </c>
      <c r="C520">
        <v>1</v>
      </c>
      <c r="D520">
        <v>0.06</v>
      </c>
      <c r="E520">
        <v>0.06</v>
      </c>
      <c r="F520" s="446">
        <v>43235.521527777775</v>
      </c>
      <c r="G520">
        <v>1.0028999999999999</v>
      </c>
      <c r="H520" s="446">
        <v>43235.521527777775</v>
      </c>
      <c r="I520">
        <v>1.0028999999999999</v>
      </c>
      <c r="J520" s="446">
        <v>43235.526388888888</v>
      </c>
      <c r="K520">
        <v>1.0034000000000001</v>
      </c>
      <c r="L520">
        <v>0</v>
      </c>
      <c r="M520">
        <v>5.000000000001819</v>
      </c>
      <c r="N520">
        <v>2.99</v>
      </c>
      <c r="O520" s="498">
        <v>4.8611111124046147E-3</v>
      </c>
      <c r="P520" s="485"/>
      <c r="Q520" s="485"/>
      <c r="R520" s="485"/>
    </row>
    <row r="521" spans="1:18" x14ac:dyDescent="0.2">
      <c r="A521">
        <v>520</v>
      </c>
      <c r="B521" t="s">
        <v>97</v>
      </c>
      <c r="C521">
        <v>1</v>
      </c>
      <c r="D521">
        <v>0.06</v>
      </c>
      <c r="E521">
        <v>0.06</v>
      </c>
      <c r="F521" s="446">
        <v>43235.552083333336</v>
      </c>
      <c r="G521">
        <v>1.0028999999999999</v>
      </c>
      <c r="H521" s="446">
        <v>43235.552083333336</v>
      </c>
      <c r="I521">
        <v>1.0028999999999999</v>
      </c>
      <c r="J521" s="446">
        <v>43235.555555555555</v>
      </c>
      <c r="K521">
        <v>1.0034000000000001</v>
      </c>
      <c r="L521">
        <v>0</v>
      </c>
      <c r="M521">
        <v>5.000000000001819</v>
      </c>
      <c r="N521">
        <v>2.99</v>
      </c>
      <c r="O521" s="498">
        <v>3.4722222189884633E-3</v>
      </c>
      <c r="P521" s="485"/>
      <c r="Q521" s="485"/>
      <c r="R521" s="485"/>
    </row>
    <row r="522" spans="1:18" x14ac:dyDescent="0.2">
      <c r="A522">
        <v>521</v>
      </c>
      <c r="B522" t="s">
        <v>97</v>
      </c>
      <c r="C522">
        <v>1</v>
      </c>
      <c r="D522">
        <v>0.06</v>
      </c>
      <c r="E522">
        <v>0.06</v>
      </c>
      <c r="F522" s="446">
        <v>43235.722222222219</v>
      </c>
      <c r="G522">
        <v>1.0021</v>
      </c>
      <c r="H522" s="446">
        <v>43235.722222222219</v>
      </c>
      <c r="I522">
        <v>1.0021</v>
      </c>
      <c r="J522" s="446">
        <v>43235.762499999997</v>
      </c>
      <c r="K522">
        <v>1.0025999999999999</v>
      </c>
      <c r="L522">
        <v>0</v>
      </c>
      <c r="M522">
        <v>5</v>
      </c>
      <c r="N522">
        <v>2.99</v>
      </c>
      <c r="O522" s="498">
        <v>4.0277777778101154E-2</v>
      </c>
      <c r="P522" s="485"/>
      <c r="Q522" s="485"/>
      <c r="R522" s="485"/>
    </row>
    <row r="523" spans="1:18" x14ac:dyDescent="0.2">
      <c r="A523">
        <v>522</v>
      </c>
      <c r="B523" t="s">
        <v>97</v>
      </c>
      <c r="C523">
        <v>1</v>
      </c>
      <c r="D523">
        <v>0.06</v>
      </c>
      <c r="E523">
        <v>0.06</v>
      </c>
      <c r="F523" s="446">
        <v>43235.886111111111</v>
      </c>
      <c r="G523">
        <v>1.0017</v>
      </c>
      <c r="H523" s="446">
        <v>43235.886111111111</v>
      </c>
      <c r="I523">
        <v>1.0017</v>
      </c>
      <c r="J523" s="446">
        <v>43237.404861111114</v>
      </c>
      <c r="K523">
        <v>1.0021</v>
      </c>
      <c r="L523">
        <v>0</v>
      </c>
      <c r="M523">
        <v>4</v>
      </c>
      <c r="N523">
        <v>3.01</v>
      </c>
      <c r="O523" s="498">
        <v>1.5187500000029104</v>
      </c>
      <c r="P523" s="485"/>
      <c r="Q523" s="485"/>
      <c r="R523" s="485"/>
    </row>
    <row r="524" spans="1:18" x14ac:dyDescent="0.2">
      <c r="A524">
        <v>523</v>
      </c>
      <c r="B524" t="s">
        <v>97</v>
      </c>
      <c r="C524">
        <v>1</v>
      </c>
      <c r="D524">
        <v>0.06</v>
      </c>
      <c r="E524">
        <v>0.06</v>
      </c>
      <c r="F524" s="446">
        <v>43237.515972222223</v>
      </c>
      <c r="G524">
        <v>1.0023</v>
      </c>
      <c r="H524" s="446">
        <v>43237.515972222223</v>
      </c>
      <c r="I524">
        <v>1.0023</v>
      </c>
      <c r="J524" s="446">
        <v>43237.533333333333</v>
      </c>
      <c r="K524">
        <v>1.0027999999999999</v>
      </c>
      <c r="L524">
        <v>0</v>
      </c>
      <c r="M524">
        <v>5</v>
      </c>
      <c r="N524">
        <v>2.99</v>
      </c>
      <c r="O524" s="498">
        <v>1.7361111109494232E-2</v>
      </c>
      <c r="P524" s="485"/>
      <c r="Q524" s="485"/>
      <c r="R524" s="485"/>
    </row>
    <row r="525" spans="1:18" x14ac:dyDescent="0.2">
      <c r="A525">
        <v>524</v>
      </c>
      <c r="B525" t="s">
        <v>97</v>
      </c>
      <c r="C525">
        <v>4</v>
      </c>
      <c r="D525">
        <v>1.87</v>
      </c>
      <c r="E525">
        <v>2.71</v>
      </c>
      <c r="F525" s="446">
        <v>43237.626388888886</v>
      </c>
      <c r="G525">
        <v>1.0025999999999999</v>
      </c>
      <c r="H525" s="446">
        <v>43245.01458333333</v>
      </c>
      <c r="I525">
        <v>0.99209999999999998</v>
      </c>
      <c r="J525" s="446">
        <v>43248.459722222222</v>
      </c>
      <c r="K525">
        <v>0.99380000000000013</v>
      </c>
      <c r="L525">
        <v>105</v>
      </c>
      <c r="M525">
        <v>17.000000000001819</v>
      </c>
      <c r="N525">
        <v>158.42000000000002</v>
      </c>
      <c r="O525" s="498">
        <v>6.8333333333357587</v>
      </c>
      <c r="P525" s="485"/>
      <c r="Q525" s="485"/>
      <c r="R525" s="485"/>
    </row>
    <row r="526" spans="1:18" x14ac:dyDescent="0.2">
      <c r="A526">
        <v>525</v>
      </c>
      <c r="B526" t="s">
        <v>97</v>
      </c>
      <c r="C526">
        <v>1</v>
      </c>
      <c r="D526">
        <v>0.06</v>
      </c>
      <c r="E526">
        <v>0.06</v>
      </c>
      <c r="F526" s="446">
        <v>43248.46597222222</v>
      </c>
      <c r="G526">
        <v>0.99470000000000003</v>
      </c>
      <c r="H526" s="446">
        <v>43248.46597222222</v>
      </c>
      <c r="I526">
        <v>0.99470000000000003</v>
      </c>
      <c r="J526" s="446">
        <v>43248.529166666667</v>
      </c>
      <c r="K526">
        <v>0.99519999999999997</v>
      </c>
      <c r="L526">
        <v>0</v>
      </c>
      <c r="M526">
        <v>5</v>
      </c>
      <c r="N526">
        <v>3.01</v>
      </c>
      <c r="O526" s="498">
        <v>6.3194444446708076E-2</v>
      </c>
      <c r="P526" s="485"/>
      <c r="Q526" s="485"/>
      <c r="R526" s="485"/>
    </row>
    <row r="527" spans="1:18" x14ac:dyDescent="0.2">
      <c r="A527">
        <v>526</v>
      </c>
      <c r="B527" t="s">
        <v>97</v>
      </c>
      <c r="C527">
        <v>1</v>
      </c>
      <c r="D527">
        <v>0.06</v>
      </c>
      <c r="E527">
        <v>0.06</v>
      </c>
      <c r="F527" s="446">
        <v>43249.372916666667</v>
      </c>
      <c r="G527">
        <v>0.99390000000000001</v>
      </c>
      <c r="H527" s="446">
        <v>43249.372916666667</v>
      </c>
      <c r="I527">
        <v>0.99390000000000001</v>
      </c>
      <c r="J527" s="446">
        <v>43249.381249999999</v>
      </c>
      <c r="K527">
        <v>0.99439999999999995</v>
      </c>
      <c r="L527">
        <v>0</v>
      </c>
      <c r="M527">
        <v>5</v>
      </c>
      <c r="N527">
        <v>3.02</v>
      </c>
      <c r="O527" s="498">
        <v>8.333333331393078E-3</v>
      </c>
      <c r="P527" s="485"/>
      <c r="Q527" s="485"/>
      <c r="R527" s="485"/>
    </row>
    <row r="528" spans="1:18" x14ac:dyDescent="0.2">
      <c r="A528">
        <v>527</v>
      </c>
      <c r="B528" t="s">
        <v>97</v>
      </c>
      <c r="C528">
        <v>1</v>
      </c>
      <c r="D528">
        <v>0.06</v>
      </c>
      <c r="E528">
        <v>0.06</v>
      </c>
      <c r="F528" s="446">
        <v>43249.396527777775</v>
      </c>
      <c r="G528">
        <v>0.99580000000000002</v>
      </c>
      <c r="H528" s="446">
        <v>43249.396527777775</v>
      </c>
      <c r="I528">
        <v>0.99580000000000002</v>
      </c>
      <c r="J528" s="446">
        <v>43249.404861111114</v>
      </c>
      <c r="K528">
        <v>0.99629999999999996</v>
      </c>
      <c r="L528">
        <v>0</v>
      </c>
      <c r="M528">
        <v>5</v>
      </c>
      <c r="N528">
        <v>3.01</v>
      </c>
      <c r="O528" s="498">
        <v>8.3333333386690356E-3</v>
      </c>
      <c r="P528" s="485"/>
      <c r="Q528" s="485"/>
      <c r="R528" s="485"/>
    </row>
    <row r="529" spans="1:18" x14ac:dyDescent="0.2">
      <c r="A529">
        <v>528</v>
      </c>
      <c r="B529" t="s">
        <v>97</v>
      </c>
      <c r="C529">
        <v>1</v>
      </c>
      <c r="D529">
        <v>0.06</v>
      </c>
      <c r="E529">
        <v>0.06</v>
      </c>
      <c r="F529" s="446">
        <v>43249.407638888886</v>
      </c>
      <c r="G529">
        <v>0.997</v>
      </c>
      <c r="H529" s="446">
        <v>43249.407638888886</v>
      </c>
      <c r="I529">
        <v>0.997</v>
      </c>
      <c r="J529" s="446">
        <v>43249.484027777777</v>
      </c>
      <c r="K529">
        <v>0.99750000000000005</v>
      </c>
      <c r="L529">
        <v>0</v>
      </c>
      <c r="M529">
        <v>5</v>
      </c>
      <c r="N529">
        <v>3.01</v>
      </c>
      <c r="O529" s="498">
        <v>7.6388888890505768E-2</v>
      </c>
      <c r="P529" s="485"/>
      <c r="Q529" s="485"/>
      <c r="R529" s="485"/>
    </row>
    <row r="530" spans="1:18" x14ac:dyDescent="0.2">
      <c r="A530">
        <v>529</v>
      </c>
      <c r="B530" t="s">
        <v>97</v>
      </c>
      <c r="C530">
        <v>1</v>
      </c>
      <c r="D530">
        <v>0.06</v>
      </c>
      <c r="E530">
        <v>0.06</v>
      </c>
      <c r="F530" s="446">
        <v>43249.484722222223</v>
      </c>
      <c r="G530">
        <v>0.99780000000000002</v>
      </c>
      <c r="H530" s="446">
        <v>43249.484722222223</v>
      </c>
      <c r="I530">
        <v>0.99780000000000002</v>
      </c>
      <c r="J530" s="446">
        <v>43249.490972222222</v>
      </c>
      <c r="K530">
        <v>0.99829999999999997</v>
      </c>
      <c r="L530">
        <v>0</v>
      </c>
      <c r="M530">
        <v>5</v>
      </c>
      <c r="N530">
        <v>3.01</v>
      </c>
      <c r="O530" s="498">
        <v>6.2499999985448085E-3</v>
      </c>
      <c r="P530" s="485"/>
      <c r="Q530" s="485"/>
      <c r="R530" s="485"/>
    </row>
    <row r="531" spans="1:18" x14ac:dyDescent="0.2">
      <c r="A531">
        <v>530</v>
      </c>
      <c r="B531" t="s">
        <v>97</v>
      </c>
      <c r="C531">
        <v>4</v>
      </c>
      <c r="D531">
        <v>1.87</v>
      </c>
      <c r="E531">
        <v>2.52</v>
      </c>
      <c r="F531" s="446">
        <v>43249.491666666669</v>
      </c>
      <c r="G531">
        <v>0.99860000000000004</v>
      </c>
      <c r="H531" s="446">
        <v>43252.053472222222</v>
      </c>
      <c r="I531">
        <v>0.98619999999999997</v>
      </c>
      <c r="J531" s="446">
        <v>43252.125</v>
      </c>
      <c r="K531">
        <v>0.98722341269841274</v>
      </c>
      <c r="L531">
        <v>124</v>
      </c>
      <c r="M531">
        <v>10.234126984127215</v>
      </c>
      <c r="N531">
        <v>97.009999999999991</v>
      </c>
      <c r="O531" s="498">
        <v>2.6333333333313931</v>
      </c>
      <c r="P531" s="485"/>
      <c r="Q531" s="485"/>
      <c r="R531" s="485"/>
    </row>
    <row r="532" spans="1:18" x14ac:dyDescent="0.2">
      <c r="A532">
        <v>531</v>
      </c>
      <c r="B532" t="s">
        <v>97</v>
      </c>
      <c r="C532">
        <v>2</v>
      </c>
      <c r="D532">
        <v>0.19</v>
      </c>
      <c r="E532">
        <v>0.25</v>
      </c>
      <c r="F532" s="446">
        <v>43252.290972222225</v>
      </c>
      <c r="G532">
        <v>0.98950000000000005</v>
      </c>
      <c r="H532" s="446">
        <v>43252.518055555556</v>
      </c>
      <c r="I532">
        <v>0.98780000000000001</v>
      </c>
      <c r="J532" s="446">
        <v>43252.53402777778</v>
      </c>
      <c r="K532">
        <v>0.98939999999999995</v>
      </c>
      <c r="L532">
        <v>17</v>
      </c>
      <c r="M532">
        <v>16</v>
      </c>
      <c r="N532">
        <v>30.12</v>
      </c>
      <c r="O532" s="498">
        <v>0.24305555555474712</v>
      </c>
      <c r="P532" s="485"/>
      <c r="Q532" s="485"/>
      <c r="R532" s="485"/>
    </row>
    <row r="533" spans="1:18" x14ac:dyDescent="0.2">
      <c r="A533">
        <v>532</v>
      </c>
      <c r="B533" t="s">
        <v>97</v>
      </c>
      <c r="C533">
        <v>3</v>
      </c>
      <c r="D533">
        <v>1.87</v>
      </c>
      <c r="E533">
        <v>2.12</v>
      </c>
      <c r="F533" s="446">
        <v>43252.583333333336</v>
      </c>
      <c r="G533">
        <v>0.99129999999999996</v>
      </c>
      <c r="H533" s="446">
        <v>43259.521527777775</v>
      </c>
      <c r="I533">
        <v>0.98540000000000005</v>
      </c>
      <c r="J533" s="446">
        <v>43259.527777777781</v>
      </c>
      <c r="K533">
        <v>0.98649999999999993</v>
      </c>
      <c r="L533">
        <v>59</v>
      </c>
      <c r="M533">
        <v>11</v>
      </c>
      <c r="N533">
        <v>132.79</v>
      </c>
      <c r="O533" s="498">
        <v>4.9444444444452529</v>
      </c>
      <c r="P533" s="485"/>
      <c r="Q533" s="485"/>
      <c r="R533" s="485"/>
    </row>
    <row r="534" spans="1:18" x14ac:dyDescent="0.2">
      <c r="A534">
        <v>533</v>
      </c>
      <c r="B534" t="s">
        <v>97</v>
      </c>
      <c r="C534">
        <v>1</v>
      </c>
      <c r="D534">
        <v>0.59</v>
      </c>
      <c r="E534">
        <v>0.59</v>
      </c>
      <c r="F534" s="446">
        <v>43259.527777777781</v>
      </c>
      <c r="G534">
        <v>0.9869</v>
      </c>
      <c r="H534" s="446">
        <v>43259.527777777781</v>
      </c>
      <c r="I534">
        <v>0.9869</v>
      </c>
      <c r="J534" s="446">
        <v>43259.52847222222</v>
      </c>
      <c r="K534">
        <v>0.98680000000000001</v>
      </c>
      <c r="L534">
        <v>0</v>
      </c>
      <c r="M534">
        <v>-1</v>
      </c>
      <c r="N534">
        <v>-5.98</v>
      </c>
      <c r="O534" s="498">
        <v>6.9444443943211809E-4</v>
      </c>
      <c r="P534" s="485"/>
      <c r="Q534" s="485"/>
      <c r="R534" s="485"/>
    </row>
    <row r="535" spans="1:18" x14ac:dyDescent="0.2">
      <c r="A535">
        <v>534</v>
      </c>
      <c r="B535" t="s">
        <v>97</v>
      </c>
      <c r="C535">
        <v>1</v>
      </c>
      <c r="D535">
        <v>7.0000000000000007E-2</v>
      </c>
      <c r="E535">
        <v>7.0000000000000007E-2</v>
      </c>
      <c r="F535" s="446">
        <v>43259.52847222222</v>
      </c>
      <c r="G535">
        <v>0.98719999999999997</v>
      </c>
      <c r="H535" s="446">
        <v>43259.52847222222</v>
      </c>
      <c r="I535">
        <v>0.98719999999999997</v>
      </c>
      <c r="J535" s="446">
        <v>43259.531944444447</v>
      </c>
      <c r="K535">
        <v>0.98770000000000002</v>
      </c>
      <c r="L535">
        <v>0</v>
      </c>
      <c r="M535">
        <v>5</v>
      </c>
      <c r="N535">
        <v>3.54</v>
      </c>
      <c r="O535" s="498">
        <v>3.4722222262644209E-3</v>
      </c>
      <c r="P535" s="485"/>
      <c r="Q535" s="485"/>
      <c r="R535" s="485"/>
    </row>
    <row r="536" spans="1:18" x14ac:dyDescent="0.2">
      <c r="A536">
        <v>535</v>
      </c>
      <c r="B536" t="s">
        <v>97</v>
      </c>
      <c r="C536">
        <v>1</v>
      </c>
      <c r="D536">
        <v>7.0000000000000007E-2</v>
      </c>
      <c r="E536">
        <v>7.0000000000000007E-2</v>
      </c>
      <c r="F536" s="446">
        <v>43259.540277777778</v>
      </c>
      <c r="G536">
        <v>0.98850000000000005</v>
      </c>
      <c r="H536" s="446">
        <v>43259.540277777778</v>
      </c>
      <c r="I536">
        <v>0.98850000000000005</v>
      </c>
      <c r="J536" s="446">
        <v>43264.336805555555</v>
      </c>
      <c r="K536">
        <v>0.9889</v>
      </c>
      <c r="L536">
        <v>0</v>
      </c>
      <c r="M536">
        <v>4</v>
      </c>
      <c r="N536">
        <v>3.37</v>
      </c>
      <c r="O536" s="498">
        <v>2.796527777776646</v>
      </c>
      <c r="P536" s="485"/>
      <c r="Q536" s="485"/>
      <c r="R536" s="485"/>
    </row>
    <row r="537" spans="1:18" x14ac:dyDescent="0.2">
      <c r="A537">
        <v>536</v>
      </c>
      <c r="B537" t="s">
        <v>97</v>
      </c>
      <c r="C537">
        <v>1</v>
      </c>
      <c r="D537">
        <v>7.0000000000000007E-2</v>
      </c>
      <c r="E537">
        <v>7.0000000000000007E-2</v>
      </c>
      <c r="F537" s="446">
        <v>43264.337500000001</v>
      </c>
      <c r="G537">
        <v>0.98950000000000005</v>
      </c>
      <c r="H537" s="446">
        <v>43264.337500000001</v>
      </c>
      <c r="I537">
        <v>0.98950000000000005</v>
      </c>
      <c r="J537" s="446">
        <v>43265.536805555559</v>
      </c>
      <c r="K537">
        <v>0.9899</v>
      </c>
      <c r="L537">
        <v>0</v>
      </c>
      <c r="M537">
        <v>4</v>
      </c>
      <c r="N537">
        <v>3.37</v>
      </c>
      <c r="O537" s="498">
        <v>1.1993055555576575</v>
      </c>
      <c r="P537" s="485"/>
      <c r="Q537" s="485"/>
      <c r="R537" s="485"/>
    </row>
    <row r="538" spans="1:18" x14ac:dyDescent="0.2">
      <c r="A538">
        <v>537</v>
      </c>
      <c r="B538" t="s">
        <v>97</v>
      </c>
      <c r="C538">
        <v>1</v>
      </c>
      <c r="D538">
        <v>7.0000000000000007E-2</v>
      </c>
      <c r="E538">
        <v>7.0000000000000007E-2</v>
      </c>
      <c r="F538" s="446">
        <v>43265.570138888892</v>
      </c>
      <c r="G538">
        <v>0.99209999999999998</v>
      </c>
      <c r="H538" s="446">
        <v>43265.570138888892</v>
      </c>
      <c r="I538">
        <v>0.99209999999999998</v>
      </c>
      <c r="J538" s="446">
        <v>43265.579861111109</v>
      </c>
      <c r="K538">
        <v>0.99260000000000015</v>
      </c>
      <c r="L538">
        <v>0</v>
      </c>
      <c r="M538">
        <v>5.000000000001819</v>
      </c>
      <c r="N538">
        <v>3.53</v>
      </c>
      <c r="O538" s="498">
        <v>9.7222222175332718E-3</v>
      </c>
      <c r="P538" s="485"/>
      <c r="Q538" s="485"/>
      <c r="R538" s="485"/>
    </row>
    <row r="539" spans="1:18" x14ac:dyDescent="0.2">
      <c r="A539">
        <v>538</v>
      </c>
      <c r="B539" t="s">
        <v>97</v>
      </c>
      <c r="C539">
        <v>1</v>
      </c>
      <c r="D539">
        <v>7.0000000000000007E-2</v>
      </c>
      <c r="E539">
        <v>7.0000000000000007E-2</v>
      </c>
      <c r="F539" s="446">
        <v>43265.589583333334</v>
      </c>
      <c r="G539">
        <v>0.99429999999999996</v>
      </c>
      <c r="H539" s="446">
        <v>43265.589583333334</v>
      </c>
      <c r="I539">
        <v>0.99429999999999996</v>
      </c>
      <c r="J539" s="446">
        <v>43265.600694444445</v>
      </c>
      <c r="K539">
        <v>0.99479999999999991</v>
      </c>
      <c r="L539">
        <v>0</v>
      </c>
      <c r="M539">
        <v>4.999999999998181</v>
      </c>
      <c r="N539">
        <v>3.52</v>
      </c>
      <c r="O539" s="498">
        <v>1.1111111110949423E-2</v>
      </c>
      <c r="P539" s="485"/>
      <c r="Q539" s="485"/>
      <c r="R539" s="485"/>
    </row>
    <row r="540" spans="1:18" x14ac:dyDescent="0.2">
      <c r="A540">
        <v>539</v>
      </c>
      <c r="B540" t="s">
        <v>97</v>
      </c>
      <c r="C540">
        <v>1</v>
      </c>
      <c r="D540">
        <v>7.0000000000000007E-2</v>
      </c>
      <c r="E540">
        <v>7.0000000000000007E-2</v>
      </c>
      <c r="F540" s="446">
        <v>43265.601388888892</v>
      </c>
      <c r="G540">
        <v>0.995</v>
      </c>
      <c r="H540" s="446">
        <v>43265.601388888892</v>
      </c>
      <c r="I540">
        <v>0.995</v>
      </c>
      <c r="J540" s="446">
        <v>43265.730555555558</v>
      </c>
      <c r="K540">
        <v>0.99550000000000005</v>
      </c>
      <c r="L540">
        <v>0</v>
      </c>
      <c r="M540">
        <v>5</v>
      </c>
      <c r="N540">
        <v>3.52</v>
      </c>
      <c r="O540" s="498">
        <v>0.12916666666569654</v>
      </c>
      <c r="P540" s="485"/>
      <c r="Q540" s="485"/>
      <c r="R540" s="485"/>
    </row>
    <row r="541" spans="1:18" x14ac:dyDescent="0.2">
      <c r="A541">
        <v>540</v>
      </c>
      <c r="B541" t="s">
        <v>97</v>
      </c>
      <c r="C541">
        <v>1</v>
      </c>
      <c r="D541">
        <v>7.0000000000000007E-2</v>
      </c>
      <c r="E541">
        <v>7.0000000000000007E-2</v>
      </c>
      <c r="F541" s="446">
        <v>43265.736805555556</v>
      </c>
      <c r="G541">
        <v>0.99690000000000001</v>
      </c>
      <c r="H541" s="446">
        <v>43265.736805555556</v>
      </c>
      <c r="I541">
        <v>0.99690000000000001</v>
      </c>
      <c r="J541" s="446">
        <v>43266.004861111112</v>
      </c>
      <c r="K541">
        <v>0.99739999999999995</v>
      </c>
      <c r="L541">
        <v>0</v>
      </c>
      <c r="M541">
        <v>5</v>
      </c>
      <c r="N541">
        <v>3.69</v>
      </c>
      <c r="O541" s="498">
        <v>0.26805555555620231</v>
      </c>
      <c r="P541" s="485"/>
      <c r="Q541" s="485"/>
      <c r="R541" s="485"/>
    </row>
    <row r="542" spans="1:18" x14ac:dyDescent="0.2">
      <c r="A542">
        <v>541</v>
      </c>
      <c r="B542" t="s">
        <v>97</v>
      </c>
      <c r="C542">
        <v>1</v>
      </c>
      <c r="D542">
        <v>7.0000000000000007E-2</v>
      </c>
      <c r="E542">
        <v>7.0000000000000007E-2</v>
      </c>
      <c r="F542" s="446">
        <v>43266.375694444447</v>
      </c>
      <c r="G542">
        <v>0.997</v>
      </c>
      <c r="H542" s="446">
        <v>43266.375694444447</v>
      </c>
      <c r="I542">
        <v>0.997</v>
      </c>
      <c r="J542" s="446">
        <v>43266.422222222223</v>
      </c>
      <c r="K542">
        <v>0.99750000000000005</v>
      </c>
      <c r="L542">
        <v>0</v>
      </c>
      <c r="M542">
        <v>5</v>
      </c>
      <c r="N542">
        <v>3.51</v>
      </c>
      <c r="O542" s="498">
        <v>4.6527777776645962E-2</v>
      </c>
      <c r="P542" s="485"/>
      <c r="Q542" s="485"/>
      <c r="R542" s="485"/>
    </row>
    <row r="543" spans="1:18" x14ac:dyDescent="0.2">
      <c r="A543">
        <v>542</v>
      </c>
      <c r="B543" t="s">
        <v>97</v>
      </c>
      <c r="C543">
        <v>1</v>
      </c>
      <c r="D543">
        <v>7.0000000000000007E-2</v>
      </c>
      <c r="E543">
        <v>7.0000000000000007E-2</v>
      </c>
      <c r="F543" s="446">
        <v>43266.42291666667</v>
      </c>
      <c r="G543">
        <v>0.99790000000000001</v>
      </c>
      <c r="H543" s="446">
        <v>43266.42291666667</v>
      </c>
      <c r="I543">
        <v>0.99790000000000001</v>
      </c>
      <c r="J543" s="446">
        <v>43266.43472222222</v>
      </c>
      <c r="K543">
        <v>0.99839999999999995</v>
      </c>
      <c r="L543">
        <v>0</v>
      </c>
      <c r="M543">
        <v>5</v>
      </c>
      <c r="N543">
        <v>3.51</v>
      </c>
      <c r="O543" s="498">
        <v>1.1805555550381541E-2</v>
      </c>
      <c r="P543" s="485"/>
      <c r="Q543" s="485"/>
      <c r="R543" s="485"/>
    </row>
    <row r="544" spans="1:18" x14ac:dyDescent="0.2">
      <c r="A544">
        <v>543</v>
      </c>
      <c r="B544" t="s">
        <v>97</v>
      </c>
      <c r="C544">
        <v>1</v>
      </c>
      <c r="D544">
        <v>7.0000000000000007E-2</v>
      </c>
      <c r="E544">
        <v>7.0000000000000007E-2</v>
      </c>
      <c r="F544" s="446">
        <v>43266.4375</v>
      </c>
      <c r="G544">
        <v>0.99829999999999997</v>
      </c>
      <c r="H544" s="446">
        <v>43266.4375</v>
      </c>
      <c r="I544">
        <v>0.99829999999999997</v>
      </c>
      <c r="J544" s="446">
        <v>43269.3</v>
      </c>
      <c r="K544">
        <v>0.99880000000000002</v>
      </c>
      <c r="L544">
        <v>0</v>
      </c>
      <c r="M544">
        <v>5</v>
      </c>
      <c r="N544">
        <v>3.68</v>
      </c>
      <c r="O544" s="498">
        <v>0.86250000000291038</v>
      </c>
      <c r="P544" s="485"/>
      <c r="Q544" s="485"/>
      <c r="R544" s="485"/>
    </row>
    <row r="545" spans="1:18" x14ac:dyDescent="0.2">
      <c r="A545">
        <v>544</v>
      </c>
      <c r="B545" t="s">
        <v>97</v>
      </c>
      <c r="C545">
        <v>3</v>
      </c>
      <c r="D545">
        <v>0.68</v>
      </c>
      <c r="E545">
        <v>0.97</v>
      </c>
      <c r="F545" s="446">
        <v>43269.333333333336</v>
      </c>
      <c r="G545">
        <v>0.99790000000000001</v>
      </c>
      <c r="H545" s="446">
        <v>43271.004166666666</v>
      </c>
      <c r="I545">
        <v>0.99490000000000001</v>
      </c>
      <c r="J545" s="446">
        <v>43271.338888888888</v>
      </c>
      <c r="K545">
        <v>0.99740000000000006</v>
      </c>
      <c r="L545">
        <v>30</v>
      </c>
      <c r="M545">
        <v>25</v>
      </c>
      <c r="N545">
        <v>189.35</v>
      </c>
      <c r="O545" s="498">
        <v>2.0055555555518367</v>
      </c>
      <c r="P545" s="485"/>
      <c r="Q545" s="485"/>
      <c r="R545" s="485"/>
    </row>
    <row r="546" spans="1:18" x14ac:dyDescent="0.2">
      <c r="A546">
        <v>545</v>
      </c>
      <c r="B546" t="s">
        <v>97</v>
      </c>
      <c r="C546">
        <v>1</v>
      </c>
      <c r="D546">
        <v>7.0000000000000007E-2</v>
      </c>
      <c r="E546">
        <v>7.0000000000000007E-2</v>
      </c>
      <c r="F546" s="446">
        <v>43271.339583333334</v>
      </c>
      <c r="G546">
        <v>0.99780000000000002</v>
      </c>
      <c r="H546" s="446">
        <v>43271.339583333334</v>
      </c>
      <c r="I546">
        <v>0.99780000000000002</v>
      </c>
      <c r="J546" s="446">
        <v>43272.218055555553</v>
      </c>
      <c r="K546">
        <v>0.99819999999999998</v>
      </c>
      <c r="L546">
        <v>0</v>
      </c>
      <c r="M546">
        <v>4</v>
      </c>
      <c r="N546">
        <v>3.35</v>
      </c>
      <c r="O546" s="498">
        <v>0.87847222221898846</v>
      </c>
      <c r="P546" s="485"/>
      <c r="Q546" s="485"/>
      <c r="R546" s="485"/>
    </row>
    <row r="547" spans="1:18" x14ac:dyDescent="0.2">
      <c r="A547">
        <v>546</v>
      </c>
      <c r="B547" t="s">
        <v>97</v>
      </c>
      <c r="C547">
        <v>4</v>
      </c>
      <c r="D547">
        <v>2.19</v>
      </c>
      <c r="E547">
        <v>2.2599999999999998</v>
      </c>
      <c r="F547" s="446">
        <v>43272.274305555555</v>
      </c>
      <c r="G547">
        <v>0.99850000000000005</v>
      </c>
      <c r="H547" s="446">
        <v>43277.348611111112</v>
      </c>
      <c r="I547">
        <v>0.98939999999999995</v>
      </c>
      <c r="J547" s="446">
        <v>43277.59097222222</v>
      </c>
      <c r="K547">
        <v>0.99029999999999996</v>
      </c>
      <c r="L547">
        <v>91</v>
      </c>
      <c r="M547">
        <v>9</v>
      </c>
      <c r="N547">
        <v>141.61000000000001</v>
      </c>
      <c r="O547" s="498">
        <v>3.3166666666656965</v>
      </c>
      <c r="P547" s="485"/>
      <c r="Q547" s="485"/>
      <c r="R547" s="485"/>
    </row>
    <row r="548" spans="1:18" x14ac:dyDescent="0.2">
      <c r="A548">
        <v>547</v>
      </c>
      <c r="B548" t="s">
        <v>97</v>
      </c>
      <c r="C548">
        <v>1</v>
      </c>
      <c r="D548">
        <v>7.0000000000000007E-2</v>
      </c>
      <c r="E548">
        <v>7.0000000000000007E-2</v>
      </c>
      <c r="F548" s="446">
        <v>43277.597222222219</v>
      </c>
      <c r="G548">
        <v>0.99180000000000001</v>
      </c>
      <c r="H548" s="446">
        <v>43277.597222222219</v>
      </c>
      <c r="I548">
        <v>0.99180000000000001</v>
      </c>
      <c r="J548" s="446">
        <v>43277.722222222219</v>
      </c>
      <c r="K548">
        <v>0.99230000000000007</v>
      </c>
      <c r="L548">
        <v>0</v>
      </c>
      <c r="M548">
        <v>5</v>
      </c>
      <c r="N548">
        <v>3.53</v>
      </c>
      <c r="O548" s="498">
        <v>0.125</v>
      </c>
      <c r="P548" s="485"/>
      <c r="Q548" s="485"/>
      <c r="R548" s="485"/>
    </row>
    <row r="549" spans="1:18" x14ac:dyDescent="0.2">
      <c r="A549">
        <v>548</v>
      </c>
      <c r="B549" t="s">
        <v>97</v>
      </c>
      <c r="C549">
        <v>1</v>
      </c>
      <c r="D549">
        <v>7.0000000000000007E-2</v>
      </c>
      <c r="E549">
        <v>7.0000000000000007E-2</v>
      </c>
      <c r="F549" s="446">
        <v>43277.875</v>
      </c>
      <c r="G549">
        <v>0.99129999999999996</v>
      </c>
      <c r="H549" s="446">
        <v>43277.875</v>
      </c>
      <c r="I549">
        <v>0.99129999999999996</v>
      </c>
      <c r="J549" s="446">
        <v>43278.404166666667</v>
      </c>
      <c r="K549">
        <v>0.9917999999999999</v>
      </c>
      <c r="L549">
        <v>0</v>
      </c>
      <c r="M549">
        <v>4.999999999998181</v>
      </c>
      <c r="N549">
        <v>3.71</v>
      </c>
      <c r="O549" s="498">
        <v>0.52916666666715173</v>
      </c>
      <c r="P549" s="485"/>
      <c r="Q549" s="485"/>
      <c r="R549" s="485"/>
    </row>
    <row r="550" spans="1:18" x14ac:dyDescent="0.2">
      <c r="A550">
        <v>549</v>
      </c>
      <c r="B550" t="s">
        <v>97</v>
      </c>
      <c r="C550">
        <v>1</v>
      </c>
      <c r="D550">
        <v>7.0000000000000007E-2</v>
      </c>
      <c r="E550">
        <v>7.0000000000000007E-2</v>
      </c>
      <c r="F550" s="446">
        <v>43278.415277777778</v>
      </c>
      <c r="G550">
        <v>0.99280000000000002</v>
      </c>
      <c r="H550" s="446">
        <v>43278.415277777778</v>
      </c>
      <c r="I550">
        <v>0.99280000000000002</v>
      </c>
      <c r="J550" s="446">
        <v>43278.489583333336</v>
      </c>
      <c r="K550">
        <v>0.99330000000000007</v>
      </c>
      <c r="L550">
        <v>0</v>
      </c>
      <c r="M550">
        <v>5</v>
      </c>
      <c r="N550">
        <v>3.52</v>
      </c>
      <c r="O550" s="498">
        <v>7.4305555557657499E-2</v>
      </c>
      <c r="P550" s="485"/>
      <c r="Q550" s="485"/>
      <c r="R550" s="485"/>
    </row>
    <row r="551" spans="1:18" x14ac:dyDescent="0.2">
      <c r="A551">
        <v>550</v>
      </c>
      <c r="B551" t="s">
        <v>97</v>
      </c>
      <c r="C551">
        <v>1</v>
      </c>
      <c r="D551">
        <v>7.0000000000000007E-2</v>
      </c>
      <c r="E551">
        <v>7.0000000000000007E-2</v>
      </c>
      <c r="F551" s="446">
        <v>43278.521527777775</v>
      </c>
      <c r="G551">
        <v>0.99350000000000005</v>
      </c>
      <c r="H551" s="446">
        <v>43278.521527777775</v>
      </c>
      <c r="I551">
        <v>0.99350000000000005</v>
      </c>
      <c r="J551" s="446">
        <v>43278.554861111108</v>
      </c>
      <c r="K551">
        <v>0.99399999999999999</v>
      </c>
      <c r="L551">
        <v>0</v>
      </c>
      <c r="M551">
        <v>5</v>
      </c>
      <c r="N551">
        <v>3.52</v>
      </c>
      <c r="O551" s="498">
        <v>3.3333333332848269E-2</v>
      </c>
      <c r="P551" s="485"/>
      <c r="Q551" s="485"/>
      <c r="R551" s="485"/>
    </row>
    <row r="552" spans="1:18" x14ac:dyDescent="0.2">
      <c r="A552">
        <v>551</v>
      </c>
      <c r="B552" t="s">
        <v>97</v>
      </c>
      <c r="C552">
        <v>1</v>
      </c>
      <c r="D552">
        <v>7.0000000000000007E-2</v>
      </c>
      <c r="E552">
        <v>7.0000000000000007E-2</v>
      </c>
      <c r="F552" s="446">
        <v>43278.62222222222</v>
      </c>
      <c r="G552">
        <v>0.99509999999999998</v>
      </c>
      <c r="H552" s="446">
        <v>43278.62222222222</v>
      </c>
      <c r="I552">
        <v>0.99509999999999998</v>
      </c>
      <c r="J552" s="446">
        <v>43278.64166666667</v>
      </c>
      <c r="K552">
        <v>0.99559999999999993</v>
      </c>
      <c r="L552">
        <v>0</v>
      </c>
      <c r="M552">
        <v>5</v>
      </c>
      <c r="N552">
        <v>3.52</v>
      </c>
      <c r="O552" s="498">
        <v>1.9444444449618459E-2</v>
      </c>
      <c r="P552" s="485"/>
      <c r="Q552" s="485"/>
      <c r="R552" s="485"/>
    </row>
    <row r="553" spans="1:18" x14ac:dyDescent="0.2">
      <c r="A553">
        <v>552</v>
      </c>
      <c r="B553" t="s">
        <v>97</v>
      </c>
      <c r="C553">
        <v>1</v>
      </c>
      <c r="D553">
        <v>7.0000000000000007E-2</v>
      </c>
      <c r="E553">
        <v>7.0000000000000007E-2</v>
      </c>
      <c r="F553" s="446">
        <v>43278.881249999999</v>
      </c>
      <c r="G553">
        <v>0.99709999999999999</v>
      </c>
      <c r="H553" s="446">
        <v>43278.881249999999</v>
      </c>
      <c r="I553">
        <v>0.99709999999999999</v>
      </c>
      <c r="J553" s="446">
        <v>43279.209722222222</v>
      </c>
      <c r="K553">
        <v>0.99750000000000005</v>
      </c>
      <c r="L553">
        <v>0</v>
      </c>
      <c r="M553">
        <v>4</v>
      </c>
      <c r="N553">
        <v>3.35</v>
      </c>
      <c r="O553" s="498">
        <v>0.32847222222335404</v>
      </c>
      <c r="P553" s="485"/>
      <c r="Q553" s="485"/>
      <c r="R553" s="485"/>
    </row>
    <row r="554" spans="1:18" x14ac:dyDescent="0.2">
      <c r="A554">
        <v>553</v>
      </c>
      <c r="B554" t="s">
        <v>97</v>
      </c>
      <c r="C554">
        <v>4</v>
      </c>
      <c r="D554">
        <v>2.19</v>
      </c>
      <c r="E554">
        <v>2.2599999999999998</v>
      </c>
      <c r="F554" s="446">
        <v>43279.272916666669</v>
      </c>
      <c r="G554">
        <v>0.99890000000000001</v>
      </c>
      <c r="H554" s="446">
        <v>43285.340277777781</v>
      </c>
      <c r="I554">
        <v>0.99299999999999999</v>
      </c>
      <c r="J554" s="446">
        <v>43285.640972222223</v>
      </c>
      <c r="K554">
        <v>0.99380000000000013</v>
      </c>
      <c r="L554">
        <v>59</v>
      </c>
      <c r="M554">
        <v>8.000000000001819</v>
      </c>
      <c r="N554">
        <v>141.1</v>
      </c>
      <c r="O554" s="498">
        <v>4.3680555555547471</v>
      </c>
      <c r="P554" s="485"/>
      <c r="Q554" s="485"/>
      <c r="R554" s="485"/>
    </row>
    <row r="555" spans="1:18" x14ac:dyDescent="0.2">
      <c r="A555">
        <v>554</v>
      </c>
      <c r="B555" t="s">
        <v>97</v>
      </c>
      <c r="C555">
        <v>1</v>
      </c>
      <c r="D555">
        <v>0.08</v>
      </c>
      <c r="E555">
        <v>0.08</v>
      </c>
      <c r="F555" s="446">
        <v>43285.845138888886</v>
      </c>
      <c r="G555">
        <v>0.99309999999999998</v>
      </c>
      <c r="H555" s="446">
        <v>43285.845138888886</v>
      </c>
      <c r="I555">
        <v>0.99309999999999998</v>
      </c>
      <c r="J555" s="446">
        <v>43286.072222222225</v>
      </c>
      <c r="K555">
        <v>0.99350000000000005</v>
      </c>
      <c r="L555">
        <v>0</v>
      </c>
      <c r="M555">
        <v>4</v>
      </c>
      <c r="N555">
        <v>3.84</v>
      </c>
      <c r="O555" s="498">
        <v>0.22708333333866904</v>
      </c>
      <c r="P555" s="485"/>
      <c r="Q555" s="485"/>
      <c r="R555" s="485"/>
    </row>
    <row r="556" spans="1:18" x14ac:dyDescent="0.2">
      <c r="A556">
        <v>555</v>
      </c>
      <c r="B556" t="s">
        <v>97</v>
      </c>
      <c r="C556">
        <v>1</v>
      </c>
      <c r="D556">
        <v>0.08</v>
      </c>
      <c r="E556">
        <v>0.08</v>
      </c>
      <c r="F556" s="446">
        <v>43286.583333333336</v>
      </c>
      <c r="G556">
        <v>0.99309999999999998</v>
      </c>
      <c r="H556" s="446">
        <v>43286.583333333336</v>
      </c>
      <c r="I556">
        <v>0.99309999999999998</v>
      </c>
      <c r="J556" s="446">
        <v>43286.749305555553</v>
      </c>
      <c r="K556">
        <v>0.99360000000000004</v>
      </c>
      <c r="L556">
        <v>0</v>
      </c>
      <c r="M556">
        <v>5</v>
      </c>
      <c r="N556">
        <v>4.03</v>
      </c>
      <c r="O556" s="498">
        <v>0.16597222221753327</v>
      </c>
      <c r="P556" s="485"/>
      <c r="Q556" s="485"/>
      <c r="R556" s="485"/>
    </row>
    <row r="557" spans="1:18" x14ac:dyDescent="0.2">
      <c r="A557">
        <v>556</v>
      </c>
      <c r="B557" t="s">
        <v>97</v>
      </c>
      <c r="C557">
        <v>1</v>
      </c>
      <c r="D557">
        <v>0.08</v>
      </c>
      <c r="E557">
        <v>0.08</v>
      </c>
      <c r="F557" s="446">
        <v>43286.893055555556</v>
      </c>
      <c r="G557">
        <v>0.99360000000000004</v>
      </c>
      <c r="H557" s="446">
        <v>43286.893055555556</v>
      </c>
      <c r="I557">
        <v>0.99360000000000004</v>
      </c>
      <c r="J557" s="446">
        <v>43287.068749999999</v>
      </c>
      <c r="K557">
        <v>0.99409999999999998</v>
      </c>
      <c r="L557">
        <v>0</v>
      </c>
      <c r="M557">
        <v>5</v>
      </c>
      <c r="N557">
        <v>4.2300000000000004</v>
      </c>
      <c r="O557" s="498">
        <v>0.1756944444423425</v>
      </c>
      <c r="P557" s="485"/>
      <c r="Q557" s="485"/>
      <c r="R557" s="485"/>
    </row>
    <row r="558" spans="1:18" x14ac:dyDescent="0.2">
      <c r="A558">
        <v>557</v>
      </c>
      <c r="B558" t="s">
        <v>97</v>
      </c>
      <c r="C558">
        <v>1</v>
      </c>
      <c r="D558">
        <v>0.08</v>
      </c>
      <c r="E558">
        <v>0.08</v>
      </c>
      <c r="F558" s="446">
        <v>43287.520833333336</v>
      </c>
      <c r="G558">
        <v>0.99309999999999998</v>
      </c>
      <c r="H558" s="446">
        <v>43287.520833333336</v>
      </c>
      <c r="I558">
        <v>0.99309999999999998</v>
      </c>
      <c r="J558" s="446">
        <v>43291.371527777781</v>
      </c>
      <c r="K558">
        <v>0.99350000000000005</v>
      </c>
      <c r="L558">
        <v>0</v>
      </c>
      <c r="M558">
        <v>4</v>
      </c>
      <c r="N558">
        <v>3.64</v>
      </c>
      <c r="O558" s="498">
        <v>1.8506944444452529</v>
      </c>
      <c r="P558" s="485"/>
      <c r="Q558" s="485"/>
      <c r="R558" s="485"/>
    </row>
    <row r="559" spans="1:18" x14ac:dyDescent="0.2">
      <c r="A559">
        <v>558</v>
      </c>
      <c r="B559" t="s">
        <v>97</v>
      </c>
      <c r="C559">
        <v>1</v>
      </c>
      <c r="D559">
        <v>0.08</v>
      </c>
      <c r="E559">
        <v>0.08</v>
      </c>
      <c r="F559" s="446">
        <v>43291.37777777778</v>
      </c>
      <c r="G559">
        <v>0.99380000000000002</v>
      </c>
      <c r="H559" s="446">
        <v>43291.37777777778</v>
      </c>
      <c r="I559">
        <v>0.99380000000000002</v>
      </c>
      <c r="J559" s="446">
        <v>43291.443055555559</v>
      </c>
      <c r="K559">
        <v>0.99430000000000007</v>
      </c>
      <c r="L559">
        <v>0</v>
      </c>
      <c r="M559">
        <v>5</v>
      </c>
      <c r="N559">
        <v>4.0199999999999996</v>
      </c>
      <c r="O559" s="498">
        <v>6.5277777779556345E-2</v>
      </c>
      <c r="P559" s="485"/>
      <c r="Q559" s="485"/>
      <c r="R559" s="485"/>
    </row>
    <row r="560" spans="1:18" x14ac:dyDescent="0.2">
      <c r="A560">
        <v>559</v>
      </c>
      <c r="B560" t="s">
        <v>97</v>
      </c>
      <c r="C560">
        <v>1</v>
      </c>
      <c r="D560">
        <v>0.08</v>
      </c>
      <c r="E560">
        <v>0.08</v>
      </c>
      <c r="F560" s="446">
        <v>43291.470833333333</v>
      </c>
      <c r="G560">
        <v>0.99609999999999999</v>
      </c>
      <c r="H560" s="446">
        <v>43291.470833333333</v>
      </c>
      <c r="I560">
        <v>0.99609999999999999</v>
      </c>
      <c r="J560" s="446">
        <v>43293.34375</v>
      </c>
      <c r="K560">
        <v>0.99649999999999994</v>
      </c>
      <c r="L560">
        <v>0</v>
      </c>
      <c r="M560">
        <v>4</v>
      </c>
      <c r="N560">
        <v>4.04</v>
      </c>
      <c r="O560" s="498">
        <v>1.8729166666671517</v>
      </c>
      <c r="P560" s="485"/>
      <c r="Q560" s="485"/>
      <c r="R560" s="485"/>
    </row>
    <row r="561" spans="1:18" x14ac:dyDescent="0.2">
      <c r="A561">
        <v>560</v>
      </c>
      <c r="B561" t="s">
        <v>97</v>
      </c>
      <c r="C561">
        <v>1</v>
      </c>
      <c r="D561">
        <v>0.08</v>
      </c>
      <c r="E561">
        <v>0.08</v>
      </c>
      <c r="F561" s="446">
        <v>43293.552777777775</v>
      </c>
      <c r="G561">
        <v>0.99990000000000001</v>
      </c>
      <c r="H561" s="446">
        <v>43293.552777777775</v>
      </c>
      <c r="I561">
        <v>0.99990000000000001</v>
      </c>
      <c r="J561" s="446">
        <v>43293.556944444441</v>
      </c>
      <c r="K561">
        <v>1.0004</v>
      </c>
      <c r="L561">
        <v>0</v>
      </c>
      <c r="M561">
        <v>5</v>
      </c>
      <c r="N561">
        <v>4</v>
      </c>
      <c r="O561" s="498">
        <v>4.166666665696539E-3</v>
      </c>
      <c r="P561" s="485"/>
      <c r="Q561" s="485"/>
      <c r="R561" s="485"/>
    </row>
    <row r="562" spans="1:18" x14ac:dyDescent="0.2">
      <c r="A562">
        <v>561</v>
      </c>
      <c r="B562" t="s">
        <v>97</v>
      </c>
      <c r="C562">
        <v>1</v>
      </c>
      <c r="D562">
        <v>0.08</v>
      </c>
      <c r="E562">
        <v>0.08</v>
      </c>
      <c r="F562" s="446">
        <v>43293.557638888888</v>
      </c>
      <c r="G562">
        <v>1.0007999999999999</v>
      </c>
      <c r="H562" s="446">
        <v>43293.557638888888</v>
      </c>
      <c r="I562">
        <v>1.0007999999999999</v>
      </c>
      <c r="J562" s="446">
        <v>43293.567361111112</v>
      </c>
      <c r="K562">
        <v>1.0013000000000001</v>
      </c>
      <c r="L562">
        <v>0</v>
      </c>
      <c r="M562">
        <v>5</v>
      </c>
      <c r="N562">
        <v>3.99</v>
      </c>
      <c r="O562" s="498">
        <v>9.7222222248092294E-3</v>
      </c>
      <c r="P562" s="485"/>
      <c r="Q562" s="485"/>
      <c r="R562" s="485"/>
    </row>
    <row r="563" spans="1:18" x14ac:dyDescent="0.2">
      <c r="A563">
        <v>562</v>
      </c>
      <c r="B563" t="s">
        <v>97</v>
      </c>
      <c r="C563">
        <v>1</v>
      </c>
      <c r="D563">
        <v>0.08</v>
      </c>
      <c r="E563">
        <v>0.08</v>
      </c>
      <c r="F563" s="446">
        <v>43293.568055555559</v>
      </c>
      <c r="G563">
        <v>1.0018</v>
      </c>
      <c r="H563" s="446">
        <v>43293.568055555559</v>
      </c>
      <c r="I563">
        <v>1.0018</v>
      </c>
      <c r="J563" s="446">
        <v>43293.581944444442</v>
      </c>
      <c r="K563">
        <v>1.0023</v>
      </c>
      <c r="L563">
        <v>0</v>
      </c>
      <c r="M563">
        <v>5</v>
      </c>
      <c r="N563">
        <v>3.99</v>
      </c>
      <c r="O563" s="498">
        <v>1.3888888883229811E-2</v>
      </c>
      <c r="P563" s="485"/>
      <c r="Q563" s="485"/>
      <c r="R563" s="485"/>
    </row>
    <row r="564" spans="1:18" x14ac:dyDescent="0.2">
      <c r="A564">
        <v>563</v>
      </c>
      <c r="B564" t="s">
        <v>97</v>
      </c>
      <c r="C564">
        <v>3</v>
      </c>
      <c r="D564">
        <v>0.78</v>
      </c>
      <c r="E564">
        <v>1.1099999999999999</v>
      </c>
      <c r="F564" s="446">
        <v>43296.917361111111</v>
      </c>
      <c r="G564">
        <v>1.0021</v>
      </c>
      <c r="H564" s="446">
        <v>43297.513888888891</v>
      </c>
      <c r="I564">
        <v>0.99860000000000004</v>
      </c>
      <c r="J564" s="446">
        <v>43299.155555555553</v>
      </c>
      <c r="K564">
        <v>1.0010000000000001</v>
      </c>
      <c r="L564">
        <v>35</v>
      </c>
      <c r="M564">
        <v>24.000000000001819</v>
      </c>
      <c r="N564">
        <v>206.02</v>
      </c>
      <c r="O564" s="498">
        <v>1.2381944444423425</v>
      </c>
      <c r="P564" s="485"/>
      <c r="Q564" s="485"/>
      <c r="R564" s="485"/>
    </row>
    <row r="565" spans="1:18" x14ac:dyDescent="0.2">
      <c r="A565">
        <v>564</v>
      </c>
      <c r="B565" t="s">
        <v>97</v>
      </c>
      <c r="C565">
        <v>3</v>
      </c>
      <c r="D565">
        <v>0.78</v>
      </c>
      <c r="E565">
        <v>1.1099999999999999</v>
      </c>
      <c r="F565" s="446">
        <v>43299.339583333334</v>
      </c>
      <c r="G565">
        <v>1.0029999999999999</v>
      </c>
      <c r="H565" s="446">
        <v>43300.219444444447</v>
      </c>
      <c r="I565">
        <v>0.99970000000000003</v>
      </c>
      <c r="J565" s="446">
        <v>43300.396527777775</v>
      </c>
      <c r="K565">
        <v>1.0022</v>
      </c>
      <c r="L565">
        <v>32.999999999998181</v>
      </c>
      <c r="M565">
        <v>25</v>
      </c>
      <c r="N565">
        <v>213.74999999999997</v>
      </c>
      <c r="O565" s="498">
        <v>1.0569444444408873</v>
      </c>
      <c r="P565" s="485"/>
      <c r="Q565" s="485"/>
      <c r="R565" s="485"/>
    </row>
    <row r="566" spans="1:18" x14ac:dyDescent="0.2">
      <c r="A566">
        <v>565</v>
      </c>
      <c r="B566" t="s">
        <v>97</v>
      </c>
      <c r="C566">
        <v>1</v>
      </c>
      <c r="D566">
        <v>0.09</v>
      </c>
      <c r="E566">
        <v>0.09</v>
      </c>
      <c r="F566" s="446">
        <v>43300.711805555555</v>
      </c>
      <c r="G566">
        <v>0.99960000000000004</v>
      </c>
      <c r="H566" s="446">
        <v>43300.711805555555</v>
      </c>
      <c r="I566">
        <v>0.99960000000000004</v>
      </c>
      <c r="J566" s="446">
        <v>43301.054166666669</v>
      </c>
      <c r="K566">
        <v>1.0001</v>
      </c>
      <c r="L566">
        <v>0</v>
      </c>
      <c r="M566">
        <v>5</v>
      </c>
      <c r="N566">
        <v>4.7300000000000004</v>
      </c>
      <c r="O566" s="498">
        <v>0.34236111111385981</v>
      </c>
      <c r="P566" s="485"/>
      <c r="Q566" s="485"/>
      <c r="R566" s="485"/>
    </row>
    <row r="567" spans="1:18" x14ac:dyDescent="0.2">
      <c r="A567">
        <v>566</v>
      </c>
      <c r="B567" t="s">
        <v>97</v>
      </c>
      <c r="C567">
        <v>4</v>
      </c>
      <c r="D567">
        <v>2.81</v>
      </c>
      <c r="E567">
        <v>2.9</v>
      </c>
      <c r="F567" s="446">
        <v>43301.070138888892</v>
      </c>
      <c r="G567">
        <v>1.0008999999999999</v>
      </c>
      <c r="H567" s="446">
        <v>43308.209722222222</v>
      </c>
      <c r="I567">
        <v>0.99450000000000005</v>
      </c>
      <c r="J567" s="446">
        <v>43308.292361111111</v>
      </c>
      <c r="K567">
        <v>0.99529999999999996</v>
      </c>
      <c r="L567">
        <v>63.999999999998181</v>
      </c>
      <c r="M567">
        <v>8</v>
      </c>
      <c r="N567">
        <v>176.85000000000002</v>
      </c>
      <c r="O567" s="498">
        <v>5.2222222222189885</v>
      </c>
      <c r="P567" s="485"/>
      <c r="Q567" s="485"/>
      <c r="R567" s="485"/>
    </row>
    <row r="568" spans="1:18" x14ac:dyDescent="0.2">
      <c r="A568">
        <v>567</v>
      </c>
      <c r="B568" t="s">
        <v>97</v>
      </c>
      <c r="C568">
        <v>4</v>
      </c>
      <c r="D568">
        <v>2.81</v>
      </c>
      <c r="E568">
        <v>2.9</v>
      </c>
      <c r="F568" s="446">
        <v>43308.524305555555</v>
      </c>
      <c r="G568">
        <v>0.99709999999999999</v>
      </c>
      <c r="H568" s="446">
        <v>43313.065972222219</v>
      </c>
      <c r="I568">
        <v>0.99139999999999995</v>
      </c>
      <c r="J568" s="446">
        <v>43313.152083333334</v>
      </c>
      <c r="K568">
        <v>0.99220000000000008</v>
      </c>
      <c r="L568">
        <v>57</v>
      </c>
      <c r="M568">
        <v>8</v>
      </c>
      <c r="N568">
        <v>182.82</v>
      </c>
      <c r="O568" s="498">
        <v>2.6277777777795563</v>
      </c>
      <c r="P568" s="485"/>
      <c r="Q568" s="485"/>
      <c r="R568" s="485"/>
    </row>
    <row r="569" spans="1:18" x14ac:dyDescent="0.2">
      <c r="A569">
        <v>568</v>
      </c>
      <c r="B569" t="s">
        <v>97</v>
      </c>
      <c r="C569">
        <v>1</v>
      </c>
      <c r="D569">
        <v>0.09</v>
      </c>
      <c r="E569">
        <v>0.09</v>
      </c>
      <c r="F569" s="446">
        <v>43313.593055555553</v>
      </c>
      <c r="G569">
        <v>0.99280000000000002</v>
      </c>
      <c r="H569" s="446">
        <v>43313.593055555553</v>
      </c>
      <c r="I569">
        <v>0.99280000000000002</v>
      </c>
      <c r="J569" s="446">
        <v>43314.209027777775</v>
      </c>
      <c r="K569">
        <v>0.99319999999999997</v>
      </c>
      <c r="L569">
        <v>0</v>
      </c>
      <c r="M569">
        <v>4</v>
      </c>
      <c r="N569">
        <v>4.32</v>
      </c>
      <c r="O569" s="498">
        <v>0.61597222222189885</v>
      </c>
      <c r="P569" s="485"/>
      <c r="Q569" s="485"/>
      <c r="R569" s="485"/>
    </row>
    <row r="570" spans="1:18" x14ac:dyDescent="0.2">
      <c r="A570">
        <v>569</v>
      </c>
      <c r="B570" t="s">
        <v>97</v>
      </c>
      <c r="C570">
        <v>1</v>
      </c>
      <c r="D570">
        <v>0.09</v>
      </c>
      <c r="E570">
        <v>0.09</v>
      </c>
      <c r="F570" s="446">
        <v>43314.502083333333</v>
      </c>
      <c r="G570">
        <v>0.99470000000000003</v>
      </c>
      <c r="H570" s="446">
        <v>43314.502083333333</v>
      </c>
      <c r="I570">
        <v>0.99470000000000003</v>
      </c>
      <c r="J570" s="446">
        <v>43314.775694444441</v>
      </c>
      <c r="K570">
        <v>0.99519999999999997</v>
      </c>
      <c r="L570">
        <v>0</v>
      </c>
      <c r="M570">
        <v>5</v>
      </c>
      <c r="N570">
        <v>4.5199999999999996</v>
      </c>
      <c r="O570" s="498">
        <v>0.27361111110803904</v>
      </c>
      <c r="P570" s="485"/>
      <c r="Q570" s="485"/>
      <c r="R570" s="485"/>
    </row>
    <row r="571" spans="1:18" x14ac:dyDescent="0.2">
      <c r="A571">
        <v>570</v>
      </c>
      <c r="B571" t="s">
        <v>97</v>
      </c>
      <c r="C571">
        <v>1</v>
      </c>
      <c r="D571">
        <v>0.09</v>
      </c>
      <c r="E571">
        <v>0.09</v>
      </c>
      <c r="F571" s="446">
        <v>43315.522916666669</v>
      </c>
      <c r="G571">
        <v>0.99429999999999996</v>
      </c>
      <c r="H571" s="446">
        <v>43315.522916666669</v>
      </c>
      <c r="I571">
        <v>0.99429999999999996</v>
      </c>
      <c r="J571" s="446">
        <v>43315.522916666669</v>
      </c>
      <c r="K571">
        <v>0.99480000000000002</v>
      </c>
      <c r="L571">
        <v>0</v>
      </c>
      <c r="M571">
        <v>5</v>
      </c>
      <c r="N571">
        <v>4.5199999999999996</v>
      </c>
      <c r="O571" s="498">
        <v>0</v>
      </c>
      <c r="P571" s="485"/>
      <c r="Q571" s="485"/>
      <c r="R571" s="485"/>
    </row>
    <row r="572" spans="1:18" x14ac:dyDescent="0.2">
      <c r="A572">
        <v>571</v>
      </c>
      <c r="B572" t="s">
        <v>97</v>
      </c>
      <c r="C572">
        <v>1</v>
      </c>
      <c r="D572">
        <v>0.09</v>
      </c>
      <c r="E572">
        <v>0.09</v>
      </c>
      <c r="F572" s="446">
        <v>43315.522916666669</v>
      </c>
      <c r="G572">
        <v>0.99509999999999998</v>
      </c>
      <c r="H572" s="446">
        <v>43315.522916666669</v>
      </c>
      <c r="I572">
        <v>0.99509999999999998</v>
      </c>
      <c r="J572" s="446">
        <v>43318.231944444444</v>
      </c>
      <c r="K572">
        <v>0.99560000000000004</v>
      </c>
      <c r="L572">
        <v>0</v>
      </c>
      <c r="M572">
        <v>5</v>
      </c>
      <c r="N572">
        <v>4.75</v>
      </c>
      <c r="O572" s="498">
        <v>0.70902777777519077</v>
      </c>
      <c r="P572" s="485"/>
      <c r="Q572" s="485"/>
      <c r="R572" s="485"/>
    </row>
    <row r="573" spans="1:18" x14ac:dyDescent="0.2">
      <c r="A573">
        <v>572</v>
      </c>
      <c r="B573" t="s">
        <v>97</v>
      </c>
      <c r="C573">
        <v>2</v>
      </c>
      <c r="D573">
        <v>0.28000000000000003</v>
      </c>
      <c r="E573">
        <v>0.37</v>
      </c>
      <c r="F573" s="446">
        <v>43318.914583333331</v>
      </c>
      <c r="G573">
        <v>0.99690000000000001</v>
      </c>
      <c r="H573" s="446">
        <v>43319.543055555558</v>
      </c>
      <c r="I573">
        <v>0.99390000000000001</v>
      </c>
      <c r="J573" s="446">
        <v>43319.749305555553</v>
      </c>
      <c r="K573">
        <v>0.99580000000000002</v>
      </c>
      <c r="L573">
        <v>30</v>
      </c>
      <c r="M573">
        <v>19</v>
      </c>
      <c r="N573">
        <v>43.71</v>
      </c>
      <c r="O573" s="498">
        <v>0.83472222222189885</v>
      </c>
      <c r="P573" s="485"/>
      <c r="Q573" s="485"/>
      <c r="R573" s="485"/>
    </row>
    <row r="574" spans="1:18" x14ac:dyDescent="0.2">
      <c r="A574">
        <v>573</v>
      </c>
      <c r="B574" t="s">
        <v>97</v>
      </c>
      <c r="C574">
        <v>1</v>
      </c>
      <c r="D574">
        <v>0.1</v>
      </c>
      <c r="E574">
        <v>0.1</v>
      </c>
      <c r="F574" s="446">
        <v>43320.883333333331</v>
      </c>
      <c r="G574">
        <v>0.9929</v>
      </c>
      <c r="H574" s="446">
        <v>43320.883333333331</v>
      </c>
      <c r="I574">
        <v>0.9929</v>
      </c>
      <c r="J574" s="446">
        <v>43320.901388888888</v>
      </c>
      <c r="K574">
        <v>0.99339999999999995</v>
      </c>
      <c r="L574">
        <v>0</v>
      </c>
      <c r="M574">
        <v>5</v>
      </c>
      <c r="N574">
        <v>5.03</v>
      </c>
      <c r="O574" s="498">
        <v>1.8055555556202307E-2</v>
      </c>
      <c r="P574" s="485"/>
      <c r="Q574" s="485"/>
      <c r="R574" s="485"/>
    </row>
    <row r="575" spans="1:18" x14ac:dyDescent="0.2">
      <c r="A575">
        <v>574</v>
      </c>
      <c r="B575" t="s">
        <v>97</v>
      </c>
      <c r="C575">
        <v>1</v>
      </c>
      <c r="D575">
        <v>0.1</v>
      </c>
      <c r="E575">
        <v>0.1</v>
      </c>
      <c r="F575" s="446">
        <v>43320.90625</v>
      </c>
      <c r="G575">
        <v>0.99309999999999998</v>
      </c>
      <c r="H575" s="446">
        <v>43320.90625</v>
      </c>
      <c r="I575">
        <v>0.99309999999999998</v>
      </c>
      <c r="J575" s="446">
        <v>43321.036111111112</v>
      </c>
      <c r="K575">
        <v>0.99350000000000005</v>
      </c>
      <c r="L575">
        <v>0</v>
      </c>
      <c r="M575">
        <v>4</v>
      </c>
      <c r="N575">
        <v>4.8099999999999996</v>
      </c>
      <c r="O575" s="498">
        <v>0.12986111111240461</v>
      </c>
      <c r="P575" s="485"/>
      <c r="Q575" s="485"/>
      <c r="R575" s="485"/>
    </row>
    <row r="576" spans="1:18" x14ac:dyDescent="0.2">
      <c r="A576">
        <v>575</v>
      </c>
      <c r="B576" t="s">
        <v>97</v>
      </c>
      <c r="C576">
        <v>2</v>
      </c>
      <c r="D576">
        <v>0.31</v>
      </c>
      <c r="E576">
        <v>0.41000000000000003</v>
      </c>
      <c r="F576" s="446">
        <v>43321.413888888892</v>
      </c>
      <c r="G576">
        <v>0.99409999999999998</v>
      </c>
      <c r="H576" s="446">
        <v>43321.774305555555</v>
      </c>
      <c r="I576">
        <v>0.99260000000000004</v>
      </c>
      <c r="J576" s="446">
        <v>43321.962500000001</v>
      </c>
      <c r="K576">
        <v>0.99419999999999986</v>
      </c>
      <c r="L576">
        <v>15</v>
      </c>
      <c r="M576">
        <v>15.999999999998181</v>
      </c>
      <c r="N576">
        <v>50.9</v>
      </c>
      <c r="O576" s="498">
        <v>0.54861111110949423</v>
      </c>
      <c r="P576" s="485"/>
      <c r="Q576" s="485"/>
      <c r="R576" s="485"/>
    </row>
    <row r="577" spans="1:18" x14ac:dyDescent="0.2">
      <c r="A577">
        <v>576</v>
      </c>
      <c r="B577" t="s">
        <v>97</v>
      </c>
      <c r="C577">
        <v>1</v>
      </c>
      <c r="D577">
        <v>0.1</v>
      </c>
      <c r="E577">
        <v>0.1</v>
      </c>
      <c r="F577" s="446">
        <v>43322.215277777781</v>
      </c>
      <c r="G577">
        <v>0.99480000000000002</v>
      </c>
      <c r="H577" s="446">
        <v>43322.215277777781</v>
      </c>
      <c r="I577">
        <v>0.99480000000000002</v>
      </c>
      <c r="J577" s="446">
        <v>43322.218055555553</v>
      </c>
      <c r="K577">
        <v>0.99530000000000007</v>
      </c>
      <c r="L577">
        <v>0</v>
      </c>
      <c r="M577">
        <v>5</v>
      </c>
      <c r="N577">
        <v>5.0199999999999996</v>
      </c>
      <c r="O577" s="498">
        <v>2.7777777722803876E-3</v>
      </c>
      <c r="P577" s="485"/>
      <c r="Q577" s="485"/>
      <c r="R577" s="485"/>
    </row>
    <row r="578" spans="1:18" x14ac:dyDescent="0.2">
      <c r="A578">
        <v>577</v>
      </c>
      <c r="B578" t="s">
        <v>97</v>
      </c>
      <c r="C578">
        <v>1</v>
      </c>
      <c r="D578">
        <v>0.1</v>
      </c>
      <c r="E578">
        <v>0.1</v>
      </c>
      <c r="F578" s="446">
        <v>43322.218055555553</v>
      </c>
      <c r="G578">
        <v>0.99560000000000004</v>
      </c>
      <c r="H578" s="446">
        <v>43322.218055555553</v>
      </c>
      <c r="I578">
        <v>0.99560000000000004</v>
      </c>
      <c r="J578" s="446">
        <v>43322.220138888886</v>
      </c>
      <c r="K578">
        <v>0.99609999999999999</v>
      </c>
      <c r="L578">
        <v>0</v>
      </c>
      <c r="M578">
        <v>5</v>
      </c>
      <c r="N578">
        <v>5.0199999999999996</v>
      </c>
      <c r="O578" s="498">
        <v>2.0833333328482695E-3</v>
      </c>
      <c r="P578" s="485"/>
      <c r="Q578" s="485"/>
      <c r="R578" s="485"/>
    </row>
    <row r="579" spans="1:18" x14ac:dyDescent="0.2">
      <c r="A579">
        <v>578</v>
      </c>
      <c r="B579" t="s">
        <v>97</v>
      </c>
      <c r="C579">
        <v>1</v>
      </c>
      <c r="D579">
        <v>0.1</v>
      </c>
      <c r="E579">
        <v>0.1</v>
      </c>
      <c r="F579" s="446">
        <v>43322.220138888886</v>
      </c>
      <c r="G579">
        <v>0.99639999999999995</v>
      </c>
      <c r="H579" s="446">
        <v>43322.220138888886</v>
      </c>
      <c r="I579">
        <v>0.99639999999999995</v>
      </c>
      <c r="J579" s="446">
        <v>43322.226388888892</v>
      </c>
      <c r="K579">
        <v>0.99690000000000001</v>
      </c>
      <c r="L579">
        <v>0</v>
      </c>
      <c r="M579">
        <v>5</v>
      </c>
      <c r="N579">
        <v>5.0199999999999996</v>
      </c>
      <c r="O579" s="498">
        <v>6.2500000058207661E-3</v>
      </c>
      <c r="P579" s="485"/>
      <c r="Q579" s="485"/>
      <c r="R579" s="485"/>
    </row>
    <row r="580" spans="1:18" x14ac:dyDescent="0.2">
      <c r="A580">
        <v>579</v>
      </c>
      <c r="B580" t="s">
        <v>97</v>
      </c>
      <c r="C580">
        <v>1</v>
      </c>
      <c r="D580">
        <v>0.1</v>
      </c>
      <c r="E580">
        <v>0.1</v>
      </c>
      <c r="F580" s="446">
        <v>43322.226388888892</v>
      </c>
      <c r="G580">
        <v>0.99719999999999998</v>
      </c>
      <c r="H580" s="446">
        <v>43322.226388888892</v>
      </c>
      <c r="I580">
        <v>0.99719999999999998</v>
      </c>
      <c r="J580" s="446">
        <v>43327.334027777775</v>
      </c>
      <c r="K580">
        <v>0.99760000000000015</v>
      </c>
      <c r="L580">
        <v>0</v>
      </c>
      <c r="M580">
        <v>4.000000000001819</v>
      </c>
      <c r="N580">
        <v>4.79</v>
      </c>
      <c r="O580" s="498">
        <v>3.1076388888832298</v>
      </c>
      <c r="P580" s="485"/>
      <c r="Q580" s="485"/>
      <c r="R580" s="485"/>
    </row>
    <row r="581" spans="1:18" x14ac:dyDescent="0.2">
      <c r="A581">
        <v>580</v>
      </c>
      <c r="B581" t="s">
        <v>97</v>
      </c>
      <c r="C581">
        <v>4</v>
      </c>
      <c r="D581">
        <v>3.12</v>
      </c>
      <c r="E581">
        <v>3.5300000000000002</v>
      </c>
      <c r="F581" s="446">
        <v>43327.385416666664</v>
      </c>
      <c r="G581">
        <v>0.99790000000000001</v>
      </c>
      <c r="H581" s="446">
        <v>43376.851388888892</v>
      </c>
      <c r="I581">
        <v>0.99150000000000005</v>
      </c>
      <c r="J581" s="446">
        <v>43376.868055555555</v>
      </c>
      <c r="K581">
        <v>0.99250000000000016</v>
      </c>
      <c r="L581">
        <v>64</v>
      </c>
      <c r="M581">
        <v>10.000000000001819</v>
      </c>
      <c r="N581">
        <v>217.49</v>
      </c>
      <c r="O581" s="498">
        <v>35.482638888890506</v>
      </c>
      <c r="P581" s="485"/>
      <c r="Q581" s="485"/>
      <c r="R581" s="485"/>
    </row>
    <row r="582" spans="1:18" x14ac:dyDescent="0.2">
      <c r="A582">
        <v>581</v>
      </c>
      <c r="B582" t="s">
        <v>97</v>
      </c>
      <c r="C582">
        <v>1</v>
      </c>
      <c r="D582">
        <v>0.1</v>
      </c>
      <c r="E582">
        <v>0.1</v>
      </c>
      <c r="F582" s="446">
        <v>43376.868055555555</v>
      </c>
      <c r="G582">
        <v>0.99280000000000002</v>
      </c>
      <c r="H582" s="446">
        <v>43376.868055555555</v>
      </c>
      <c r="I582">
        <v>0.99280000000000002</v>
      </c>
      <c r="J582" s="446">
        <v>43377.713194444441</v>
      </c>
      <c r="K582">
        <v>0.99319999999999997</v>
      </c>
      <c r="L582">
        <v>0</v>
      </c>
      <c r="M582">
        <v>4</v>
      </c>
      <c r="N582">
        <v>4.8099999999999996</v>
      </c>
      <c r="O582" s="498">
        <v>0.84513888888614019</v>
      </c>
      <c r="P582" s="485"/>
      <c r="Q582" s="485"/>
      <c r="R582" s="485"/>
    </row>
    <row r="583" spans="1:18" x14ac:dyDescent="0.2">
      <c r="A583">
        <v>582</v>
      </c>
      <c r="B583" t="s">
        <v>97</v>
      </c>
      <c r="C583">
        <v>1</v>
      </c>
      <c r="D583">
        <v>0.1</v>
      </c>
      <c r="E583">
        <v>0.1</v>
      </c>
      <c r="F583" s="446">
        <v>43378.2</v>
      </c>
      <c r="G583">
        <v>0.99380000000000002</v>
      </c>
      <c r="H583" s="446">
        <v>43378.2</v>
      </c>
      <c r="I583">
        <v>0.99380000000000002</v>
      </c>
      <c r="J583" s="446">
        <v>43378.431250000001</v>
      </c>
      <c r="K583">
        <v>0.99429999999999996</v>
      </c>
      <c r="L583">
        <v>0</v>
      </c>
      <c r="M583">
        <v>5</v>
      </c>
      <c r="N583">
        <v>5.03</v>
      </c>
      <c r="O583" s="498">
        <v>0.23125000000436557</v>
      </c>
      <c r="P583" s="485"/>
      <c r="Q583" s="485"/>
      <c r="R583" s="485"/>
    </row>
    <row r="584" spans="1:18" x14ac:dyDescent="0.2">
      <c r="A584">
        <v>583</v>
      </c>
      <c r="B584" t="s">
        <v>97</v>
      </c>
      <c r="C584">
        <v>1</v>
      </c>
      <c r="D584">
        <v>0.1</v>
      </c>
      <c r="E584">
        <v>0.1</v>
      </c>
      <c r="F584" s="446">
        <v>43378.523611111108</v>
      </c>
      <c r="G584">
        <v>0.99460000000000004</v>
      </c>
      <c r="H584" s="446">
        <v>43378.523611111108</v>
      </c>
      <c r="I584">
        <v>0.99460000000000004</v>
      </c>
      <c r="J584" s="446">
        <v>43378.525000000001</v>
      </c>
      <c r="K584">
        <v>0.99509999999999998</v>
      </c>
      <c r="L584">
        <v>0</v>
      </c>
      <c r="M584">
        <v>5</v>
      </c>
      <c r="N584">
        <v>5.0199999999999996</v>
      </c>
      <c r="O584" s="498">
        <v>1.3888888934161514E-3</v>
      </c>
      <c r="P584" s="485"/>
      <c r="Q584" s="485"/>
      <c r="R584" s="485"/>
    </row>
    <row r="585" spans="1:18" x14ac:dyDescent="0.2">
      <c r="A585">
        <v>584</v>
      </c>
      <c r="B585" t="s">
        <v>97</v>
      </c>
      <c r="C585">
        <v>2</v>
      </c>
      <c r="D585">
        <v>0.31</v>
      </c>
      <c r="E585">
        <v>0.41000000000000003</v>
      </c>
      <c r="F585" s="446">
        <v>43378.525694444441</v>
      </c>
      <c r="G585">
        <v>0.99539999999999995</v>
      </c>
      <c r="H585" s="446">
        <v>43381.939583333333</v>
      </c>
      <c r="I585">
        <v>0.99260000000000004</v>
      </c>
      <c r="J585" s="446">
        <v>43382.302083333336</v>
      </c>
      <c r="K585">
        <v>0.99449999999999994</v>
      </c>
      <c r="L585">
        <v>28</v>
      </c>
      <c r="M585">
        <v>19</v>
      </c>
      <c r="N585">
        <v>51.5</v>
      </c>
      <c r="O585" s="498">
        <v>1.7763888888948713</v>
      </c>
      <c r="P585" s="485"/>
      <c r="Q585" s="485"/>
      <c r="R585" s="485"/>
    </row>
    <row r="586" spans="1:18" x14ac:dyDescent="0.2">
      <c r="A586">
        <v>585</v>
      </c>
      <c r="B586" t="s">
        <v>97</v>
      </c>
      <c r="C586">
        <v>1</v>
      </c>
      <c r="D586">
        <v>0.1</v>
      </c>
      <c r="E586">
        <v>0.1</v>
      </c>
      <c r="F586" s="446">
        <v>43382.334722222222</v>
      </c>
      <c r="G586">
        <v>0.99509999999999998</v>
      </c>
      <c r="H586" s="446">
        <v>43382.334722222222</v>
      </c>
      <c r="I586">
        <v>0.99509999999999998</v>
      </c>
      <c r="J586" s="446">
        <v>43382.518750000003</v>
      </c>
      <c r="K586">
        <v>0.99560000000000004</v>
      </c>
      <c r="L586">
        <v>0</v>
      </c>
      <c r="M586">
        <v>5</v>
      </c>
      <c r="N586">
        <v>5.0199999999999996</v>
      </c>
      <c r="O586" s="498">
        <v>0.18402777778101154</v>
      </c>
      <c r="P586" s="485"/>
      <c r="Q586" s="485"/>
      <c r="R586" s="485"/>
    </row>
    <row r="587" spans="1:18" x14ac:dyDescent="0.2">
      <c r="A587">
        <v>586</v>
      </c>
      <c r="B587" t="s">
        <v>97</v>
      </c>
      <c r="C587">
        <v>3</v>
      </c>
      <c r="D587">
        <v>0.98</v>
      </c>
      <c r="E587">
        <v>1.3900000000000001</v>
      </c>
      <c r="F587" s="446">
        <v>43382.561805555553</v>
      </c>
      <c r="G587">
        <v>0.995</v>
      </c>
      <c r="H587" s="446">
        <v>43387.875694444447</v>
      </c>
      <c r="I587">
        <v>0.98980000000000001</v>
      </c>
      <c r="J587" s="446">
        <v>43390.380555555559</v>
      </c>
      <c r="K587">
        <v>0.99239999999999984</v>
      </c>
      <c r="L587">
        <v>52</v>
      </c>
      <c r="M587">
        <v>25.999999999998181</v>
      </c>
      <c r="N587">
        <v>262.32</v>
      </c>
      <c r="O587" s="498">
        <v>5.8187500000058208</v>
      </c>
      <c r="P587" s="485"/>
      <c r="Q587" s="485"/>
      <c r="R587" s="485"/>
    </row>
    <row r="588" spans="1:18" x14ac:dyDescent="0.2">
      <c r="A588">
        <v>587</v>
      </c>
      <c r="B588" t="s">
        <v>97</v>
      </c>
      <c r="C588">
        <v>1</v>
      </c>
      <c r="D588">
        <v>0.11</v>
      </c>
      <c r="E588">
        <v>0.11</v>
      </c>
      <c r="F588" s="446">
        <v>43390.579861111109</v>
      </c>
      <c r="G588">
        <v>0.9929</v>
      </c>
      <c r="H588" s="446">
        <v>43390.579861111109</v>
      </c>
      <c r="I588">
        <v>0.9929</v>
      </c>
      <c r="J588" s="446">
        <v>43390.711111111108</v>
      </c>
      <c r="K588">
        <v>0.99339999999999995</v>
      </c>
      <c r="L588">
        <v>0</v>
      </c>
      <c r="M588">
        <v>5</v>
      </c>
      <c r="N588">
        <v>5.54</v>
      </c>
      <c r="O588" s="498">
        <v>0.13124999999854481</v>
      </c>
      <c r="P588" s="485"/>
      <c r="Q588" s="485"/>
      <c r="R588" s="485"/>
    </row>
    <row r="589" spans="1:18" x14ac:dyDescent="0.2">
      <c r="A589">
        <v>588</v>
      </c>
      <c r="B589" t="s">
        <v>97</v>
      </c>
      <c r="C589">
        <v>1</v>
      </c>
      <c r="D589">
        <v>0.11</v>
      </c>
      <c r="E589">
        <v>0.11</v>
      </c>
      <c r="F589" s="446">
        <v>43391.293055555558</v>
      </c>
      <c r="G589">
        <v>0.99570000000000003</v>
      </c>
      <c r="H589" s="446">
        <v>43391.293055555558</v>
      </c>
      <c r="I589">
        <v>0.99570000000000003</v>
      </c>
      <c r="J589" s="446">
        <v>43391.535416666666</v>
      </c>
      <c r="K589">
        <v>0.99619999999999997</v>
      </c>
      <c r="L589">
        <v>0</v>
      </c>
      <c r="M589">
        <v>5</v>
      </c>
      <c r="N589">
        <v>5.52</v>
      </c>
      <c r="O589" s="498">
        <v>0.24236111110803904</v>
      </c>
      <c r="P589" s="485"/>
      <c r="Q589" s="485"/>
      <c r="R589" s="485"/>
    </row>
    <row r="590" spans="1:18" x14ac:dyDescent="0.2">
      <c r="A590">
        <v>589</v>
      </c>
      <c r="B590" t="s">
        <v>97</v>
      </c>
      <c r="C590">
        <v>1</v>
      </c>
      <c r="D590">
        <v>0.11</v>
      </c>
      <c r="E590">
        <v>0.11</v>
      </c>
      <c r="F590" s="446">
        <v>43391.536111111112</v>
      </c>
      <c r="G590">
        <v>0.99670000000000003</v>
      </c>
      <c r="H590" s="446">
        <v>43391.536111111112</v>
      </c>
      <c r="I590">
        <v>0.99670000000000003</v>
      </c>
      <c r="J590" s="446">
        <v>43391.545138888891</v>
      </c>
      <c r="K590">
        <v>0.99719999999999998</v>
      </c>
      <c r="L590">
        <v>0</v>
      </c>
      <c r="M590">
        <v>5</v>
      </c>
      <c r="N590">
        <v>5.52</v>
      </c>
      <c r="O590" s="498">
        <v>9.0277777781011537E-3</v>
      </c>
      <c r="P590" s="485"/>
      <c r="Q590" s="485"/>
      <c r="R590" s="485"/>
    </row>
    <row r="591" spans="1:18" x14ac:dyDescent="0.2">
      <c r="A591">
        <v>590</v>
      </c>
      <c r="B591" t="s">
        <v>97</v>
      </c>
      <c r="C591">
        <v>1</v>
      </c>
      <c r="D591">
        <v>0.11</v>
      </c>
      <c r="E591">
        <v>0.11</v>
      </c>
      <c r="F591" s="446">
        <v>43391.701388888891</v>
      </c>
      <c r="G591">
        <v>0.99480000000000002</v>
      </c>
      <c r="H591" s="446">
        <v>43391.701388888891</v>
      </c>
      <c r="I591">
        <v>0.99480000000000002</v>
      </c>
      <c r="J591" s="446">
        <v>43391.729861111111</v>
      </c>
      <c r="K591">
        <v>0.99529999999999996</v>
      </c>
      <c r="L591">
        <v>0</v>
      </c>
      <c r="M591">
        <v>5</v>
      </c>
      <c r="N591">
        <v>5.53</v>
      </c>
      <c r="O591" s="498">
        <v>2.8472222220443655E-2</v>
      </c>
      <c r="P591" s="485"/>
      <c r="Q591" s="485"/>
      <c r="R591" s="485"/>
    </row>
    <row r="592" spans="1:18" x14ac:dyDescent="0.2">
      <c r="A592">
        <v>591</v>
      </c>
      <c r="B592" t="s">
        <v>97</v>
      </c>
      <c r="C592">
        <v>1</v>
      </c>
      <c r="D592">
        <v>0.11</v>
      </c>
      <c r="E592">
        <v>0.11</v>
      </c>
      <c r="F592" s="446">
        <v>43391.900694444441</v>
      </c>
      <c r="G592">
        <v>0.996</v>
      </c>
      <c r="H592" s="446">
        <v>43391.900694444441</v>
      </c>
      <c r="I592">
        <v>0.996</v>
      </c>
      <c r="J592" s="446">
        <v>43392.005555555559</v>
      </c>
      <c r="K592">
        <v>0.99650000000000005</v>
      </c>
      <c r="L592">
        <v>0</v>
      </c>
      <c r="M592">
        <v>5</v>
      </c>
      <c r="N592">
        <v>5.81</v>
      </c>
      <c r="O592" s="498">
        <v>0.10486111111822538</v>
      </c>
      <c r="P592" s="485"/>
      <c r="Q592" s="485"/>
      <c r="R592" s="485"/>
    </row>
    <row r="593" spans="1:18" x14ac:dyDescent="0.2">
      <c r="A593">
        <v>592</v>
      </c>
      <c r="B593" t="s">
        <v>97</v>
      </c>
      <c r="C593">
        <v>1</v>
      </c>
      <c r="D593">
        <v>0.11</v>
      </c>
      <c r="E593">
        <v>0.11</v>
      </c>
      <c r="F593" s="446">
        <v>43392.188194444447</v>
      </c>
      <c r="G593">
        <v>0.99680000000000002</v>
      </c>
      <c r="H593" s="446">
        <v>43392.188194444447</v>
      </c>
      <c r="I593">
        <v>0.99680000000000002</v>
      </c>
      <c r="J593" s="446">
        <v>43392.300694444442</v>
      </c>
      <c r="K593">
        <v>0.99729999999999996</v>
      </c>
      <c r="L593">
        <v>0</v>
      </c>
      <c r="M593">
        <v>5</v>
      </c>
      <c r="N593">
        <v>5.51</v>
      </c>
      <c r="O593" s="498">
        <v>0.11249999999563443</v>
      </c>
      <c r="P593" s="485"/>
      <c r="Q593" s="485"/>
      <c r="R593" s="485"/>
    </row>
    <row r="594" spans="1:18" x14ac:dyDescent="0.2">
      <c r="A594">
        <v>593</v>
      </c>
      <c r="B594" t="s">
        <v>97</v>
      </c>
      <c r="C594">
        <v>1</v>
      </c>
      <c r="D594">
        <v>0.11</v>
      </c>
      <c r="E594">
        <v>0.11</v>
      </c>
      <c r="F594" s="446">
        <v>43394.881249999999</v>
      </c>
      <c r="G594">
        <v>0.99609999999999999</v>
      </c>
      <c r="H594" s="446">
        <v>43394.881249999999</v>
      </c>
      <c r="I594">
        <v>0.99609999999999999</v>
      </c>
      <c r="J594" s="446">
        <v>43394.885416666664</v>
      </c>
      <c r="K594">
        <v>0.99660000000000004</v>
      </c>
      <c r="L594">
        <v>0</v>
      </c>
      <c r="M594">
        <v>5</v>
      </c>
      <c r="N594">
        <v>5.52</v>
      </c>
      <c r="O594" s="498">
        <v>-0.99583333333430346</v>
      </c>
      <c r="P594" s="485"/>
      <c r="Q594" s="485"/>
      <c r="R594" s="485"/>
    </row>
    <row r="595" spans="1:18" x14ac:dyDescent="0.2">
      <c r="A595">
        <v>594</v>
      </c>
      <c r="B595" t="s">
        <v>97</v>
      </c>
      <c r="C595">
        <v>1</v>
      </c>
      <c r="D595">
        <v>0.11</v>
      </c>
      <c r="E595">
        <v>0.11</v>
      </c>
      <c r="F595" s="446">
        <v>43394.896527777775</v>
      </c>
      <c r="G595">
        <v>0.99619999999999997</v>
      </c>
      <c r="H595" s="446">
        <v>43394.896527777775</v>
      </c>
      <c r="I595">
        <v>0.99619999999999997</v>
      </c>
      <c r="J595" s="446">
        <v>43394.899305555555</v>
      </c>
      <c r="K595">
        <v>0.99670000000000003</v>
      </c>
      <c r="L595">
        <v>0</v>
      </c>
      <c r="M595">
        <v>5</v>
      </c>
      <c r="N595">
        <v>5.52</v>
      </c>
      <c r="O595" s="498">
        <v>-0.99722222222044365</v>
      </c>
      <c r="P595" s="485"/>
      <c r="Q595" s="485"/>
      <c r="R595" s="485"/>
    </row>
    <row r="596" spans="1:18" x14ac:dyDescent="0.2">
      <c r="A596">
        <v>595</v>
      </c>
      <c r="B596" t="s">
        <v>97</v>
      </c>
      <c r="C596">
        <v>1</v>
      </c>
      <c r="D596">
        <v>0.11</v>
      </c>
      <c r="E596">
        <v>0.11</v>
      </c>
      <c r="F596" s="446">
        <v>43394.904166666667</v>
      </c>
      <c r="G596">
        <v>0.99570000000000003</v>
      </c>
      <c r="H596" s="446">
        <v>43394.904166666667</v>
      </c>
      <c r="I596">
        <v>0.99570000000000003</v>
      </c>
      <c r="J596" s="446">
        <v>43394.916666666664</v>
      </c>
      <c r="K596">
        <v>0.99619999999999997</v>
      </c>
      <c r="L596">
        <v>0</v>
      </c>
      <c r="M596">
        <v>5</v>
      </c>
      <c r="N596">
        <v>5.52</v>
      </c>
      <c r="O596" s="498">
        <v>-0.98750000000291038</v>
      </c>
      <c r="P596" s="485"/>
      <c r="Q596" s="485"/>
      <c r="R596" s="485"/>
    </row>
    <row r="597" spans="1:18" x14ac:dyDescent="0.2">
      <c r="A597">
        <v>596</v>
      </c>
      <c r="B597" t="s">
        <v>97</v>
      </c>
      <c r="C597">
        <v>1</v>
      </c>
      <c r="D597">
        <v>0.11</v>
      </c>
      <c r="E597">
        <v>0.11</v>
      </c>
      <c r="F597" s="446">
        <v>43394.917361111111</v>
      </c>
      <c r="G597">
        <v>0.99650000000000005</v>
      </c>
      <c r="H597" s="446">
        <v>43394.917361111111</v>
      </c>
      <c r="I597">
        <v>0.99650000000000005</v>
      </c>
      <c r="J597" s="446">
        <v>43395.029861111114</v>
      </c>
      <c r="K597">
        <v>0.997</v>
      </c>
      <c r="L597">
        <v>0</v>
      </c>
      <c r="M597">
        <v>5</v>
      </c>
      <c r="N597">
        <v>5.81</v>
      </c>
      <c r="O597" s="498">
        <v>-0.88749999999708962</v>
      </c>
      <c r="P597" s="485"/>
      <c r="Q597" s="485"/>
      <c r="R597" s="485"/>
    </row>
    <row r="598" spans="1:18" x14ac:dyDescent="0.2">
      <c r="A598">
        <v>597</v>
      </c>
      <c r="B598" t="s">
        <v>97</v>
      </c>
      <c r="C598">
        <v>1</v>
      </c>
      <c r="D598">
        <v>0.11</v>
      </c>
      <c r="E598">
        <v>0.11</v>
      </c>
      <c r="F598" s="446">
        <v>43395.332638888889</v>
      </c>
      <c r="G598">
        <v>0.99490000000000001</v>
      </c>
      <c r="H598" s="446">
        <v>43395.332638888889</v>
      </c>
      <c r="I598">
        <v>0.99490000000000001</v>
      </c>
      <c r="J598" s="446">
        <v>43395.341666666667</v>
      </c>
      <c r="K598">
        <v>0.99539999999999995</v>
      </c>
      <c r="L598">
        <v>0</v>
      </c>
      <c r="M598">
        <v>5</v>
      </c>
      <c r="N598">
        <v>5.53</v>
      </c>
      <c r="O598" s="498">
        <v>9.0277777781011537E-3</v>
      </c>
      <c r="P598" s="485"/>
      <c r="Q598" s="485"/>
      <c r="R598" s="485"/>
    </row>
    <row r="599" spans="1:18" x14ac:dyDescent="0.2">
      <c r="A599">
        <v>598</v>
      </c>
      <c r="B599" t="s">
        <v>97</v>
      </c>
      <c r="C599">
        <v>1</v>
      </c>
      <c r="D599">
        <v>0.11</v>
      </c>
      <c r="E599">
        <v>0.11</v>
      </c>
      <c r="F599" s="446">
        <v>43395.345138888886</v>
      </c>
      <c r="G599">
        <v>0.99590000000000001</v>
      </c>
      <c r="H599" s="446">
        <v>43395.345138888886</v>
      </c>
      <c r="I599">
        <v>0.99590000000000001</v>
      </c>
      <c r="J599" s="446">
        <v>43395.352777777778</v>
      </c>
      <c r="K599">
        <v>0.99639999999999995</v>
      </c>
      <c r="L599">
        <v>0</v>
      </c>
      <c r="M599">
        <v>5</v>
      </c>
      <c r="N599">
        <v>5.52</v>
      </c>
      <c r="O599" s="498">
        <v>7.6388888919609599E-3</v>
      </c>
      <c r="P599" s="485"/>
      <c r="Q599" s="485"/>
      <c r="R599" s="485"/>
    </row>
    <row r="600" spans="1:18" x14ac:dyDescent="0.2">
      <c r="A600">
        <v>599</v>
      </c>
      <c r="B600" t="s">
        <v>97</v>
      </c>
      <c r="C600">
        <v>1</v>
      </c>
      <c r="D600">
        <v>0.11</v>
      </c>
      <c r="E600">
        <v>0.11</v>
      </c>
      <c r="F600" s="446">
        <v>43395.544444444444</v>
      </c>
      <c r="G600">
        <v>0.997</v>
      </c>
      <c r="H600" s="446">
        <v>43395.544444444444</v>
      </c>
      <c r="I600">
        <v>0.997</v>
      </c>
      <c r="J600" s="446">
        <v>43395.628472222219</v>
      </c>
      <c r="K600">
        <v>0.99750000000000005</v>
      </c>
      <c r="L600">
        <v>0</v>
      </c>
      <c r="M600">
        <v>5</v>
      </c>
      <c r="N600">
        <v>5.51</v>
      </c>
      <c r="O600" s="498">
        <v>8.4027777775190771E-2</v>
      </c>
      <c r="P600" s="485"/>
      <c r="Q600" s="485"/>
      <c r="R600" s="485"/>
    </row>
    <row r="601" spans="1:18" x14ac:dyDescent="0.2">
      <c r="A601">
        <v>600</v>
      </c>
      <c r="B601" t="s">
        <v>97</v>
      </c>
      <c r="C601">
        <v>1</v>
      </c>
      <c r="D601">
        <v>0.11</v>
      </c>
      <c r="E601">
        <v>0.11</v>
      </c>
      <c r="F601" s="446">
        <v>43396.318749999999</v>
      </c>
      <c r="G601">
        <v>0.996</v>
      </c>
      <c r="H601" s="446">
        <v>43396.318749999999</v>
      </c>
      <c r="I601">
        <v>0.996</v>
      </c>
      <c r="J601" s="446">
        <v>43396.352777777778</v>
      </c>
      <c r="K601">
        <v>0.99650000000000005</v>
      </c>
      <c r="L601">
        <v>0</v>
      </c>
      <c r="M601">
        <v>5</v>
      </c>
      <c r="N601">
        <v>5.52</v>
      </c>
      <c r="O601" s="498">
        <v>3.4027777779556345E-2</v>
      </c>
      <c r="P601" s="485"/>
      <c r="Q601" s="485"/>
      <c r="R601" s="485"/>
    </row>
    <row r="602" spans="1:18" x14ac:dyDescent="0.2">
      <c r="A602">
        <v>601</v>
      </c>
      <c r="B602" t="s">
        <v>97</v>
      </c>
      <c r="C602">
        <v>1</v>
      </c>
      <c r="D602">
        <v>0.11</v>
      </c>
      <c r="E602">
        <v>0.11</v>
      </c>
      <c r="F602" s="446">
        <v>43396.785416666666</v>
      </c>
      <c r="G602">
        <v>0.99609999999999999</v>
      </c>
      <c r="H602" s="446">
        <v>43396.785416666666</v>
      </c>
      <c r="I602">
        <v>0.99609999999999999</v>
      </c>
      <c r="J602" s="446">
        <v>43397.319444444445</v>
      </c>
      <c r="K602">
        <v>0.99660000000000004</v>
      </c>
      <c r="L602">
        <v>0</v>
      </c>
      <c r="M602">
        <v>5</v>
      </c>
      <c r="N602">
        <v>5.81</v>
      </c>
      <c r="O602" s="498">
        <v>0.53402777777955635</v>
      </c>
      <c r="P602" s="485"/>
      <c r="Q602" s="485"/>
      <c r="R602" s="485"/>
    </row>
    <row r="603" spans="1:18" x14ac:dyDescent="0.2">
      <c r="A603">
        <v>602</v>
      </c>
      <c r="B603" t="s">
        <v>97</v>
      </c>
      <c r="C603">
        <v>1</v>
      </c>
      <c r="D603">
        <v>0.11</v>
      </c>
      <c r="E603">
        <v>0.11</v>
      </c>
      <c r="F603" s="446">
        <v>43397.501388888886</v>
      </c>
      <c r="G603">
        <v>0.99870000000000003</v>
      </c>
      <c r="H603" s="446">
        <v>43397.501388888886</v>
      </c>
      <c r="I603">
        <v>0.99870000000000003</v>
      </c>
      <c r="J603" s="446">
        <v>43398.447222222225</v>
      </c>
      <c r="K603">
        <v>0.99909999999999999</v>
      </c>
      <c r="L603">
        <v>0</v>
      </c>
      <c r="M603">
        <v>4</v>
      </c>
      <c r="N603">
        <v>5.26</v>
      </c>
      <c r="O603" s="498">
        <v>0.94583333333866904</v>
      </c>
      <c r="P603" s="485"/>
      <c r="Q603" s="485"/>
      <c r="R603" s="485"/>
    </row>
    <row r="604" spans="1:18" x14ac:dyDescent="0.2">
      <c r="A604">
        <v>603</v>
      </c>
      <c r="B604" t="s">
        <v>97</v>
      </c>
      <c r="C604">
        <v>1</v>
      </c>
      <c r="D604">
        <v>0.11</v>
      </c>
      <c r="E604">
        <v>0.11</v>
      </c>
      <c r="F604" s="446">
        <v>43398.581250000003</v>
      </c>
      <c r="G604">
        <v>1.0016</v>
      </c>
      <c r="H604" s="446">
        <v>43398.581250000003</v>
      </c>
      <c r="I604">
        <v>1.0016</v>
      </c>
      <c r="J604" s="446">
        <v>43399.486111111109</v>
      </c>
      <c r="K604">
        <v>1.0021</v>
      </c>
      <c r="L604">
        <v>0</v>
      </c>
      <c r="M604">
        <v>5</v>
      </c>
      <c r="N604">
        <v>5.78</v>
      </c>
      <c r="O604" s="498">
        <v>0.90486111110658385</v>
      </c>
      <c r="P604" s="485"/>
      <c r="Q604" s="485"/>
      <c r="R604" s="485"/>
    </row>
    <row r="605" spans="1:18" x14ac:dyDescent="0.2">
      <c r="A605">
        <v>604</v>
      </c>
      <c r="B605" t="s">
        <v>97</v>
      </c>
      <c r="C605">
        <v>1</v>
      </c>
      <c r="D605">
        <v>0.11</v>
      </c>
      <c r="E605">
        <v>0.11</v>
      </c>
      <c r="F605" s="446">
        <v>43399.59097222222</v>
      </c>
      <c r="G605">
        <v>1.0012000000000001</v>
      </c>
      <c r="H605" s="446">
        <v>43399.59097222222</v>
      </c>
      <c r="I605">
        <v>1.0012000000000001</v>
      </c>
      <c r="J605" s="446">
        <v>43402.695138888892</v>
      </c>
      <c r="K605">
        <v>1.0017</v>
      </c>
      <c r="L605">
        <v>0</v>
      </c>
      <c r="M605">
        <v>5</v>
      </c>
      <c r="N605">
        <v>5.78</v>
      </c>
      <c r="O605" s="498">
        <v>1.1041666666715173</v>
      </c>
      <c r="P605" s="485"/>
      <c r="Q605" s="485"/>
      <c r="R605" s="485"/>
    </row>
    <row r="606" spans="1:18" x14ac:dyDescent="0.2">
      <c r="A606">
        <v>605</v>
      </c>
      <c r="B606" t="s">
        <v>97</v>
      </c>
      <c r="C606">
        <v>1</v>
      </c>
      <c r="D606">
        <v>0.11</v>
      </c>
      <c r="E606">
        <v>0.11</v>
      </c>
      <c r="F606" s="446">
        <v>43403.35</v>
      </c>
      <c r="G606">
        <v>1.0035000000000001</v>
      </c>
      <c r="H606" s="446">
        <v>43403.35</v>
      </c>
      <c r="I606">
        <v>1.0035000000000001</v>
      </c>
      <c r="J606" s="446">
        <v>43403.64166666667</v>
      </c>
      <c r="K606">
        <v>1.004</v>
      </c>
      <c r="L606">
        <v>0</v>
      </c>
      <c r="M606">
        <v>5</v>
      </c>
      <c r="N606">
        <v>5.48</v>
      </c>
      <c r="O606" s="498">
        <v>0.29166666667151731</v>
      </c>
      <c r="P606" s="485"/>
      <c r="Q606" s="485"/>
      <c r="R606" s="485"/>
    </row>
    <row r="607" spans="1:18" x14ac:dyDescent="0.2">
      <c r="A607">
        <v>606</v>
      </c>
      <c r="B607" t="s">
        <v>97</v>
      </c>
      <c r="C607">
        <v>1</v>
      </c>
      <c r="D607">
        <v>0.11</v>
      </c>
      <c r="E607">
        <v>0.11</v>
      </c>
      <c r="F607" s="446">
        <v>43404.34097222222</v>
      </c>
      <c r="G607">
        <v>1.0055000000000001</v>
      </c>
      <c r="H607" s="446">
        <v>43404.34097222222</v>
      </c>
      <c r="I607">
        <v>1.0055000000000001</v>
      </c>
      <c r="J607" s="446">
        <v>43404.416666666664</v>
      </c>
      <c r="K607">
        <v>1.006</v>
      </c>
      <c r="L607">
        <v>0</v>
      </c>
      <c r="M607">
        <v>5</v>
      </c>
      <c r="N607">
        <v>5.47</v>
      </c>
      <c r="O607" s="498">
        <v>7.5694444443797693E-2</v>
      </c>
      <c r="P607" s="485"/>
      <c r="Q607" s="485"/>
      <c r="R607" s="485"/>
    </row>
    <row r="608" spans="1:18" x14ac:dyDescent="0.2">
      <c r="A608">
        <v>607</v>
      </c>
      <c r="B608" t="s">
        <v>97</v>
      </c>
      <c r="C608">
        <v>1</v>
      </c>
      <c r="D608">
        <v>0.11</v>
      </c>
      <c r="E608">
        <v>0.11</v>
      </c>
      <c r="F608" s="446">
        <v>43404.511111111111</v>
      </c>
      <c r="G608">
        <v>1.006</v>
      </c>
      <c r="H608" s="446">
        <v>43404.511111111111</v>
      </c>
      <c r="I608">
        <v>1.006</v>
      </c>
      <c r="J608" s="446">
        <v>43404.534722222219</v>
      </c>
      <c r="K608">
        <v>1.0065</v>
      </c>
      <c r="L608">
        <v>0</v>
      </c>
      <c r="M608">
        <v>5</v>
      </c>
      <c r="N608">
        <v>5.46</v>
      </c>
      <c r="O608" s="498">
        <v>2.361111110803904E-2</v>
      </c>
      <c r="P608" s="485"/>
      <c r="Q608" s="485"/>
      <c r="R608" s="485"/>
    </row>
    <row r="609" spans="1:18" x14ac:dyDescent="0.2">
      <c r="A609">
        <v>608</v>
      </c>
      <c r="B609" t="s">
        <v>97</v>
      </c>
      <c r="C609">
        <v>1</v>
      </c>
      <c r="D609">
        <v>0.11</v>
      </c>
      <c r="E609">
        <v>0.11</v>
      </c>
      <c r="F609" s="446">
        <v>43404.54583333333</v>
      </c>
      <c r="G609">
        <v>1.0077</v>
      </c>
      <c r="H609" s="446">
        <v>43404.54583333333</v>
      </c>
      <c r="I609">
        <v>1.0077</v>
      </c>
      <c r="J609" s="446">
        <v>43404.679166666669</v>
      </c>
      <c r="K609">
        <v>1.0082</v>
      </c>
      <c r="L609">
        <v>0</v>
      </c>
      <c r="M609">
        <v>5</v>
      </c>
      <c r="N609">
        <v>5.46</v>
      </c>
      <c r="O609" s="498">
        <v>0.13333333333866904</v>
      </c>
      <c r="P609" s="485"/>
      <c r="Q609" s="485"/>
      <c r="R609" s="485"/>
    </row>
    <row r="610" spans="1:18" x14ac:dyDescent="0.2">
      <c r="A610">
        <v>609</v>
      </c>
      <c r="B610" t="s">
        <v>97</v>
      </c>
      <c r="C610">
        <v>1</v>
      </c>
      <c r="D610">
        <v>0.11</v>
      </c>
      <c r="E610">
        <v>0.11</v>
      </c>
      <c r="F610" s="446">
        <v>43404.679861111108</v>
      </c>
      <c r="G610">
        <v>1.0085999999999999</v>
      </c>
      <c r="H610" s="446">
        <v>43404.679861111108</v>
      </c>
      <c r="I610">
        <v>1.0085999999999999</v>
      </c>
      <c r="J610" s="446">
        <v>43404.743055555555</v>
      </c>
      <c r="K610">
        <v>1.0091000000000001</v>
      </c>
      <c r="L610">
        <v>0</v>
      </c>
      <c r="M610">
        <v>5.000000000001819</v>
      </c>
      <c r="N610">
        <v>5.45</v>
      </c>
      <c r="O610" s="498">
        <v>6.3194444446708076E-2</v>
      </c>
      <c r="P610" s="485"/>
      <c r="Q610" s="485"/>
      <c r="R610" s="485"/>
    </row>
    <row r="611" spans="1:18" x14ac:dyDescent="0.2">
      <c r="A611">
        <v>610</v>
      </c>
      <c r="B611" t="s">
        <v>97</v>
      </c>
      <c r="C611">
        <v>3</v>
      </c>
      <c r="D611">
        <v>1.07</v>
      </c>
      <c r="E611">
        <v>1.5200000000000002</v>
      </c>
      <c r="F611" s="446">
        <v>43404.890277777777</v>
      </c>
      <c r="G611">
        <v>1.0085999999999999</v>
      </c>
      <c r="H611" s="446">
        <v>43409.814583333333</v>
      </c>
      <c r="I611">
        <v>1.0044999999999999</v>
      </c>
      <c r="J611" s="446">
        <v>43412.831250000003</v>
      </c>
      <c r="K611">
        <v>1.0068999999999999</v>
      </c>
      <c r="L611">
        <v>41</v>
      </c>
      <c r="M611">
        <v>23.999999999998181</v>
      </c>
      <c r="N611">
        <v>283.59000000000003</v>
      </c>
      <c r="O611" s="498">
        <v>5.9409722222262644</v>
      </c>
      <c r="P611" s="485"/>
      <c r="Q611" s="485"/>
      <c r="R611" s="485"/>
    </row>
    <row r="612" spans="1:18" x14ac:dyDescent="0.2">
      <c r="A612">
        <v>611</v>
      </c>
      <c r="B612" t="s">
        <v>97</v>
      </c>
      <c r="C612">
        <v>1</v>
      </c>
      <c r="D612">
        <v>0.12</v>
      </c>
      <c r="E612">
        <v>0.12</v>
      </c>
      <c r="F612" s="446">
        <v>43412.92291666667</v>
      </c>
      <c r="G612">
        <v>1.0062</v>
      </c>
      <c r="H612" s="446">
        <v>43412.92291666667</v>
      </c>
      <c r="I612">
        <v>1.0062</v>
      </c>
      <c r="J612" s="446">
        <v>43413.082638888889</v>
      </c>
      <c r="K612">
        <v>1.0066999999999999</v>
      </c>
      <c r="L612">
        <v>0</v>
      </c>
      <c r="M612">
        <v>5</v>
      </c>
      <c r="N612">
        <v>6.27</v>
      </c>
      <c r="O612" s="498">
        <v>0.15972222221898846</v>
      </c>
      <c r="P612" s="485"/>
      <c r="Q612" s="485"/>
      <c r="R612" s="485"/>
    </row>
    <row r="613" spans="1:18" x14ac:dyDescent="0.2">
      <c r="A613">
        <v>612</v>
      </c>
      <c r="B613" t="s">
        <v>97</v>
      </c>
      <c r="C613">
        <v>1</v>
      </c>
      <c r="D613">
        <v>0.12</v>
      </c>
      <c r="E613">
        <v>0.12</v>
      </c>
      <c r="F613" s="446">
        <v>43413.353472222225</v>
      </c>
      <c r="G613">
        <v>1.0081</v>
      </c>
      <c r="H613" s="446">
        <v>43413.353472222225</v>
      </c>
      <c r="I613">
        <v>1.0081</v>
      </c>
      <c r="J613" s="446">
        <v>43416.279861111114</v>
      </c>
      <c r="K613">
        <v>1.0085999999999999</v>
      </c>
      <c r="L613">
        <v>0</v>
      </c>
      <c r="M613">
        <v>5</v>
      </c>
      <c r="N613">
        <v>6.26</v>
      </c>
      <c r="O613" s="498">
        <v>0.92638888888905058</v>
      </c>
      <c r="P613" s="485"/>
      <c r="Q613" s="485"/>
      <c r="R613" s="485"/>
    </row>
    <row r="614" spans="1:18" x14ac:dyDescent="0.2">
      <c r="A614">
        <v>613</v>
      </c>
      <c r="B614" t="s">
        <v>97</v>
      </c>
      <c r="C614">
        <v>1</v>
      </c>
      <c r="D614">
        <v>0.12</v>
      </c>
      <c r="E614">
        <v>0.12</v>
      </c>
      <c r="F614" s="446">
        <v>43416.280555555553</v>
      </c>
      <c r="G614">
        <v>1.0095000000000001</v>
      </c>
      <c r="H614" s="446">
        <v>43416.280555555553</v>
      </c>
      <c r="I614">
        <v>1.0095000000000001</v>
      </c>
      <c r="J614" s="446">
        <v>43416.338194444441</v>
      </c>
      <c r="K614">
        <v>1.01</v>
      </c>
      <c r="L614">
        <v>0</v>
      </c>
      <c r="M614">
        <v>5</v>
      </c>
      <c r="N614">
        <v>5.94</v>
      </c>
      <c r="O614" s="498">
        <v>5.7638888887595385E-2</v>
      </c>
      <c r="P614" s="485"/>
      <c r="Q614" s="485"/>
      <c r="R614" s="485"/>
    </row>
    <row r="615" spans="1:18" x14ac:dyDescent="0.2">
      <c r="A615">
        <v>614</v>
      </c>
      <c r="B615" t="s">
        <v>97</v>
      </c>
      <c r="C615">
        <v>4</v>
      </c>
      <c r="D615">
        <v>3.75</v>
      </c>
      <c r="E615">
        <v>3.87</v>
      </c>
      <c r="F615" s="446">
        <v>43417.431250000001</v>
      </c>
      <c r="G615">
        <v>1.0126999999999999</v>
      </c>
      <c r="H615" s="446">
        <v>43419.931250000001</v>
      </c>
      <c r="I615">
        <v>1.0068999999999999</v>
      </c>
      <c r="J615" s="446">
        <v>43420.421527777777</v>
      </c>
      <c r="K615">
        <v>1.0077</v>
      </c>
      <c r="L615">
        <v>58.000000000001819</v>
      </c>
      <c r="M615">
        <v>8.000000000001819</v>
      </c>
      <c r="N615">
        <v>249.46</v>
      </c>
      <c r="O615" s="498">
        <v>2.9902777777751908</v>
      </c>
      <c r="P615" s="485"/>
      <c r="Q615" s="485"/>
      <c r="R615" s="485"/>
    </row>
    <row r="616" spans="1:18" x14ac:dyDescent="0.2">
      <c r="A616">
        <v>615</v>
      </c>
      <c r="B616" t="s">
        <v>97</v>
      </c>
      <c r="C616">
        <v>4</v>
      </c>
      <c r="D616">
        <v>3.75</v>
      </c>
      <c r="E616">
        <v>3.87</v>
      </c>
      <c r="F616" s="446">
        <v>43420.589583333334</v>
      </c>
      <c r="G616">
        <v>1.0031000000000001</v>
      </c>
      <c r="H616" s="446">
        <v>43426.475694444445</v>
      </c>
      <c r="I616">
        <v>0.99509999999999998</v>
      </c>
      <c r="J616" s="446">
        <v>43427.357638888891</v>
      </c>
      <c r="K616">
        <v>0.99590000000000001</v>
      </c>
      <c r="L616">
        <v>80.000000000001819</v>
      </c>
      <c r="M616">
        <v>8</v>
      </c>
      <c r="N616">
        <v>226.39000000000004</v>
      </c>
      <c r="O616" s="498">
        <v>4.7680555555562023</v>
      </c>
      <c r="P616" s="485"/>
      <c r="Q616" s="485"/>
      <c r="R616" s="485"/>
    </row>
    <row r="617" spans="1:18" x14ac:dyDescent="0.2">
      <c r="A617">
        <v>616</v>
      </c>
      <c r="B617" t="s">
        <v>97</v>
      </c>
      <c r="C617">
        <v>1</v>
      </c>
      <c r="D617">
        <v>0.13</v>
      </c>
      <c r="E617">
        <v>0.13</v>
      </c>
      <c r="F617" s="446">
        <v>43427.35833333333</v>
      </c>
      <c r="G617">
        <v>0.99609999999999999</v>
      </c>
      <c r="H617" s="446">
        <v>43427.35833333333</v>
      </c>
      <c r="I617">
        <v>0.99609999999999999</v>
      </c>
      <c r="J617" s="446">
        <v>43427.361805555556</v>
      </c>
      <c r="K617">
        <v>0.99660000000000004</v>
      </c>
      <c r="L617">
        <v>0</v>
      </c>
      <c r="M617">
        <v>5</v>
      </c>
      <c r="N617">
        <v>6.52</v>
      </c>
      <c r="O617" s="498">
        <v>3.4722222262644209E-3</v>
      </c>
      <c r="P617" s="485"/>
      <c r="Q617" s="485"/>
      <c r="R617" s="485"/>
    </row>
    <row r="618" spans="1:18" x14ac:dyDescent="0.2">
      <c r="A618">
        <v>617</v>
      </c>
      <c r="B618" t="s">
        <v>97</v>
      </c>
      <c r="C618">
        <v>1</v>
      </c>
      <c r="D618">
        <v>0.13</v>
      </c>
      <c r="E618">
        <v>0.13</v>
      </c>
      <c r="F618" s="446">
        <v>43427.666666666664</v>
      </c>
      <c r="G618">
        <v>0.99780000000000002</v>
      </c>
      <c r="H618" s="446">
        <v>43427.666666666664</v>
      </c>
      <c r="I618">
        <v>0.99780000000000002</v>
      </c>
      <c r="J618" s="446">
        <v>43430.104861111111</v>
      </c>
      <c r="K618">
        <v>0.99829999999999997</v>
      </c>
      <c r="L618">
        <v>0</v>
      </c>
      <c r="M618">
        <v>5</v>
      </c>
      <c r="N618">
        <v>6.85</v>
      </c>
      <c r="O618" s="498">
        <v>0.43819444444670808</v>
      </c>
      <c r="P618" s="485"/>
      <c r="Q618" s="485"/>
      <c r="R618" s="485"/>
    </row>
    <row r="619" spans="1:18" x14ac:dyDescent="0.2">
      <c r="A619">
        <v>618</v>
      </c>
      <c r="B619" t="s">
        <v>97</v>
      </c>
      <c r="C619">
        <v>1</v>
      </c>
      <c r="D619">
        <v>0.13</v>
      </c>
      <c r="E619">
        <v>0.13</v>
      </c>
      <c r="F619" s="446">
        <v>43430.80972222222</v>
      </c>
      <c r="G619">
        <v>0.99909999999999999</v>
      </c>
      <c r="H619" s="446">
        <v>43430.80972222222</v>
      </c>
      <c r="I619">
        <v>0.99909999999999999</v>
      </c>
      <c r="J619" s="446">
        <v>43431.330555555556</v>
      </c>
      <c r="K619">
        <v>0.99960000000000004</v>
      </c>
      <c r="L619">
        <v>0</v>
      </c>
      <c r="M619">
        <v>5</v>
      </c>
      <c r="N619">
        <v>6.84</v>
      </c>
      <c r="O619" s="498">
        <v>0.52083333333575865</v>
      </c>
      <c r="P619" s="485"/>
      <c r="Q619" s="485"/>
      <c r="R619" s="485"/>
    </row>
    <row r="620" spans="1:18" x14ac:dyDescent="0.2">
      <c r="A620">
        <v>619</v>
      </c>
      <c r="B620" t="s">
        <v>97</v>
      </c>
      <c r="C620">
        <v>2</v>
      </c>
      <c r="D620">
        <v>0.4</v>
      </c>
      <c r="E620">
        <v>0.53</v>
      </c>
      <c r="F620" s="446">
        <v>43431.331250000003</v>
      </c>
      <c r="G620">
        <v>1.0001</v>
      </c>
      <c r="H620" s="446">
        <v>43431.793055555558</v>
      </c>
      <c r="I620">
        <v>0.99860000000000004</v>
      </c>
      <c r="J620" s="446">
        <v>43432.333333333336</v>
      </c>
      <c r="K620">
        <v>1.0001</v>
      </c>
      <c r="L620">
        <v>15</v>
      </c>
      <c r="M620">
        <v>15</v>
      </c>
      <c r="N620">
        <v>61.370000000000005</v>
      </c>
      <c r="O620" s="498">
        <v>1.0020833333328483</v>
      </c>
      <c r="P620" s="485"/>
      <c r="Q620" s="485"/>
      <c r="R620" s="485"/>
    </row>
    <row r="621" spans="1:18" x14ac:dyDescent="0.2">
      <c r="A621">
        <v>620</v>
      </c>
      <c r="B621" t="s">
        <v>97</v>
      </c>
      <c r="C621">
        <v>1</v>
      </c>
      <c r="D621">
        <v>0.13</v>
      </c>
      <c r="E621">
        <v>0.13</v>
      </c>
      <c r="F621" s="446">
        <v>43432.720833333333</v>
      </c>
      <c r="G621">
        <v>0.99539999999999995</v>
      </c>
      <c r="H621" s="446">
        <v>43432.720833333333</v>
      </c>
      <c r="I621">
        <v>0.99539999999999995</v>
      </c>
      <c r="J621" s="446">
        <v>43432.730555555558</v>
      </c>
      <c r="K621">
        <v>0.99590000000000001</v>
      </c>
      <c r="L621">
        <v>0</v>
      </c>
      <c r="M621">
        <v>5</v>
      </c>
      <c r="N621">
        <v>6.53</v>
      </c>
      <c r="O621" s="498">
        <v>9.7222222248092294E-3</v>
      </c>
      <c r="P621" s="485"/>
      <c r="Q621" s="485"/>
      <c r="R621" s="485"/>
    </row>
    <row r="622" spans="1:18" x14ac:dyDescent="0.2">
      <c r="A622">
        <v>621</v>
      </c>
      <c r="B622" t="s">
        <v>97</v>
      </c>
      <c r="C622">
        <v>1</v>
      </c>
      <c r="D622">
        <v>0.13</v>
      </c>
      <c r="E622">
        <v>0.13</v>
      </c>
      <c r="F622" s="446">
        <v>43433.418055555558</v>
      </c>
      <c r="G622">
        <v>0.99480000000000002</v>
      </c>
      <c r="H622" s="446">
        <v>43433.418055555558</v>
      </c>
      <c r="I622">
        <v>0.99480000000000002</v>
      </c>
      <c r="J622" s="446">
        <v>43433.427083333336</v>
      </c>
      <c r="K622">
        <v>0.99529999999999996</v>
      </c>
      <c r="L622">
        <v>0</v>
      </c>
      <c r="M622">
        <v>5</v>
      </c>
      <c r="N622">
        <v>6.53</v>
      </c>
      <c r="O622" s="498">
        <v>9.0277777781011537E-3</v>
      </c>
      <c r="P622" s="485"/>
      <c r="Q622" s="485"/>
      <c r="R622" s="485"/>
    </row>
    <row r="623" spans="1:18" x14ac:dyDescent="0.2">
      <c r="A623">
        <v>622</v>
      </c>
      <c r="B623" t="s">
        <v>97</v>
      </c>
      <c r="C623">
        <v>1</v>
      </c>
      <c r="D623">
        <v>0.13</v>
      </c>
      <c r="E623">
        <v>0.13</v>
      </c>
      <c r="F623" s="446">
        <v>43433.603472222225</v>
      </c>
      <c r="G623">
        <v>0.99660000000000004</v>
      </c>
      <c r="H623" s="446">
        <v>43433.603472222225</v>
      </c>
      <c r="I623">
        <v>0.99660000000000004</v>
      </c>
      <c r="J623" s="446">
        <v>43433.604166666664</v>
      </c>
      <c r="K623">
        <v>0.9971000000000001</v>
      </c>
      <c r="L623">
        <v>0</v>
      </c>
      <c r="M623">
        <v>5.000000000001819</v>
      </c>
      <c r="N623">
        <v>6.52</v>
      </c>
      <c r="O623" s="498">
        <v>6.9444443943211809E-4</v>
      </c>
      <c r="P623" s="485"/>
      <c r="Q623" s="485"/>
      <c r="R623" s="485"/>
    </row>
    <row r="624" spans="1:18" x14ac:dyDescent="0.2">
      <c r="A624">
        <v>623</v>
      </c>
      <c r="B624" t="s">
        <v>97</v>
      </c>
      <c r="C624">
        <v>1</v>
      </c>
      <c r="D624">
        <v>0.13</v>
      </c>
      <c r="E624">
        <v>0.13</v>
      </c>
      <c r="F624" s="446">
        <v>43433.604166666664</v>
      </c>
      <c r="G624">
        <v>0.99739999999999995</v>
      </c>
      <c r="H624" s="446">
        <v>43433.604166666664</v>
      </c>
      <c r="I624">
        <v>0.99739999999999995</v>
      </c>
      <c r="J624" s="446">
        <v>43434.495138888888</v>
      </c>
      <c r="K624">
        <v>0.99790000000000001</v>
      </c>
      <c r="L624">
        <v>0</v>
      </c>
      <c r="M624">
        <v>5</v>
      </c>
      <c r="N624">
        <v>6.85</v>
      </c>
      <c r="O624" s="498">
        <v>0.89097222222335404</v>
      </c>
      <c r="P624" s="485"/>
      <c r="Q624" s="485"/>
      <c r="R624" s="485"/>
    </row>
    <row r="625" spans="1:18" x14ac:dyDescent="0.2">
      <c r="A625">
        <v>624</v>
      </c>
      <c r="B625" t="s">
        <v>97</v>
      </c>
      <c r="C625">
        <v>1</v>
      </c>
      <c r="D625">
        <v>0.13</v>
      </c>
      <c r="E625">
        <v>0.13</v>
      </c>
      <c r="F625" s="446">
        <v>43434.617361111108</v>
      </c>
      <c r="G625">
        <v>0.99980000000000002</v>
      </c>
      <c r="H625" s="446">
        <v>43434.617361111108</v>
      </c>
      <c r="I625">
        <v>0.99980000000000002</v>
      </c>
      <c r="J625" s="446">
        <v>43434.648611111108</v>
      </c>
      <c r="K625">
        <v>1.0003</v>
      </c>
      <c r="L625">
        <v>0</v>
      </c>
      <c r="M625">
        <v>5</v>
      </c>
      <c r="N625">
        <v>6.5</v>
      </c>
      <c r="O625" s="498">
        <v>3.125E-2</v>
      </c>
      <c r="P625" s="485"/>
      <c r="Q625" s="485"/>
      <c r="R625" s="485"/>
    </row>
    <row r="626" spans="1:18" x14ac:dyDescent="0.2">
      <c r="A626">
        <v>625</v>
      </c>
      <c r="B626" t="s">
        <v>97</v>
      </c>
      <c r="C626">
        <v>2</v>
      </c>
      <c r="D626">
        <v>0.4</v>
      </c>
      <c r="E626">
        <v>0.53</v>
      </c>
      <c r="F626" s="446">
        <v>43434.665277777778</v>
      </c>
      <c r="G626">
        <v>0.99970000000000003</v>
      </c>
      <c r="H626" s="446">
        <v>43437.127083333333</v>
      </c>
      <c r="I626">
        <v>0.99809999999999999</v>
      </c>
      <c r="J626" s="446">
        <v>43439.200694444444</v>
      </c>
      <c r="K626">
        <v>0.99960000000000004</v>
      </c>
      <c r="L626">
        <v>16</v>
      </c>
      <c r="M626">
        <v>15</v>
      </c>
      <c r="N626">
        <v>61.81</v>
      </c>
      <c r="O626" s="498">
        <v>2.5354166666656965</v>
      </c>
      <c r="P626" s="485"/>
      <c r="Q626" s="485"/>
      <c r="R626" s="485"/>
    </row>
    <row r="627" spans="1:18" x14ac:dyDescent="0.2">
      <c r="A627">
        <v>626</v>
      </c>
      <c r="B627" t="s">
        <v>97</v>
      </c>
      <c r="C627">
        <v>4</v>
      </c>
      <c r="D627">
        <v>4.0599999999999996</v>
      </c>
      <c r="E627">
        <v>4.1899999999999995</v>
      </c>
      <c r="F627" s="446">
        <v>43439.625694444447</v>
      </c>
      <c r="G627">
        <v>1.0007999999999999</v>
      </c>
      <c r="H627" s="446">
        <v>43447.578472222223</v>
      </c>
      <c r="I627">
        <v>0.99470000000000003</v>
      </c>
      <c r="J627" s="446">
        <v>43448.359027777777</v>
      </c>
      <c r="K627">
        <v>0.99549999999999994</v>
      </c>
      <c r="L627">
        <v>61</v>
      </c>
      <c r="M627">
        <v>8</v>
      </c>
      <c r="N627">
        <v>271.31</v>
      </c>
      <c r="O627" s="498">
        <v>6.7333333333299379</v>
      </c>
      <c r="P627" s="485"/>
      <c r="Q627" s="485"/>
      <c r="R627" s="485"/>
    </row>
    <row r="628" spans="1:18" x14ac:dyDescent="0.2">
      <c r="A628">
        <v>627</v>
      </c>
      <c r="B628" t="s">
        <v>97</v>
      </c>
      <c r="C628">
        <v>1</v>
      </c>
      <c r="D628">
        <v>0.14000000000000001</v>
      </c>
      <c r="E628">
        <v>0.14000000000000001</v>
      </c>
      <c r="F628" s="446">
        <v>43448.359722222223</v>
      </c>
      <c r="G628">
        <v>0.99590000000000001</v>
      </c>
      <c r="H628" s="446">
        <v>43448.359722222223</v>
      </c>
      <c r="I628">
        <v>0.99590000000000001</v>
      </c>
      <c r="J628" s="446">
        <v>43448.378472222219</v>
      </c>
      <c r="K628">
        <v>0.99639999999999995</v>
      </c>
      <c r="L628">
        <v>0</v>
      </c>
      <c r="M628">
        <v>5</v>
      </c>
      <c r="N628">
        <v>7.03</v>
      </c>
      <c r="O628" s="498">
        <v>1.8749999995634425E-2</v>
      </c>
      <c r="P628" s="485"/>
      <c r="Q628" s="485"/>
      <c r="R628" s="485"/>
    </row>
    <row r="629" spans="1:18" x14ac:dyDescent="0.2">
      <c r="A629">
        <v>628</v>
      </c>
      <c r="B629" t="s">
        <v>97</v>
      </c>
      <c r="C629">
        <v>1</v>
      </c>
      <c r="D629">
        <v>0.14000000000000001</v>
      </c>
      <c r="E629">
        <v>0.14000000000000001</v>
      </c>
      <c r="F629" s="446">
        <v>43450.923611111109</v>
      </c>
      <c r="G629">
        <v>0.99770000000000003</v>
      </c>
      <c r="H629" s="446">
        <v>43450.923611111109</v>
      </c>
      <c r="I629">
        <v>0.99770000000000003</v>
      </c>
      <c r="J629" s="446">
        <v>43450.926388888889</v>
      </c>
      <c r="K629">
        <v>0.99819999999999998</v>
      </c>
      <c r="L629">
        <v>0</v>
      </c>
      <c r="M629">
        <v>5</v>
      </c>
      <c r="N629">
        <v>7.01</v>
      </c>
      <c r="O629" s="498">
        <v>-0.99722222222044365</v>
      </c>
      <c r="P629" s="485"/>
      <c r="Q629" s="485"/>
      <c r="R629" s="485"/>
    </row>
    <row r="630" spans="1:18" x14ac:dyDescent="0.2">
      <c r="A630">
        <v>629</v>
      </c>
      <c r="B630" t="s">
        <v>97</v>
      </c>
      <c r="C630">
        <v>4</v>
      </c>
      <c r="D630">
        <v>4.37</v>
      </c>
      <c r="E630">
        <v>6.3100000000000005</v>
      </c>
      <c r="F630" s="446">
        <v>43450.926388888889</v>
      </c>
      <c r="G630">
        <v>0.99850000000000005</v>
      </c>
      <c r="H630" s="446">
        <v>43455.380555555559</v>
      </c>
      <c r="I630">
        <v>0.98880000000000001</v>
      </c>
      <c r="J630" s="446">
        <v>43455.427777777775</v>
      </c>
      <c r="K630">
        <v>0.99119999999999986</v>
      </c>
      <c r="L630">
        <v>97</v>
      </c>
      <c r="M630">
        <v>23.999999999998181</v>
      </c>
      <c r="N630">
        <v>384.50999999999988</v>
      </c>
      <c r="O630" s="498">
        <v>3.5013888888861402</v>
      </c>
      <c r="P630" s="485"/>
      <c r="Q630" s="485"/>
      <c r="R630" s="485"/>
    </row>
    <row r="631" spans="1:18" x14ac:dyDescent="0.2">
      <c r="A631">
        <v>630</v>
      </c>
      <c r="B631" t="s">
        <v>97</v>
      </c>
      <c r="C631">
        <v>1</v>
      </c>
      <c r="D631">
        <v>0.14000000000000001</v>
      </c>
      <c r="E631">
        <v>0.14000000000000001</v>
      </c>
      <c r="F631" s="446">
        <v>43455.556250000001</v>
      </c>
      <c r="G631">
        <v>0.99180000000000001</v>
      </c>
      <c r="H631" s="446">
        <v>43455.556250000001</v>
      </c>
      <c r="I631">
        <v>0.99180000000000001</v>
      </c>
      <c r="J631" s="446">
        <v>43455.64166666667</v>
      </c>
      <c r="K631">
        <v>0.99230000000000007</v>
      </c>
      <c r="L631">
        <v>0</v>
      </c>
      <c r="M631">
        <v>5</v>
      </c>
      <c r="N631">
        <v>7.05</v>
      </c>
      <c r="O631" s="498">
        <v>8.5416666668606922E-2</v>
      </c>
      <c r="P631" s="485"/>
      <c r="Q631" s="485"/>
      <c r="R631" s="485"/>
    </row>
    <row r="632" spans="1:18" x14ac:dyDescent="0.2">
      <c r="A632">
        <v>631</v>
      </c>
      <c r="B632" t="s">
        <v>97</v>
      </c>
      <c r="C632">
        <v>1</v>
      </c>
      <c r="D632">
        <v>0.14000000000000001</v>
      </c>
      <c r="E632">
        <v>0.14000000000000001</v>
      </c>
      <c r="F632" s="446">
        <v>43455.642361111109</v>
      </c>
      <c r="G632">
        <v>0.99309999999999998</v>
      </c>
      <c r="H632" s="446">
        <v>43455.642361111109</v>
      </c>
      <c r="I632">
        <v>0.99309999999999998</v>
      </c>
      <c r="J632" s="446">
        <v>43455.758333333331</v>
      </c>
      <c r="K632">
        <v>0.99359999999999993</v>
      </c>
      <c r="L632">
        <v>0</v>
      </c>
      <c r="M632">
        <v>5</v>
      </c>
      <c r="N632">
        <v>7.05</v>
      </c>
      <c r="O632" s="498">
        <v>0.11597222222189885</v>
      </c>
      <c r="P632" s="485"/>
      <c r="Q632" s="485"/>
      <c r="R632" s="485"/>
    </row>
    <row r="633" spans="1:18" x14ac:dyDescent="0.2">
      <c r="A633">
        <v>632</v>
      </c>
      <c r="B633" t="s">
        <v>97</v>
      </c>
      <c r="C633">
        <v>4</v>
      </c>
      <c r="D633">
        <v>4.37</v>
      </c>
      <c r="E633">
        <v>4.51</v>
      </c>
      <c r="F633" s="446">
        <v>43455.835416666669</v>
      </c>
      <c r="G633">
        <v>0.99590000000000001</v>
      </c>
      <c r="H633" s="446">
        <v>43459.92083333333</v>
      </c>
      <c r="I633">
        <v>0.98599999999999999</v>
      </c>
      <c r="J633" s="446">
        <v>43459.924305555556</v>
      </c>
      <c r="K633">
        <v>0.98660000000000025</v>
      </c>
      <c r="L633">
        <v>99</v>
      </c>
      <c r="M633">
        <v>6.000000000001819</v>
      </c>
      <c r="N633">
        <v>134.51999999999998</v>
      </c>
      <c r="O633" s="498">
        <v>2.0888888888875954</v>
      </c>
      <c r="P633" s="485"/>
      <c r="Q633" s="485"/>
      <c r="R633" s="485"/>
    </row>
    <row r="634" spans="1:18" x14ac:dyDescent="0.2">
      <c r="A634">
        <v>633</v>
      </c>
      <c r="B634" t="s">
        <v>97</v>
      </c>
      <c r="C634">
        <v>1</v>
      </c>
      <c r="D634">
        <v>0.15</v>
      </c>
      <c r="E634">
        <v>0.15</v>
      </c>
      <c r="F634" s="446">
        <v>43459.931250000001</v>
      </c>
      <c r="G634">
        <v>0.98709999999999998</v>
      </c>
      <c r="H634" s="446">
        <v>43459.931250000001</v>
      </c>
      <c r="I634">
        <v>0.98709999999999998</v>
      </c>
      <c r="J634" s="446">
        <v>43460.015972222223</v>
      </c>
      <c r="K634">
        <v>0.98760000000000003</v>
      </c>
      <c r="L634">
        <v>0</v>
      </c>
      <c r="M634">
        <v>5</v>
      </c>
      <c r="N634">
        <v>7.98</v>
      </c>
      <c r="O634" s="498">
        <v>8.4722222221898846E-2</v>
      </c>
      <c r="P634" s="485"/>
      <c r="Q634" s="485"/>
      <c r="R634" s="485"/>
    </row>
    <row r="635" spans="1:18" x14ac:dyDescent="0.2">
      <c r="A635">
        <v>634</v>
      </c>
      <c r="B635" t="s">
        <v>97</v>
      </c>
      <c r="C635">
        <v>1</v>
      </c>
      <c r="D635">
        <v>0.15</v>
      </c>
      <c r="E635">
        <v>0.15</v>
      </c>
      <c r="F635" s="446">
        <v>43460.361111111109</v>
      </c>
      <c r="G635">
        <v>0.98899999999999999</v>
      </c>
      <c r="H635" s="446">
        <v>43460.361111111109</v>
      </c>
      <c r="I635">
        <v>0.98899999999999999</v>
      </c>
      <c r="J635" s="446">
        <v>43460.438194444447</v>
      </c>
      <c r="K635">
        <v>0.98950000000000005</v>
      </c>
      <c r="L635">
        <v>0</v>
      </c>
      <c r="M635">
        <v>5</v>
      </c>
      <c r="N635">
        <v>7.58</v>
      </c>
      <c r="O635" s="498">
        <v>7.7083333337213844E-2</v>
      </c>
      <c r="P635" s="485"/>
      <c r="Q635" s="485"/>
      <c r="R635" s="485"/>
    </row>
    <row r="636" spans="1:18" x14ac:dyDescent="0.2">
      <c r="A636">
        <v>635</v>
      </c>
      <c r="B636" t="s">
        <v>97</v>
      </c>
      <c r="C636">
        <v>1</v>
      </c>
      <c r="D636">
        <v>0.15</v>
      </c>
      <c r="E636">
        <v>0.15</v>
      </c>
      <c r="F636" s="446">
        <v>43460.75</v>
      </c>
      <c r="G636">
        <v>0.99460000000000004</v>
      </c>
      <c r="H636" s="446">
        <v>43460.75</v>
      </c>
      <c r="I636">
        <v>0.99460000000000004</v>
      </c>
      <c r="J636" s="446">
        <v>43460.828472222223</v>
      </c>
      <c r="K636">
        <v>0.99509999999999987</v>
      </c>
      <c r="L636">
        <v>0</v>
      </c>
      <c r="M636">
        <v>4.999999999998181</v>
      </c>
      <c r="N636">
        <v>7.54</v>
      </c>
      <c r="O636" s="498">
        <v>7.8472222223354038E-2</v>
      </c>
      <c r="P636" s="485"/>
      <c r="Q636" s="485"/>
      <c r="R636" s="485"/>
    </row>
    <row r="637" spans="1:18" x14ac:dyDescent="0.2">
      <c r="A637">
        <v>636</v>
      </c>
      <c r="B637" t="s">
        <v>97</v>
      </c>
      <c r="C637">
        <v>5</v>
      </c>
      <c r="D637">
        <v>4.6900000000000004</v>
      </c>
      <c r="E637">
        <v>11.46</v>
      </c>
      <c r="F637" s="446">
        <v>43460.834722222222</v>
      </c>
      <c r="G637">
        <v>0.99609999999999999</v>
      </c>
      <c r="H637" s="446">
        <v>43467.082638888889</v>
      </c>
      <c r="I637">
        <v>0.9839</v>
      </c>
      <c r="J637" s="446">
        <v>43467.518750000003</v>
      </c>
      <c r="K637">
        <v>0.98622739965095974</v>
      </c>
      <c r="L637">
        <v>122</v>
      </c>
      <c r="M637">
        <v>23.273996509597055</v>
      </c>
      <c r="N637">
        <v>574.04</v>
      </c>
      <c r="O637" s="498">
        <v>4.6840277777810115</v>
      </c>
      <c r="P637" s="485"/>
      <c r="Q637" s="485"/>
      <c r="R637" s="485"/>
    </row>
    <row r="638" spans="1:18" x14ac:dyDescent="0.2">
      <c r="A638">
        <v>637</v>
      </c>
      <c r="B638" t="s">
        <v>97</v>
      </c>
      <c r="C638">
        <v>1</v>
      </c>
      <c r="D638">
        <v>0.16</v>
      </c>
      <c r="E638">
        <v>0.16</v>
      </c>
      <c r="F638" s="446">
        <v>43467.561111111114</v>
      </c>
      <c r="G638">
        <v>0.98699999999999999</v>
      </c>
      <c r="H638" s="446">
        <v>43467.561111111114</v>
      </c>
      <c r="I638">
        <v>0.98699999999999999</v>
      </c>
      <c r="J638" s="446">
        <v>43467.5625</v>
      </c>
      <c r="K638">
        <v>0.98750000000000004</v>
      </c>
      <c r="L638">
        <v>0</v>
      </c>
      <c r="M638">
        <v>5</v>
      </c>
      <c r="N638">
        <v>8.1</v>
      </c>
      <c r="O638" s="498">
        <v>1.3888888861401938E-3</v>
      </c>
      <c r="P638" s="485"/>
      <c r="Q638" s="485"/>
      <c r="R638" s="485"/>
    </row>
    <row r="639" spans="1:18" x14ac:dyDescent="0.2">
      <c r="A639">
        <v>638</v>
      </c>
      <c r="B639" t="s">
        <v>97</v>
      </c>
      <c r="C639">
        <v>1</v>
      </c>
      <c r="D639">
        <v>0.16</v>
      </c>
      <c r="E639">
        <v>0.16</v>
      </c>
      <c r="F639" s="446">
        <v>43467.576388888891</v>
      </c>
      <c r="G639">
        <v>0.98839999999999995</v>
      </c>
      <c r="H639" s="446">
        <v>43467.576388888891</v>
      </c>
      <c r="I639">
        <v>0.98839999999999995</v>
      </c>
      <c r="J639" s="446">
        <v>43467.595138888886</v>
      </c>
      <c r="K639">
        <v>0.9889</v>
      </c>
      <c r="L639">
        <v>0</v>
      </c>
      <c r="M639">
        <v>5</v>
      </c>
      <c r="N639">
        <v>8.09</v>
      </c>
      <c r="O639" s="498">
        <v>1.8749999995634425E-2</v>
      </c>
      <c r="P639" s="485"/>
      <c r="Q639" s="485"/>
      <c r="R639" s="485"/>
    </row>
    <row r="640" spans="1:18" x14ac:dyDescent="0.2">
      <c r="A640">
        <v>639</v>
      </c>
      <c r="B640" t="s">
        <v>97</v>
      </c>
      <c r="C640">
        <v>1</v>
      </c>
      <c r="D640">
        <v>0.16</v>
      </c>
      <c r="E640">
        <v>0.16</v>
      </c>
      <c r="F640" s="446">
        <v>43467.597916666666</v>
      </c>
      <c r="G640">
        <v>0.98960000000000004</v>
      </c>
      <c r="H640" s="446">
        <v>43467.597916666666</v>
      </c>
      <c r="I640">
        <v>0.98960000000000004</v>
      </c>
      <c r="J640" s="446">
        <v>43467.743055555555</v>
      </c>
      <c r="K640">
        <v>0.99009999999999998</v>
      </c>
      <c r="L640">
        <v>0</v>
      </c>
      <c r="M640">
        <v>5</v>
      </c>
      <c r="N640">
        <v>8.08</v>
      </c>
      <c r="O640" s="498">
        <v>0.14513888888905058</v>
      </c>
      <c r="P640" s="485"/>
      <c r="Q640" s="485"/>
      <c r="R640" s="485"/>
    </row>
    <row r="641" spans="1:18" x14ac:dyDescent="0.2">
      <c r="A641">
        <v>640</v>
      </c>
      <c r="B641" t="s">
        <v>97</v>
      </c>
      <c r="C641">
        <v>1</v>
      </c>
      <c r="D641">
        <v>0.16</v>
      </c>
      <c r="E641">
        <v>0.16</v>
      </c>
      <c r="F641" s="446">
        <v>43467.759722222225</v>
      </c>
      <c r="G641">
        <v>0.99099999999999999</v>
      </c>
      <c r="H641" s="446">
        <v>43467.759722222225</v>
      </c>
      <c r="I641">
        <v>0.99099999999999999</v>
      </c>
      <c r="J641" s="446">
        <v>43467.784722222219</v>
      </c>
      <c r="K641">
        <v>0.99150000000000005</v>
      </c>
      <c r="L641">
        <v>0</v>
      </c>
      <c r="M641">
        <v>5</v>
      </c>
      <c r="N641">
        <v>8.07</v>
      </c>
      <c r="O641" s="498">
        <v>2.4999999994179234E-2</v>
      </c>
      <c r="P641" s="485"/>
      <c r="Q641" s="485"/>
      <c r="R641" s="485"/>
    </row>
    <row r="642" spans="1:18" x14ac:dyDescent="0.2">
      <c r="A642">
        <v>641</v>
      </c>
      <c r="B642" t="s">
        <v>97</v>
      </c>
      <c r="C642">
        <v>1</v>
      </c>
      <c r="D642">
        <v>0.16</v>
      </c>
      <c r="E642">
        <v>0.16</v>
      </c>
      <c r="F642" s="446">
        <v>43467.93472222222</v>
      </c>
      <c r="G642">
        <v>0.98960000000000004</v>
      </c>
      <c r="H642" s="446">
        <v>43467.93472222222</v>
      </c>
      <c r="I642">
        <v>0.98960000000000004</v>
      </c>
      <c r="J642" s="446">
        <v>43467.936111111114</v>
      </c>
      <c r="K642">
        <v>0.99009999999999998</v>
      </c>
      <c r="L642">
        <v>0</v>
      </c>
      <c r="M642">
        <v>5</v>
      </c>
      <c r="N642">
        <v>8.08</v>
      </c>
      <c r="O642" s="498">
        <v>1.3888888934161514E-3</v>
      </c>
      <c r="P642" s="485"/>
      <c r="Q642" s="485"/>
      <c r="R642" s="485"/>
    </row>
    <row r="643" spans="1:18" x14ac:dyDescent="0.2">
      <c r="A643">
        <v>642</v>
      </c>
      <c r="B643" t="s">
        <v>97</v>
      </c>
      <c r="C643">
        <v>3</v>
      </c>
      <c r="D643">
        <v>5</v>
      </c>
      <c r="E643">
        <v>5.16</v>
      </c>
      <c r="F643" s="446">
        <v>43467.936805555553</v>
      </c>
      <c r="G643">
        <v>0.99080000000000001</v>
      </c>
      <c r="H643" s="446">
        <v>43475.265277777777</v>
      </c>
      <c r="I643">
        <v>0.97370000000000001</v>
      </c>
      <c r="J643" s="446">
        <v>43475.328472222223</v>
      </c>
      <c r="K643">
        <v>0.97479999999999989</v>
      </c>
      <c r="L643">
        <v>171</v>
      </c>
      <c r="M643">
        <v>10.999999999998181</v>
      </c>
      <c r="N643">
        <v>305.75</v>
      </c>
      <c r="O643" s="498">
        <v>5.3916666666700621</v>
      </c>
      <c r="P643" s="485"/>
      <c r="Q643" s="485"/>
      <c r="R643" s="485"/>
    </row>
    <row r="644" spans="1:18" x14ac:dyDescent="0.2">
      <c r="A644">
        <v>643</v>
      </c>
      <c r="B644" t="s">
        <v>97</v>
      </c>
      <c r="C644">
        <v>1</v>
      </c>
      <c r="D644">
        <v>1.56</v>
      </c>
      <c r="E644">
        <v>1.56</v>
      </c>
      <c r="F644" s="446">
        <v>43475.32916666667</v>
      </c>
      <c r="G644">
        <v>0.97519999999999996</v>
      </c>
      <c r="H644" s="446">
        <v>43475.32916666667</v>
      </c>
      <c r="I644">
        <v>0.97519999999999996</v>
      </c>
      <c r="J644" s="446">
        <v>43475.32916666667</v>
      </c>
      <c r="K644">
        <v>0.97489999999999999</v>
      </c>
      <c r="L644">
        <v>0</v>
      </c>
      <c r="M644">
        <v>-3</v>
      </c>
      <c r="N644">
        <v>-48</v>
      </c>
      <c r="O644" s="498">
        <v>0</v>
      </c>
      <c r="P644" s="485"/>
      <c r="Q644" s="485"/>
      <c r="R644" s="485"/>
    </row>
    <row r="645" spans="1:18" x14ac:dyDescent="0.2">
      <c r="A645">
        <v>644</v>
      </c>
      <c r="B645" t="s">
        <v>97</v>
      </c>
      <c r="C645">
        <v>1</v>
      </c>
      <c r="D645">
        <v>0.16</v>
      </c>
      <c r="E645">
        <v>0.16</v>
      </c>
      <c r="F645" s="446">
        <v>43475.400694444441</v>
      </c>
      <c r="G645">
        <v>0.97689999999999999</v>
      </c>
      <c r="H645" s="446">
        <v>43475.400694444441</v>
      </c>
      <c r="I645">
        <v>0.97689999999999999</v>
      </c>
      <c r="J645" s="446">
        <v>43475.5</v>
      </c>
      <c r="K645">
        <v>0.97740000000000016</v>
      </c>
      <c r="L645">
        <v>0</v>
      </c>
      <c r="M645">
        <v>5.000000000001819</v>
      </c>
      <c r="N645">
        <v>8.18</v>
      </c>
      <c r="O645" s="498">
        <v>9.930555555911269E-2</v>
      </c>
      <c r="P645" s="485"/>
      <c r="Q645" s="485"/>
      <c r="R645" s="485"/>
    </row>
    <row r="646" spans="1:18" x14ac:dyDescent="0.2">
      <c r="A646">
        <v>645</v>
      </c>
      <c r="B646" t="s">
        <v>97</v>
      </c>
      <c r="C646">
        <v>1</v>
      </c>
      <c r="D646">
        <v>0.16</v>
      </c>
      <c r="E646">
        <v>0.16</v>
      </c>
      <c r="F646" s="446">
        <v>43475.500694444447</v>
      </c>
      <c r="G646">
        <v>0.97809999999999997</v>
      </c>
      <c r="H646" s="446">
        <v>43475.500694444447</v>
      </c>
      <c r="I646">
        <v>0.97809999999999997</v>
      </c>
      <c r="J646" s="446">
        <v>43475.581250000003</v>
      </c>
      <c r="K646">
        <v>0.97860000000000014</v>
      </c>
      <c r="L646">
        <v>0</v>
      </c>
      <c r="M646">
        <v>5.000000000001819</v>
      </c>
      <c r="N646">
        <v>8.17</v>
      </c>
      <c r="O646" s="498">
        <v>8.0555555556202307E-2</v>
      </c>
      <c r="P646" s="485"/>
      <c r="Q646" s="485"/>
      <c r="R646" s="485"/>
    </row>
    <row r="647" spans="1:18" x14ac:dyDescent="0.2">
      <c r="A647">
        <v>646</v>
      </c>
      <c r="B647" t="s">
        <v>97</v>
      </c>
      <c r="C647">
        <v>1</v>
      </c>
      <c r="D647">
        <v>0.16</v>
      </c>
      <c r="E647">
        <v>0.16</v>
      </c>
      <c r="F647" s="446">
        <v>43475.583333333336</v>
      </c>
      <c r="G647">
        <v>0.97989999999999999</v>
      </c>
      <c r="H647" s="446">
        <v>43475.583333333336</v>
      </c>
      <c r="I647">
        <v>0.97989999999999999</v>
      </c>
      <c r="J647" s="446">
        <v>43475.629166666666</v>
      </c>
      <c r="K647">
        <v>0.98040000000000005</v>
      </c>
      <c r="L647">
        <v>0</v>
      </c>
      <c r="M647">
        <v>5</v>
      </c>
      <c r="N647">
        <v>8.16</v>
      </c>
      <c r="O647" s="498">
        <v>4.5833333329937886E-2</v>
      </c>
      <c r="P647" s="485"/>
      <c r="Q647" s="485"/>
      <c r="R647" s="485"/>
    </row>
    <row r="648" spans="1:18" x14ac:dyDescent="0.2">
      <c r="A648">
        <v>647</v>
      </c>
      <c r="B648" t="s">
        <v>97</v>
      </c>
      <c r="C648">
        <v>1</v>
      </c>
      <c r="D648">
        <v>0.16</v>
      </c>
      <c r="E648">
        <v>0.16</v>
      </c>
      <c r="F648" s="446">
        <v>43475.629861111112</v>
      </c>
      <c r="G648">
        <v>0.98129999999999995</v>
      </c>
      <c r="H648" s="446">
        <v>43475.629861111112</v>
      </c>
      <c r="I648">
        <v>0.98129999999999995</v>
      </c>
      <c r="J648" s="446">
        <v>43475.686805555553</v>
      </c>
      <c r="K648">
        <v>0.98180000000000001</v>
      </c>
      <c r="L648">
        <v>0</v>
      </c>
      <c r="M648">
        <v>5</v>
      </c>
      <c r="N648">
        <v>8.15</v>
      </c>
      <c r="O648" s="498">
        <v>5.694444444088731E-2</v>
      </c>
      <c r="P648" s="485"/>
      <c r="Q648" s="485"/>
      <c r="R648" s="485"/>
    </row>
    <row r="649" spans="1:18" x14ac:dyDescent="0.2">
      <c r="A649">
        <v>648</v>
      </c>
      <c r="B649" t="s">
        <v>97</v>
      </c>
      <c r="C649">
        <v>1</v>
      </c>
      <c r="D649">
        <v>0.16</v>
      </c>
      <c r="E649">
        <v>0.16</v>
      </c>
      <c r="F649" s="446">
        <v>43475.770138888889</v>
      </c>
      <c r="G649">
        <v>0.98470000000000002</v>
      </c>
      <c r="H649" s="446">
        <v>43475.770138888889</v>
      </c>
      <c r="I649">
        <v>0.98470000000000002</v>
      </c>
      <c r="J649" s="446">
        <v>43476.599305555559</v>
      </c>
      <c r="K649">
        <v>0.98519999999999996</v>
      </c>
      <c r="L649">
        <v>0</v>
      </c>
      <c r="M649">
        <v>5</v>
      </c>
      <c r="N649">
        <v>8.5399999999999991</v>
      </c>
      <c r="O649" s="498">
        <v>0.82916666667006211</v>
      </c>
      <c r="P649" s="485"/>
      <c r="Q649" s="485"/>
      <c r="R649" s="485"/>
    </row>
    <row r="650" spans="1:18" x14ac:dyDescent="0.2">
      <c r="A650">
        <v>649</v>
      </c>
      <c r="B650" t="s">
        <v>97</v>
      </c>
      <c r="C650">
        <v>1</v>
      </c>
      <c r="D650">
        <v>0.16</v>
      </c>
      <c r="E650">
        <v>0.16</v>
      </c>
      <c r="F650" s="446">
        <v>43476.6</v>
      </c>
      <c r="G650">
        <v>0.98580000000000001</v>
      </c>
      <c r="H650" s="446">
        <v>43476.6</v>
      </c>
      <c r="I650">
        <v>0.98580000000000001</v>
      </c>
      <c r="J650" s="446">
        <v>43480.439583333333</v>
      </c>
      <c r="K650">
        <v>0.98619999999999985</v>
      </c>
      <c r="L650">
        <v>0</v>
      </c>
      <c r="M650">
        <v>3.999999999998181</v>
      </c>
      <c r="N650">
        <v>7.32</v>
      </c>
      <c r="O650" s="498">
        <v>1.8395833333343035</v>
      </c>
      <c r="P650" s="485"/>
      <c r="Q650" s="485"/>
      <c r="R650" s="485"/>
    </row>
    <row r="651" spans="1:18" x14ac:dyDescent="0.2">
      <c r="A651">
        <v>650</v>
      </c>
      <c r="B651" t="s">
        <v>97</v>
      </c>
      <c r="C651">
        <v>1</v>
      </c>
      <c r="D651">
        <v>0.16</v>
      </c>
      <c r="E651">
        <v>0.16</v>
      </c>
      <c r="F651" s="446">
        <v>43480.599305555559</v>
      </c>
      <c r="G651">
        <v>0.98570000000000002</v>
      </c>
      <c r="H651" s="446">
        <v>43480.599305555559</v>
      </c>
      <c r="I651">
        <v>0.98570000000000002</v>
      </c>
      <c r="J651" s="446">
        <v>43480.666666666664</v>
      </c>
      <c r="K651">
        <v>0.98619999999999985</v>
      </c>
      <c r="L651">
        <v>0</v>
      </c>
      <c r="M651">
        <v>4.999999999998181</v>
      </c>
      <c r="N651">
        <v>8.11</v>
      </c>
      <c r="O651" s="498">
        <v>6.7361111105128657E-2</v>
      </c>
      <c r="P651" s="485"/>
      <c r="Q651" s="485"/>
      <c r="R651" s="485"/>
    </row>
    <row r="652" spans="1:18" x14ac:dyDescent="0.2">
      <c r="A652">
        <v>651</v>
      </c>
      <c r="B652" t="s">
        <v>97</v>
      </c>
      <c r="C652">
        <v>1</v>
      </c>
      <c r="D652">
        <v>0.17</v>
      </c>
      <c r="E652">
        <v>0.17</v>
      </c>
      <c r="F652" s="446">
        <v>43480.674305555556</v>
      </c>
      <c r="G652">
        <v>0.98770000000000002</v>
      </c>
      <c r="H652" s="446">
        <v>43480.674305555556</v>
      </c>
      <c r="I652">
        <v>0.98770000000000002</v>
      </c>
      <c r="J652" s="446">
        <v>43480.68472222222</v>
      </c>
      <c r="K652">
        <v>0.98819999999999997</v>
      </c>
      <c r="L652">
        <v>0</v>
      </c>
      <c r="M652">
        <v>5</v>
      </c>
      <c r="N652">
        <v>8.6</v>
      </c>
      <c r="O652" s="498">
        <v>1.0416666664241347E-2</v>
      </c>
      <c r="P652" s="485"/>
      <c r="Q652" s="485"/>
      <c r="R652" s="485"/>
    </row>
    <row r="653" spans="1:18" x14ac:dyDescent="0.2">
      <c r="A653">
        <v>652</v>
      </c>
      <c r="B653" t="s">
        <v>97</v>
      </c>
      <c r="C653">
        <v>1</v>
      </c>
      <c r="D653">
        <v>0.17</v>
      </c>
      <c r="E653">
        <v>0.17</v>
      </c>
      <c r="F653" s="446">
        <v>43480.6875</v>
      </c>
      <c r="G653">
        <v>0.98899999999999999</v>
      </c>
      <c r="H653" s="446">
        <v>43480.6875</v>
      </c>
      <c r="I653">
        <v>0.98899999999999999</v>
      </c>
      <c r="J653" s="446">
        <v>43481.481249999997</v>
      </c>
      <c r="K653">
        <v>0.98950000000000016</v>
      </c>
      <c r="L653">
        <v>0</v>
      </c>
      <c r="M653">
        <v>5.000000000001819</v>
      </c>
      <c r="N653">
        <v>9.0299999999999994</v>
      </c>
      <c r="O653" s="498">
        <v>0.79374999999708962</v>
      </c>
      <c r="P653" s="485"/>
      <c r="Q653" s="485"/>
      <c r="R653" s="485"/>
    </row>
    <row r="654" spans="1:18" x14ac:dyDescent="0.2">
      <c r="A654">
        <v>653</v>
      </c>
      <c r="B654" t="s">
        <v>97</v>
      </c>
      <c r="C654">
        <v>1</v>
      </c>
      <c r="D654">
        <v>0.17</v>
      </c>
      <c r="E654">
        <v>0.17</v>
      </c>
      <c r="F654" s="446">
        <v>43481.481944444444</v>
      </c>
      <c r="G654">
        <v>0.98980000000000001</v>
      </c>
      <c r="H654" s="446">
        <v>43481.481944444444</v>
      </c>
      <c r="I654">
        <v>0.98980000000000001</v>
      </c>
      <c r="J654" s="446">
        <v>43481.498611111114</v>
      </c>
      <c r="K654">
        <v>0.99029999999999996</v>
      </c>
      <c r="L654">
        <v>0</v>
      </c>
      <c r="M654">
        <v>5</v>
      </c>
      <c r="N654">
        <v>8.58</v>
      </c>
      <c r="O654" s="498">
        <v>1.6666666670062114E-2</v>
      </c>
      <c r="P654" s="485"/>
      <c r="Q654" s="485"/>
      <c r="R654" s="485"/>
    </row>
    <row r="655" spans="1:18" x14ac:dyDescent="0.2">
      <c r="A655">
        <v>654</v>
      </c>
      <c r="B655" t="s">
        <v>97</v>
      </c>
      <c r="C655">
        <v>1</v>
      </c>
      <c r="D655">
        <v>0.17</v>
      </c>
      <c r="E655">
        <v>0.17</v>
      </c>
      <c r="F655" s="446">
        <v>43481.583333333336</v>
      </c>
      <c r="G655">
        <v>0.98980000000000001</v>
      </c>
      <c r="H655" s="446">
        <v>43481.583333333336</v>
      </c>
      <c r="I655">
        <v>0.98980000000000001</v>
      </c>
      <c r="J655" s="446">
        <v>43481.622916666667</v>
      </c>
      <c r="K655">
        <v>0.99029999999999996</v>
      </c>
      <c r="L655">
        <v>0</v>
      </c>
      <c r="M655">
        <v>5</v>
      </c>
      <c r="N655">
        <v>8.58</v>
      </c>
      <c r="O655" s="498">
        <v>3.9583333331393078E-2</v>
      </c>
      <c r="P655" s="485"/>
      <c r="Q655" s="485"/>
      <c r="R655" s="485"/>
    </row>
    <row r="656" spans="1:18" x14ac:dyDescent="0.2">
      <c r="A656">
        <v>655</v>
      </c>
      <c r="B656" t="s">
        <v>97</v>
      </c>
      <c r="C656">
        <v>1</v>
      </c>
      <c r="D656">
        <v>0.17</v>
      </c>
      <c r="E656">
        <v>0.17</v>
      </c>
      <c r="F656" s="446">
        <v>43481.631249999999</v>
      </c>
      <c r="G656">
        <v>0.99080000000000001</v>
      </c>
      <c r="H656" s="446">
        <v>43481.631249999999</v>
      </c>
      <c r="I656">
        <v>0.99080000000000001</v>
      </c>
      <c r="J656" s="446">
        <v>43482.124305555553</v>
      </c>
      <c r="K656">
        <v>0.99119999999999997</v>
      </c>
      <c r="L656">
        <v>0</v>
      </c>
      <c r="M656">
        <v>4</v>
      </c>
      <c r="N656">
        <v>8.18</v>
      </c>
      <c r="O656" s="498">
        <v>0.49305555555474712</v>
      </c>
      <c r="P656" s="485"/>
      <c r="Q656" s="485"/>
      <c r="R656" s="485"/>
    </row>
    <row r="657" spans="1:18" x14ac:dyDescent="0.2">
      <c r="A657">
        <v>656</v>
      </c>
      <c r="B657" t="s">
        <v>97</v>
      </c>
      <c r="C657">
        <v>1</v>
      </c>
      <c r="D657">
        <v>0.17</v>
      </c>
      <c r="E657">
        <v>0.17</v>
      </c>
      <c r="F657" s="446">
        <v>43482.299305555556</v>
      </c>
      <c r="G657">
        <v>0.99209999999999998</v>
      </c>
      <c r="H657" s="446">
        <v>43482.299305555556</v>
      </c>
      <c r="I657">
        <v>0.99209999999999998</v>
      </c>
      <c r="J657" s="446">
        <v>43482.388888888891</v>
      </c>
      <c r="K657">
        <v>0.99260000000000015</v>
      </c>
      <c r="L657">
        <v>0</v>
      </c>
      <c r="M657">
        <v>5.000000000001819</v>
      </c>
      <c r="N657">
        <v>8.56</v>
      </c>
      <c r="O657" s="498">
        <v>8.9583333334303461E-2</v>
      </c>
      <c r="P657" s="485"/>
      <c r="Q657" s="485"/>
      <c r="R657" s="485"/>
    </row>
    <row r="658" spans="1:18" x14ac:dyDescent="0.2">
      <c r="A658">
        <v>657</v>
      </c>
      <c r="B658" t="s">
        <v>97</v>
      </c>
      <c r="C658">
        <v>1</v>
      </c>
      <c r="D658">
        <v>0.17</v>
      </c>
      <c r="E658">
        <v>0.17</v>
      </c>
      <c r="F658" s="446">
        <v>43482.563194444447</v>
      </c>
      <c r="G658">
        <v>0.99350000000000005</v>
      </c>
      <c r="H658" s="446">
        <v>43482.563194444447</v>
      </c>
      <c r="I658">
        <v>0.99350000000000005</v>
      </c>
      <c r="J658" s="446">
        <v>43482.615972222222</v>
      </c>
      <c r="K658">
        <v>0.99399999999999999</v>
      </c>
      <c r="L658">
        <v>0</v>
      </c>
      <c r="M658">
        <v>5</v>
      </c>
      <c r="N658">
        <v>8.5500000000000007</v>
      </c>
      <c r="O658" s="498">
        <v>5.2777777775190771E-2</v>
      </c>
      <c r="P658" s="485"/>
      <c r="Q658" s="485"/>
      <c r="R658" s="485"/>
    </row>
    <row r="659" spans="1:18" x14ac:dyDescent="0.2">
      <c r="A659">
        <v>658</v>
      </c>
      <c r="B659" t="s">
        <v>97</v>
      </c>
      <c r="C659">
        <v>1</v>
      </c>
      <c r="D659">
        <v>0.17</v>
      </c>
      <c r="E659">
        <v>0.17</v>
      </c>
      <c r="F659" s="446">
        <v>43483.640277777777</v>
      </c>
      <c r="G659">
        <v>0.99480000000000002</v>
      </c>
      <c r="H659" s="446">
        <v>43483.640277777777</v>
      </c>
      <c r="I659">
        <v>0.99480000000000002</v>
      </c>
      <c r="J659" s="446">
        <v>43483.65347222222</v>
      </c>
      <c r="K659">
        <v>0.99530000000000007</v>
      </c>
      <c r="L659">
        <v>0</v>
      </c>
      <c r="M659">
        <v>5</v>
      </c>
      <c r="N659">
        <v>8.5399999999999991</v>
      </c>
      <c r="O659" s="498">
        <v>1.3194444443797693E-2</v>
      </c>
      <c r="P659" s="485"/>
      <c r="Q659" s="485"/>
      <c r="R659" s="485"/>
    </row>
    <row r="660" spans="1:18" x14ac:dyDescent="0.2">
      <c r="A660">
        <v>659</v>
      </c>
      <c r="B660" t="s">
        <v>97</v>
      </c>
      <c r="C660">
        <v>1</v>
      </c>
      <c r="D660">
        <v>0.17</v>
      </c>
      <c r="E660">
        <v>0.17</v>
      </c>
      <c r="F660" s="446">
        <v>43485.92083333333</v>
      </c>
      <c r="G660">
        <v>0.99539999999999995</v>
      </c>
      <c r="H660" s="446">
        <v>43485.92083333333</v>
      </c>
      <c r="I660">
        <v>0.99539999999999995</v>
      </c>
      <c r="J660" s="446">
        <v>43486.388888888891</v>
      </c>
      <c r="K660">
        <v>0.99590000000000001</v>
      </c>
      <c r="L660">
        <v>0</v>
      </c>
      <c r="M660">
        <v>5</v>
      </c>
      <c r="N660">
        <v>8.9700000000000006</v>
      </c>
      <c r="O660" s="498">
        <v>-0.53194444443943212</v>
      </c>
      <c r="P660" s="485"/>
      <c r="Q660" s="485"/>
      <c r="R660" s="485"/>
    </row>
    <row r="661" spans="1:18" x14ac:dyDescent="0.2">
      <c r="A661">
        <v>660</v>
      </c>
      <c r="B661" t="s">
        <v>97</v>
      </c>
      <c r="C661">
        <v>1</v>
      </c>
      <c r="D661">
        <v>0.17</v>
      </c>
      <c r="E661">
        <v>0.17</v>
      </c>
      <c r="F661" s="446">
        <v>43486.92291666667</v>
      </c>
      <c r="G661">
        <v>0.99780000000000002</v>
      </c>
      <c r="H661" s="446">
        <v>43486.92291666667</v>
      </c>
      <c r="I661">
        <v>0.99780000000000002</v>
      </c>
      <c r="J661" s="446">
        <v>43487.557638888888</v>
      </c>
      <c r="K661">
        <v>0.99829999999999997</v>
      </c>
      <c r="L661">
        <v>0</v>
      </c>
      <c r="M661">
        <v>5</v>
      </c>
      <c r="N661">
        <v>8.9499999999999993</v>
      </c>
      <c r="O661" s="498">
        <v>0.63472222221753327</v>
      </c>
      <c r="P661" s="485"/>
      <c r="Q661" s="485"/>
      <c r="R661" s="485"/>
    </row>
    <row r="662" spans="1:18" x14ac:dyDescent="0.2">
      <c r="A662">
        <v>661</v>
      </c>
      <c r="B662" t="s">
        <v>97</v>
      </c>
      <c r="C662">
        <v>1</v>
      </c>
      <c r="D662">
        <v>0.17</v>
      </c>
      <c r="E662">
        <v>0.17</v>
      </c>
      <c r="F662" s="446">
        <v>43487.875</v>
      </c>
      <c r="G662">
        <v>0.99790000000000001</v>
      </c>
      <c r="H662" s="446">
        <v>43487.875</v>
      </c>
      <c r="I662">
        <v>0.99790000000000001</v>
      </c>
      <c r="J662" s="446">
        <v>43488.398611111108</v>
      </c>
      <c r="K662">
        <v>0.99840000000000007</v>
      </c>
      <c r="L662">
        <v>0</v>
      </c>
      <c r="M662">
        <v>5</v>
      </c>
      <c r="N662">
        <v>8.9499999999999993</v>
      </c>
      <c r="O662" s="498">
        <v>0.52361111110803904</v>
      </c>
      <c r="P662" s="485"/>
      <c r="Q662" s="485"/>
      <c r="R662" s="485"/>
    </row>
    <row r="663" spans="1:18" x14ac:dyDescent="0.2">
      <c r="A663">
        <v>662</v>
      </c>
      <c r="B663" t="s">
        <v>97</v>
      </c>
      <c r="C663">
        <v>1</v>
      </c>
      <c r="D663">
        <v>0.17</v>
      </c>
      <c r="E663">
        <v>0.17</v>
      </c>
      <c r="F663" s="446">
        <v>43488.964583333334</v>
      </c>
      <c r="G663">
        <v>0.995</v>
      </c>
      <c r="H663" s="446">
        <v>43488.964583333334</v>
      </c>
      <c r="I663">
        <v>0.995</v>
      </c>
      <c r="J663" s="446">
        <v>43489.34097222222</v>
      </c>
      <c r="K663">
        <v>0.99539999999999995</v>
      </c>
      <c r="L663">
        <v>0</v>
      </c>
      <c r="M663">
        <v>4</v>
      </c>
      <c r="N663">
        <v>8.15</v>
      </c>
      <c r="O663" s="498">
        <v>0.37638888888614019</v>
      </c>
      <c r="P663" s="485"/>
      <c r="Q663" s="485"/>
      <c r="R663" s="485"/>
    </row>
    <row r="664" spans="1:18" x14ac:dyDescent="0.2">
      <c r="A664">
        <v>663</v>
      </c>
      <c r="B664" t="s">
        <v>97</v>
      </c>
      <c r="C664">
        <v>1</v>
      </c>
      <c r="D664">
        <v>0.17</v>
      </c>
      <c r="E664">
        <v>0.17</v>
      </c>
      <c r="F664" s="446">
        <v>43489.344444444447</v>
      </c>
      <c r="G664">
        <v>0.99629999999999996</v>
      </c>
      <c r="H664" s="446">
        <v>43489.344444444447</v>
      </c>
      <c r="I664">
        <v>0.99629999999999996</v>
      </c>
      <c r="J664" s="446">
        <v>43489.720138888886</v>
      </c>
      <c r="K664">
        <v>0.99680000000000002</v>
      </c>
      <c r="L664">
        <v>0</v>
      </c>
      <c r="M664">
        <v>5</v>
      </c>
      <c r="N664">
        <v>8.5299999999999994</v>
      </c>
      <c r="O664" s="498">
        <v>0.37569444443943212</v>
      </c>
      <c r="P664" s="485"/>
      <c r="Q664" s="485"/>
      <c r="R664" s="485"/>
    </row>
    <row r="665" spans="1:18" x14ac:dyDescent="0.2">
      <c r="A665">
        <v>664</v>
      </c>
      <c r="B665" t="s">
        <v>97</v>
      </c>
      <c r="C665">
        <v>2</v>
      </c>
      <c r="D665">
        <v>0.53</v>
      </c>
      <c r="E665">
        <v>0.70000000000000007</v>
      </c>
      <c r="F665" s="446">
        <v>43490.625</v>
      </c>
      <c r="G665">
        <v>0.99490000000000001</v>
      </c>
      <c r="H665" s="446">
        <v>43494.06527777778</v>
      </c>
      <c r="I665">
        <v>0.99270000000000003</v>
      </c>
      <c r="J665" s="446">
        <v>43494.611111111109</v>
      </c>
      <c r="K665">
        <v>0.99439999999999984</v>
      </c>
      <c r="L665">
        <v>22</v>
      </c>
      <c r="M665">
        <v>16.999999999998181</v>
      </c>
      <c r="N665">
        <v>82.94</v>
      </c>
      <c r="O665" s="498">
        <v>1.9861111111094942</v>
      </c>
      <c r="P665" s="485"/>
      <c r="Q665" s="485"/>
      <c r="R665" s="485"/>
    </row>
    <row r="666" spans="1:18" x14ac:dyDescent="0.2">
      <c r="A666">
        <v>665</v>
      </c>
      <c r="B666" t="s">
        <v>97</v>
      </c>
      <c r="C666">
        <v>1</v>
      </c>
      <c r="D666">
        <v>0.17</v>
      </c>
      <c r="E666">
        <v>0.17</v>
      </c>
      <c r="F666" s="446">
        <v>43495.82708333333</v>
      </c>
      <c r="G666">
        <v>0.99470000000000003</v>
      </c>
      <c r="H666" s="446">
        <v>43495.82708333333</v>
      </c>
      <c r="I666">
        <v>0.99470000000000003</v>
      </c>
      <c r="J666" s="446">
        <v>43496.616666666669</v>
      </c>
      <c r="K666">
        <v>0.99509999999999998</v>
      </c>
      <c r="L666">
        <v>0</v>
      </c>
      <c r="M666">
        <v>4</v>
      </c>
      <c r="N666">
        <v>8.15</v>
      </c>
      <c r="O666" s="498">
        <v>0.78958333333866904</v>
      </c>
      <c r="P666" s="485"/>
      <c r="Q666" s="485"/>
      <c r="R666" s="485"/>
    </row>
    <row r="667" spans="1:18" x14ac:dyDescent="0.2">
      <c r="A667">
        <v>666</v>
      </c>
      <c r="B667" t="s">
        <v>97</v>
      </c>
      <c r="C667">
        <v>1</v>
      </c>
      <c r="D667">
        <v>0.17</v>
      </c>
      <c r="E667">
        <v>0.17</v>
      </c>
      <c r="F667" s="446">
        <v>43496.665972222225</v>
      </c>
      <c r="G667">
        <v>0.99219999999999997</v>
      </c>
      <c r="H667" s="446">
        <v>43496.665972222225</v>
      </c>
      <c r="I667">
        <v>0.99219999999999997</v>
      </c>
      <c r="J667" s="446">
        <v>43496.667361111111</v>
      </c>
      <c r="K667">
        <v>0.99270000000000003</v>
      </c>
      <c r="L667">
        <v>0</v>
      </c>
      <c r="M667">
        <v>5</v>
      </c>
      <c r="N667">
        <v>8.56</v>
      </c>
      <c r="O667" s="498">
        <v>1.3888888861401938E-3</v>
      </c>
      <c r="P667" s="485"/>
      <c r="Q667" s="485"/>
      <c r="R667" s="485"/>
    </row>
    <row r="668" spans="1:18" x14ac:dyDescent="0.2">
      <c r="A668">
        <v>667</v>
      </c>
      <c r="B668" t="s">
        <v>97</v>
      </c>
      <c r="C668">
        <v>1</v>
      </c>
      <c r="D668">
        <v>0.17</v>
      </c>
      <c r="E668">
        <v>0.17</v>
      </c>
      <c r="F668" s="446">
        <v>43496.667361111111</v>
      </c>
      <c r="G668">
        <v>0.99299999999999999</v>
      </c>
      <c r="H668" s="446">
        <v>43496.667361111111</v>
      </c>
      <c r="I668">
        <v>0.99299999999999999</v>
      </c>
      <c r="J668" s="446">
        <v>43496.671527777777</v>
      </c>
      <c r="K668">
        <v>0.99350000000000005</v>
      </c>
      <c r="L668">
        <v>0</v>
      </c>
      <c r="M668">
        <v>5</v>
      </c>
      <c r="N668">
        <v>8.56</v>
      </c>
      <c r="O668" s="498">
        <v>4.166666665696539E-3</v>
      </c>
      <c r="P668" s="485"/>
      <c r="Q668" s="485"/>
      <c r="R668" s="485"/>
    </row>
    <row r="669" spans="1:18" x14ac:dyDescent="0.2">
      <c r="A669">
        <v>668</v>
      </c>
      <c r="B669" t="s">
        <v>97</v>
      </c>
      <c r="C669">
        <v>1</v>
      </c>
      <c r="D669">
        <v>0.17</v>
      </c>
      <c r="E669">
        <v>0.17</v>
      </c>
      <c r="F669" s="446">
        <v>43497.563194444447</v>
      </c>
      <c r="G669">
        <v>0.99409999999999998</v>
      </c>
      <c r="H669" s="446">
        <v>43497.563194444447</v>
      </c>
      <c r="I669">
        <v>0.99409999999999998</v>
      </c>
      <c r="J669" s="446">
        <v>43497.625</v>
      </c>
      <c r="K669">
        <v>0.99460000000000004</v>
      </c>
      <c r="L669">
        <v>0</v>
      </c>
      <c r="M669">
        <v>5</v>
      </c>
      <c r="N669">
        <v>8.5399999999999991</v>
      </c>
      <c r="O669" s="498">
        <v>6.1805555553291924E-2</v>
      </c>
      <c r="P669" s="485"/>
      <c r="Q669" s="485"/>
      <c r="R669" s="485"/>
    </row>
    <row r="670" spans="1:18" x14ac:dyDescent="0.2">
      <c r="A670">
        <v>669</v>
      </c>
      <c r="B670" t="s">
        <v>97</v>
      </c>
      <c r="C670">
        <v>1</v>
      </c>
      <c r="D670">
        <v>0.17</v>
      </c>
      <c r="E670">
        <v>0.17</v>
      </c>
      <c r="F670" s="446">
        <v>43497.625694444447</v>
      </c>
      <c r="G670">
        <v>0.995</v>
      </c>
      <c r="H670" s="446">
        <v>43497.625694444447</v>
      </c>
      <c r="I670">
        <v>0.995</v>
      </c>
      <c r="J670" s="446">
        <v>43497.627083333333</v>
      </c>
      <c r="K670">
        <v>0.99550000000000005</v>
      </c>
      <c r="L670">
        <v>0</v>
      </c>
      <c r="M670">
        <v>5</v>
      </c>
      <c r="N670">
        <v>8.5399999999999991</v>
      </c>
      <c r="O670" s="498">
        <v>1.3888888861401938E-3</v>
      </c>
      <c r="P670" s="485"/>
      <c r="Q670" s="485"/>
      <c r="R670" s="485"/>
    </row>
    <row r="671" spans="1:18" x14ac:dyDescent="0.2">
      <c r="A671">
        <v>670</v>
      </c>
      <c r="B671" t="s">
        <v>97</v>
      </c>
      <c r="C671">
        <v>1</v>
      </c>
      <c r="D671">
        <v>0.17</v>
      </c>
      <c r="E671">
        <v>0.17</v>
      </c>
      <c r="F671" s="446">
        <v>43499.92083333333</v>
      </c>
      <c r="G671">
        <v>0.99539999999999995</v>
      </c>
      <c r="H671" s="446">
        <v>43499.92083333333</v>
      </c>
      <c r="I671">
        <v>0.99539999999999995</v>
      </c>
      <c r="J671" s="446">
        <v>43500.1</v>
      </c>
      <c r="K671">
        <v>0.99590000000000001</v>
      </c>
      <c r="L671">
        <v>0</v>
      </c>
      <c r="M671">
        <v>5</v>
      </c>
      <c r="N671">
        <v>8.9700000000000006</v>
      </c>
      <c r="O671" s="498">
        <v>-0.82083333333139308</v>
      </c>
      <c r="P671" s="485"/>
      <c r="Q671" s="485"/>
      <c r="R671" s="485"/>
    </row>
    <row r="672" spans="1:18" x14ac:dyDescent="0.2">
      <c r="A672">
        <v>671</v>
      </c>
      <c r="B672" t="s">
        <v>97</v>
      </c>
      <c r="C672">
        <v>1</v>
      </c>
      <c r="D672">
        <v>0.17</v>
      </c>
      <c r="E672">
        <v>0.17</v>
      </c>
      <c r="F672" s="446">
        <v>43503.622916666667</v>
      </c>
      <c r="G672">
        <v>1.0016</v>
      </c>
      <c r="H672" s="446">
        <v>43503.622916666667</v>
      </c>
      <c r="I672">
        <v>1.0016</v>
      </c>
      <c r="J672" s="446">
        <v>43503.869444444441</v>
      </c>
      <c r="K672">
        <v>1.0021</v>
      </c>
      <c r="L672">
        <v>0</v>
      </c>
      <c r="M672">
        <v>5</v>
      </c>
      <c r="N672">
        <v>8.48</v>
      </c>
      <c r="O672" s="498">
        <v>0.24652777777373558</v>
      </c>
      <c r="P672" s="485"/>
      <c r="Q672" s="485"/>
      <c r="R672" s="485"/>
    </row>
    <row r="673" spans="1:18" x14ac:dyDescent="0.2">
      <c r="A673">
        <v>672</v>
      </c>
      <c r="B673" t="s">
        <v>97</v>
      </c>
      <c r="C673">
        <v>1</v>
      </c>
      <c r="D673">
        <v>0.17</v>
      </c>
      <c r="E673">
        <v>0.17</v>
      </c>
      <c r="F673" s="446">
        <v>43506.92083333333</v>
      </c>
      <c r="G673">
        <v>1.0007999999999999</v>
      </c>
      <c r="H673" s="446">
        <v>43506.92083333333</v>
      </c>
      <c r="I673">
        <v>1.0007999999999999</v>
      </c>
      <c r="J673" s="446">
        <v>43506.92083333333</v>
      </c>
      <c r="K673">
        <v>1.0013000000000001</v>
      </c>
      <c r="L673">
        <v>0</v>
      </c>
      <c r="M673">
        <v>5</v>
      </c>
      <c r="N673">
        <v>8.49</v>
      </c>
      <c r="O673" s="498">
        <v>-1</v>
      </c>
      <c r="P673" s="485"/>
      <c r="Q673" s="485"/>
      <c r="R673" s="485"/>
    </row>
    <row r="674" spans="1:18" x14ac:dyDescent="0.2">
      <c r="A674">
        <v>673</v>
      </c>
      <c r="B674" t="s">
        <v>97</v>
      </c>
      <c r="C674">
        <v>1</v>
      </c>
      <c r="D674">
        <v>0.17</v>
      </c>
      <c r="E674">
        <v>0.17</v>
      </c>
      <c r="F674" s="446">
        <v>43506.92083333333</v>
      </c>
      <c r="G674">
        <v>1.0016</v>
      </c>
      <c r="H674" s="446">
        <v>43506.92083333333</v>
      </c>
      <c r="I674">
        <v>1.0016</v>
      </c>
      <c r="J674" s="446">
        <v>43506.92083333333</v>
      </c>
      <c r="K674">
        <v>1.0021</v>
      </c>
      <c r="L674">
        <v>0</v>
      </c>
      <c r="M674">
        <v>5</v>
      </c>
      <c r="N674">
        <v>8.48</v>
      </c>
      <c r="O674" s="498">
        <v>-1</v>
      </c>
      <c r="P674" s="485"/>
      <c r="Q674" s="485"/>
      <c r="R674" s="485"/>
    </row>
    <row r="675" spans="1:18" x14ac:dyDescent="0.2">
      <c r="A675">
        <v>674</v>
      </c>
      <c r="B675" t="s">
        <v>97</v>
      </c>
      <c r="C675">
        <v>1</v>
      </c>
      <c r="D675">
        <v>0.17</v>
      </c>
      <c r="E675">
        <v>0.17</v>
      </c>
      <c r="F675" s="446">
        <v>43506.92291666667</v>
      </c>
      <c r="G675">
        <v>1.0078</v>
      </c>
      <c r="H675" s="446">
        <v>43506.92291666667</v>
      </c>
      <c r="I675">
        <v>1.0078</v>
      </c>
      <c r="J675" s="446">
        <v>43506.924305555556</v>
      </c>
      <c r="K675">
        <v>1.0083</v>
      </c>
      <c r="L675">
        <v>0</v>
      </c>
      <c r="M675">
        <v>5</v>
      </c>
      <c r="N675">
        <v>8.43</v>
      </c>
      <c r="O675" s="498">
        <v>-0.99861111111385981</v>
      </c>
      <c r="P675" s="485"/>
      <c r="Q675" s="485"/>
      <c r="R675" s="485"/>
    </row>
    <row r="676" spans="1:18" x14ac:dyDescent="0.2">
      <c r="A676">
        <v>675</v>
      </c>
      <c r="B676" t="s">
        <v>97</v>
      </c>
      <c r="C676">
        <v>1</v>
      </c>
      <c r="D676">
        <v>0.17</v>
      </c>
      <c r="E676">
        <v>0.17</v>
      </c>
      <c r="F676" s="446">
        <v>43506.924305555556</v>
      </c>
      <c r="G676">
        <v>1.0086999999999999</v>
      </c>
      <c r="H676" s="446">
        <v>43506.924305555556</v>
      </c>
      <c r="I676">
        <v>1.0086999999999999</v>
      </c>
      <c r="J676" s="446">
        <v>43506.924305555556</v>
      </c>
      <c r="K676">
        <v>1.0092000000000001</v>
      </c>
      <c r="L676">
        <v>0</v>
      </c>
      <c r="M676">
        <v>5.000000000001819</v>
      </c>
      <c r="N676">
        <v>8.42</v>
      </c>
      <c r="O676" s="498">
        <v>-1</v>
      </c>
      <c r="P676" s="485"/>
      <c r="Q676" s="485"/>
      <c r="R676" s="485"/>
    </row>
    <row r="677" spans="1:18" x14ac:dyDescent="0.2">
      <c r="A677">
        <v>676</v>
      </c>
      <c r="B677" t="s">
        <v>97</v>
      </c>
      <c r="C677">
        <v>4</v>
      </c>
      <c r="D677">
        <v>5.31</v>
      </c>
      <c r="E677">
        <v>5.4799999999999995</v>
      </c>
      <c r="F677" s="446">
        <v>43506.924305555556</v>
      </c>
      <c r="G677">
        <v>1.0097</v>
      </c>
      <c r="H677" s="446">
        <v>43507.340277777781</v>
      </c>
      <c r="I677">
        <v>1.0012000000000001</v>
      </c>
      <c r="J677" s="446">
        <v>43507.395833333336</v>
      </c>
      <c r="K677">
        <v>1.0021</v>
      </c>
      <c r="L677">
        <v>85</v>
      </c>
      <c r="M677">
        <v>9</v>
      </c>
      <c r="N677">
        <v>348.40999999999997</v>
      </c>
      <c r="O677" s="498">
        <v>-0.52847222222044365</v>
      </c>
      <c r="P677" s="485"/>
      <c r="Q677" s="485"/>
      <c r="R677" s="485"/>
    </row>
    <row r="678" spans="1:18" x14ac:dyDescent="0.2">
      <c r="A678">
        <v>677</v>
      </c>
      <c r="B678" t="s">
        <v>97</v>
      </c>
      <c r="C678">
        <v>1</v>
      </c>
      <c r="D678">
        <v>0.18</v>
      </c>
      <c r="E678">
        <v>0.18</v>
      </c>
      <c r="F678" s="446">
        <v>43507.599305555559</v>
      </c>
      <c r="G678">
        <v>1.0054000000000001</v>
      </c>
      <c r="H678" s="446">
        <v>43507.599305555559</v>
      </c>
      <c r="I678">
        <v>1.0054000000000001</v>
      </c>
      <c r="J678" s="446">
        <v>43508.352777777778</v>
      </c>
      <c r="K678">
        <v>1.0059</v>
      </c>
      <c r="L678">
        <v>0</v>
      </c>
      <c r="M678">
        <v>5</v>
      </c>
      <c r="N678">
        <v>9.42</v>
      </c>
      <c r="O678" s="498">
        <v>0.75347222221898846</v>
      </c>
      <c r="P678" s="485"/>
      <c r="Q678" s="485"/>
      <c r="R678" s="485"/>
    </row>
    <row r="679" spans="1:18" x14ac:dyDescent="0.2">
      <c r="A679">
        <v>678</v>
      </c>
      <c r="B679" t="s">
        <v>97</v>
      </c>
      <c r="C679">
        <v>1</v>
      </c>
      <c r="D679">
        <v>0.18</v>
      </c>
      <c r="E679">
        <v>0.18</v>
      </c>
      <c r="F679" s="446">
        <v>43508.353472222225</v>
      </c>
      <c r="G679">
        <v>1.0063</v>
      </c>
      <c r="H679" s="446">
        <v>43508.353472222225</v>
      </c>
      <c r="I679">
        <v>1.0063</v>
      </c>
      <c r="J679" s="446">
        <v>43508.366666666669</v>
      </c>
      <c r="K679">
        <v>1.0067999999999999</v>
      </c>
      <c r="L679">
        <v>0</v>
      </c>
      <c r="M679">
        <v>5</v>
      </c>
      <c r="N679">
        <v>8.94</v>
      </c>
      <c r="O679" s="498">
        <v>1.3194444443797693E-2</v>
      </c>
      <c r="P679" s="485"/>
      <c r="Q679" s="485"/>
      <c r="R679" s="485"/>
    </row>
    <row r="680" spans="1:18" x14ac:dyDescent="0.2">
      <c r="A680">
        <v>679</v>
      </c>
      <c r="B680" t="s">
        <v>97</v>
      </c>
      <c r="C680">
        <v>1</v>
      </c>
      <c r="D680">
        <v>0.18</v>
      </c>
      <c r="E680">
        <v>0.18</v>
      </c>
      <c r="F680" s="446">
        <v>43508.390277777777</v>
      </c>
      <c r="G680">
        <v>1.0075000000000001</v>
      </c>
      <c r="H680" s="446">
        <v>43508.390277777777</v>
      </c>
      <c r="I680">
        <v>1.0075000000000001</v>
      </c>
      <c r="J680" s="446">
        <v>43508.470138888886</v>
      </c>
      <c r="K680">
        <v>1.008</v>
      </c>
      <c r="L680">
        <v>0</v>
      </c>
      <c r="M680">
        <v>5</v>
      </c>
      <c r="N680">
        <v>8.93</v>
      </c>
      <c r="O680" s="498">
        <v>7.9861111109494232E-2</v>
      </c>
      <c r="P680" s="485"/>
      <c r="Q680" s="485"/>
      <c r="R680" s="485"/>
    </row>
    <row r="681" spans="1:18" x14ac:dyDescent="0.2">
      <c r="A681">
        <v>680</v>
      </c>
      <c r="B681" t="s">
        <v>97</v>
      </c>
      <c r="C681">
        <v>1</v>
      </c>
      <c r="D681">
        <v>0.18</v>
      </c>
      <c r="E681">
        <v>0.18</v>
      </c>
      <c r="F681" s="446">
        <v>43508.486111111109</v>
      </c>
      <c r="G681">
        <v>1.0094000000000001</v>
      </c>
      <c r="H681" s="446">
        <v>43508.486111111109</v>
      </c>
      <c r="I681">
        <v>1.0094000000000001</v>
      </c>
      <c r="J681" s="446">
        <v>43510.361805555556</v>
      </c>
      <c r="K681">
        <v>1.0098</v>
      </c>
      <c r="L681">
        <v>0</v>
      </c>
      <c r="M681">
        <v>4</v>
      </c>
      <c r="N681">
        <v>9</v>
      </c>
      <c r="O681" s="498">
        <v>1.8756944444467081</v>
      </c>
      <c r="P681" s="485"/>
      <c r="Q681" s="485"/>
      <c r="R681" s="485"/>
    </row>
    <row r="682" spans="1:18" x14ac:dyDescent="0.2">
      <c r="A682">
        <v>681</v>
      </c>
      <c r="B682" t="s">
        <v>97</v>
      </c>
      <c r="C682">
        <v>1</v>
      </c>
      <c r="D682">
        <v>0.18</v>
      </c>
      <c r="E682">
        <v>0.18</v>
      </c>
      <c r="F682" s="446">
        <v>43510.629166666666</v>
      </c>
      <c r="G682">
        <v>1.0074000000000001</v>
      </c>
      <c r="H682" s="446">
        <v>43510.629166666666</v>
      </c>
      <c r="I682">
        <v>1.0074000000000001</v>
      </c>
      <c r="J682" s="446">
        <v>43510.654861111114</v>
      </c>
      <c r="K682">
        <v>1.0079</v>
      </c>
      <c r="L682">
        <v>0</v>
      </c>
      <c r="M682">
        <v>5</v>
      </c>
      <c r="N682">
        <v>8.93</v>
      </c>
      <c r="O682" s="498">
        <v>2.5694444448163267E-2</v>
      </c>
      <c r="P682" s="485"/>
      <c r="Q682" s="485"/>
      <c r="R682" s="485"/>
    </row>
    <row r="683" spans="1:18" x14ac:dyDescent="0.2">
      <c r="A683">
        <v>682</v>
      </c>
      <c r="B683" t="s">
        <v>97</v>
      </c>
      <c r="C683">
        <v>4</v>
      </c>
      <c r="D683">
        <v>5.62</v>
      </c>
      <c r="E683">
        <v>8.120000000000001</v>
      </c>
      <c r="F683" s="446">
        <v>43511.561805555553</v>
      </c>
      <c r="G683">
        <v>1.0086999999999999</v>
      </c>
      <c r="H683" s="446">
        <v>43516.249305555553</v>
      </c>
      <c r="I683">
        <v>1.0019</v>
      </c>
      <c r="J683" s="446">
        <v>43529.642361111109</v>
      </c>
      <c r="K683">
        <v>1.0031999999999999</v>
      </c>
      <c r="L683">
        <v>68</v>
      </c>
      <c r="M683">
        <v>12.999999999998181</v>
      </c>
      <c r="N683">
        <v>484.9</v>
      </c>
      <c r="O683" s="498">
        <v>12.080555555556202</v>
      </c>
      <c r="P683" s="485"/>
      <c r="Q683" s="485"/>
      <c r="R683" s="485"/>
    </row>
    <row r="684" spans="1:18" x14ac:dyDescent="0.2">
      <c r="A684">
        <v>683</v>
      </c>
      <c r="B684" t="s">
        <v>97</v>
      </c>
      <c r="C684">
        <v>1</v>
      </c>
      <c r="D684">
        <v>0.19</v>
      </c>
      <c r="E684">
        <v>0.19</v>
      </c>
      <c r="F684" s="446">
        <v>43529.647916666669</v>
      </c>
      <c r="G684">
        <v>1.0044999999999999</v>
      </c>
      <c r="H684" s="446">
        <v>43529.647916666669</v>
      </c>
      <c r="I684">
        <v>1.0044999999999999</v>
      </c>
      <c r="J684" s="446">
        <v>43529.720138888886</v>
      </c>
      <c r="K684">
        <v>1.0049999999999999</v>
      </c>
      <c r="L684">
        <v>0</v>
      </c>
      <c r="M684">
        <v>4.999999999998181</v>
      </c>
      <c r="N684">
        <v>9.4499999999999993</v>
      </c>
      <c r="O684" s="498">
        <v>7.2222222217533272E-2</v>
      </c>
      <c r="P684" s="485"/>
      <c r="Q684" s="485"/>
      <c r="R684" s="485"/>
    </row>
    <row r="685" spans="1:18" x14ac:dyDescent="0.2">
      <c r="A685">
        <v>684</v>
      </c>
      <c r="B685" t="s">
        <v>97</v>
      </c>
      <c r="C685">
        <v>1</v>
      </c>
      <c r="D685">
        <v>0.19</v>
      </c>
      <c r="E685">
        <v>0.19</v>
      </c>
      <c r="F685" s="446">
        <v>43530.563888888886</v>
      </c>
      <c r="G685">
        <v>1.0055000000000001</v>
      </c>
      <c r="H685" s="446">
        <v>43530.563888888886</v>
      </c>
      <c r="I685">
        <v>1.0055000000000001</v>
      </c>
      <c r="J685" s="446">
        <v>43531.53125</v>
      </c>
      <c r="K685">
        <v>1.0059</v>
      </c>
      <c r="L685">
        <v>0</v>
      </c>
      <c r="M685">
        <v>4</v>
      </c>
      <c r="N685">
        <v>9.0399999999999991</v>
      </c>
      <c r="O685" s="498">
        <v>0.96736111111385981</v>
      </c>
      <c r="P685" s="485"/>
      <c r="Q685" s="485"/>
      <c r="R685" s="485"/>
    </row>
    <row r="686" spans="1:18" x14ac:dyDescent="0.2">
      <c r="A686">
        <v>685</v>
      </c>
      <c r="B686" t="s">
        <v>97</v>
      </c>
      <c r="C686">
        <v>1</v>
      </c>
      <c r="D686">
        <v>0.19</v>
      </c>
      <c r="E686">
        <v>0.19</v>
      </c>
      <c r="F686" s="446">
        <v>43531.531944444447</v>
      </c>
      <c r="G686">
        <v>1.0065</v>
      </c>
      <c r="H686" s="446">
        <v>43531.531944444447</v>
      </c>
      <c r="I686">
        <v>1.0065</v>
      </c>
      <c r="J686" s="446">
        <v>43531.544444444444</v>
      </c>
      <c r="K686">
        <v>1.0069999999999999</v>
      </c>
      <c r="L686">
        <v>0</v>
      </c>
      <c r="M686">
        <v>4.999999999998181</v>
      </c>
      <c r="N686">
        <v>9.43</v>
      </c>
      <c r="O686" s="498">
        <v>1.2499999997089617E-2</v>
      </c>
      <c r="P686" s="485"/>
      <c r="Q686" s="485"/>
      <c r="R686" s="485"/>
    </row>
    <row r="687" spans="1:18" x14ac:dyDescent="0.2">
      <c r="A687">
        <v>686</v>
      </c>
      <c r="B687" t="s">
        <v>97</v>
      </c>
      <c r="C687">
        <v>1</v>
      </c>
      <c r="D687">
        <v>0.19</v>
      </c>
      <c r="E687">
        <v>0.19</v>
      </c>
      <c r="F687" s="446">
        <v>43531.702777777777</v>
      </c>
      <c r="G687">
        <v>1.0105999999999999</v>
      </c>
      <c r="H687" s="446">
        <v>43531.702777777777</v>
      </c>
      <c r="I687">
        <v>1.0105999999999999</v>
      </c>
      <c r="J687" s="446">
        <v>43531.711111111108</v>
      </c>
      <c r="K687">
        <v>1.0111000000000001</v>
      </c>
      <c r="L687">
        <v>0</v>
      </c>
      <c r="M687">
        <v>5.000000000001819</v>
      </c>
      <c r="N687">
        <v>9.4</v>
      </c>
      <c r="O687" s="498">
        <v>8.333333331393078E-3</v>
      </c>
      <c r="P687" s="485"/>
      <c r="Q687" s="485"/>
      <c r="R687" s="485"/>
    </row>
    <row r="688" spans="1:18" x14ac:dyDescent="0.2">
      <c r="A688">
        <v>687</v>
      </c>
      <c r="B688" t="s">
        <v>97</v>
      </c>
      <c r="C688">
        <v>1</v>
      </c>
      <c r="D688">
        <v>0.19</v>
      </c>
      <c r="E688">
        <v>0.19</v>
      </c>
      <c r="F688" s="446">
        <v>43531.711805555555</v>
      </c>
      <c r="G688">
        <v>1.0114000000000001</v>
      </c>
      <c r="H688" s="446">
        <v>43531.711805555555</v>
      </c>
      <c r="I688">
        <v>1.0114000000000001</v>
      </c>
      <c r="J688" s="446">
        <v>43531.818749999999</v>
      </c>
      <c r="K688">
        <v>1.0119</v>
      </c>
      <c r="L688">
        <v>0</v>
      </c>
      <c r="M688">
        <v>5</v>
      </c>
      <c r="N688">
        <v>9.39</v>
      </c>
      <c r="O688" s="498">
        <v>0.10694444444379769</v>
      </c>
      <c r="P688" s="485"/>
      <c r="Q688" s="485"/>
      <c r="R688" s="485"/>
    </row>
    <row r="689" spans="1:18" x14ac:dyDescent="0.2">
      <c r="A689">
        <v>688</v>
      </c>
      <c r="B689" t="s">
        <v>97</v>
      </c>
      <c r="C689">
        <v>2</v>
      </c>
      <c r="D689">
        <v>0.59</v>
      </c>
      <c r="E689">
        <v>0.78</v>
      </c>
      <c r="F689" s="446">
        <v>43531.819444444445</v>
      </c>
      <c r="G689">
        <v>1.0121</v>
      </c>
      <c r="H689" s="446">
        <v>43535.446527777778</v>
      </c>
      <c r="I689">
        <v>1.0093000000000001</v>
      </c>
      <c r="J689" s="446">
        <v>43535.665972222225</v>
      </c>
      <c r="K689">
        <v>1.0112000000000001</v>
      </c>
      <c r="L689">
        <v>28</v>
      </c>
      <c r="M689">
        <v>19.000000000001819</v>
      </c>
      <c r="N689">
        <v>94.94</v>
      </c>
      <c r="O689" s="498">
        <v>1.8465277777795563</v>
      </c>
      <c r="P689" s="485"/>
      <c r="Q689" s="485"/>
      <c r="R689" s="485"/>
    </row>
    <row r="690" spans="1:18" x14ac:dyDescent="0.2">
      <c r="A690">
        <v>689</v>
      </c>
      <c r="B690" t="s">
        <v>97</v>
      </c>
      <c r="C690">
        <v>1</v>
      </c>
      <c r="D690">
        <v>0.19</v>
      </c>
      <c r="E690">
        <v>0.19</v>
      </c>
      <c r="F690" s="446">
        <v>43536.464583333334</v>
      </c>
      <c r="G690">
        <v>1.0091000000000001</v>
      </c>
      <c r="H690" s="446">
        <v>43536.464583333334</v>
      </c>
      <c r="I690">
        <v>1.0091000000000001</v>
      </c>
      <c r="J690" s="446">
        <v>43536.494444444441</v>
      </c>
      <c r="K690">
        <v>1.0096000000000001</v>
      </c>
      <c r="L690">
        <v>0</v>
      </c>
      <c r="M690">
        <v>4.999999999998181</v>
      </c>
      <c r="N690">
        <v>9.41</v>
      </c>
      <c r="O690" s="498">
        <v>2.9861111106583849E-2</v>
      </c>
      <c r="P690" s="485"/>
      <c r="Q690" s="485"/>
      <c r="R690" s="485"/>
    </row>
    <row r="691" spans="1:18" x14ac:dyDescent="0.2">
      <c r="A691">
        <v>690</v>
      </c>
      <c r="B691" t="s">
        <v>97</v>
      </c>
      <c r="C691">
        <v>4</v>
      </c>
      <c r="D691">
        <v>5.94</v>
      </c>
      <c r="E691">
        <v>6.1300000000000008</v>
      </c>
      <c r="F691" s="446">
        <v>43537.657638888886</v>
      </c>
      <c r="G691">
        <v>1.0057</v>
      </c>
      <c r="H691" s="446">
        <v>43543.255555555559</v>
      </c>
      <c r="I691">
        <v>1.0007999999999999</v>
      </c>
      <c r="J691" s="446">
        <v>43560.529166666667</v>
      </c>
      <c r="K691">
        <v>1.0011000000000001</v>
      </c>
      <c r="L691">
        <v>49</v>
      </c>
      <c r="M691">
        <v>3.000000000001819</v>
      </c>
      <c r="N691">
        <v>395.91999999999996</v>
      </c>
      <c r="O691" s="498">
        <v>16.871527777781012</v>
      </c>
      <c r="P691" s="485"/>
      <c r="Q691" s="485"/>
      <c r="R691" s="485"/>
    </row>
    <row r="692" spans="1:18" x14ac:dyDescent="0.2">
      <c r="A692">
        <v>691</v>
      </c>
      <c r="B692" t="s">
        <v>97</v>
      </c>
      <c r="C692">
        <v>1</v>
      </c>
      <c r="D692">
        <v>0.2</v>
      </c>
      <c r="E692">
        <v>0.2</v>
      </c>
      <c r="F692" s="446">
        <v>43562.879166666666</v>
      </c>
      <c r="G692">
        <v>1.0002</v>
      </c>
      <c r="H692" s="446">
        <v>43562.879166666666</v>
      </c>
      <c r="I692">
        <v>1.0002</v>
      </c>
      <c r="J692" s="446">
        <v>43564.638888888891</v>
      </c>
      <c r="K692">
        <v>1.0005999999999999</v>
      </c>
      <c r="L692">
        <v>0</v>
      </c>
      <c r="M692">
        <v>4</v>
      </c>
      <c r="N692">
        <v>9.0399999999999991</v>
      </c>
      <c r="O692" s="498">
        <v>0.75972222222480923</v>
      </c>
      <c r="P692" s="485"/>
      <c r="Q692" s="485"/>
      <c r="R692" s="485"/>
    </row>
    <row r="693" spans="1:18" x14ac:dyDescent="0.2">
      <c r="A693">
        <v>692</v>
      </c>
      <c r="B693" t="s">
        <v>97</v>
      </c>
      <c r="C693">
        <v>1</v>
      </c>
      <c r="D693">
        <v>0.2</v>
      </c>
      <c r="E693">
        <v>0.2</v>
      </c>
      <c r="F693" s="446">
        <v>43565.545138888891</v>
      </c>
      <c r="G693">
        <v>1.0017</v>
      </c>
      <c r="H693" s="446">
        <v>43565.545138888891</v>
      </c>
      <c r="I693">
        <v>1.0017</v>
      </c>
      <c r="J693" s="446">
        <v>43565.552083333336</v>
      </c>
      <c r="K693">
        <v>1.0022</v>
      </c>
      <c r="L693">
        <v>0</v>
      </c>
      <c r="M693">
        <v>5</v>
      </c>
      <c r="N693">
        <v>9.98</v>
      </c>
      <c r="O693" s="498">
        <v>6.9444444452528842E-3</v>
      </c>
      <c r="P693" s="485"/>
      <c r="Q693" s="485"/>
      <c r="R693" s="485"/>
    </row>
    <row r="694" spans="1:18" x14ac:dyDescent="0.2">
      <c r="A694">
        <v>693</v>
      </c>
      <c r="B694" t="s">
        <v>97</v>
      </c>
      <c r="C694">
        <v>2</v>
      </c>
      <c r="D694">
        <v>0.62</v>
      </c>
      <c r="E694">
        <v>0.82000000000000006</v>
      </c>
      <c r="F694" s="446">
        <v>43566.521527777775</v>
      </c>
      <c r="G694">
        <v>1.0044</v>
      </c>
      <c r="H694" s="446">
        <v>43567.27847222222</v>
      </c>
      <c r="I694">
        <v>1.0028999999999999</v>
      </c>
      <c r="J694" s="446">
        <v>43570.75</v>
      </c>
      <c r="K694">
        <v>1.0043999999999997</v>
      </c>
      <c r="L694">
        <v>15.000000000001819</v>
      </c>
      <c r="M694">
        <v>15</v>
      </c>
      <c r="N694">
        <v>95.240000000000009</v>
      </c>
      <c r="O694" s="498">
        <v>2.2284722222248092</v>
      </c>
      <c r="P694" s="485"/>
      <c r="Q694" s="485"/>
      <c r="R694" s="485"/>
    </row>
    <row r="695" spans="1:18" x14ac:dyDescent="0.2">
      <c r="A695">
        <v>694</v>
      </c>
      <c r="B695" t="s">
        <v>97</v>
      </c>
      <c r="C695">
        <v>1</v>
      </c>
      <c r="D695">
        <v>0.2</v>
      </c>
      <c r="E695">
        <v>0.2</v>
      </c>
      <c r="F695" s="446">
        <v>43571.948611111111</v>
      </c>
      <c r="G695">
        <v>1.0083</v>
      </c>
      <c r="H695" s="446">
        <v>43571.948611111111</v>
      </c>
      <c r="I695">
        <v>1.0083</v>
      </c>
      <c r="J695" s="446">
        <v>43572.445833333331</v>
      </c>
      <c r="K695">
        <v>1.0087999999999999</v>
      </c>
      <c r="L695">
        <v>0</v>
      </c>
      <c r="M695">
        <v>5</v>
      </c>
      <c r="N695">
        <v>10.43</v>
      </c>
      <c r="O695" s="498">
        <v>0.49722222222044365</v>
      </c>
      <c r="P695" s="485"/>
      <c r="Q695" s="485"/>
      <c r="R695" s="485"/>
    </row>
    <row r="696" spans="1:18" x14ac:dyDescent="0.2">
      <c r="A696">
        <v>695</v>
      </c>
      <c r="B696" t="s">
        <v>97</v>
      </c>
      <c r="C696">
        <v>1</v>
      </c>
      <c r="D696">
        <v>0.2</v>
      </c>
      <c r="E696">
        <v>0.2</v>
      </c>
      <c r="F696" s="446">
        <v>43572.545138888891</v>
      </c>
      <c r="G696">
        <v>1.0095000000000001</v>
      </c>
      <c r="H696" s="446">
        <v>43572.545138888891</v>
      </c>
      <c r="I696">
        <v>1.0095000000000001</v>
      </c>
      <c r="J696" s="446">
        <v>43572.667361111111</v>
      </c>
      <c r="K696">
        <v>1.01</v>
      </c>
      <c r="L696">
        <v>0</v>
      </c>
      <c r="M696">
        <v>5</v>
      </c>
      <c r="N696">
        <v>9.9</v>
      </c>
      <c r="O696" s="498">
        <v>0.12222222222044365</v>
      </c>
      <c r="P696" s="485"/>
      <c r="Q696" s="485"/>
      <c r="R696" s="485"/>
    </row>
    <row r="697" spans="1:18" x14ac:dyDescent="0.2">
      <c r="A697">
        <v>696</v>
      </c>
      <c r="B697" t="s">
        <v>97</v>
      </c>
      <c r="C697">
        <v>1</v>
      </c>
      <c r="D697">
        <v>0.2</v>
      </c>
      <c r="E697">
        <v>0.2</v>
      </c>
      <c r="F697" s="446">
        <v>43573.313194444447</v>
      </c>
      <c r="G697">
        <v>1.0107999999999999</v>
      </c>
      <c r="H697" s="446">
        <v>43573.313194444447</v>
      </c>
      <c r="I697">
        <v>1.0107999999999999</v>
      </c>
      <c r="J697" s="446">
        <v>43573.317361111112</v>
      </c>
      <c r="K697">
        <v>1.0113000000000001</v>
      </c>
      <c r="L697">
        <v>0</v>
      </c>
      <c r="M697">
        <v>5</v>
      </c>
      <c r="N697">
        <v>9.89</v>
      </c>
      <c r="O697" s="498">
        <v>4.166666665696539E-3</v>
      </c>
      <c r="P697" s="485"/>
      <c r="Q697" s="485"/>
      <c r="R697" s="485"/>
    </row>
    <row r="698" spans="1:18" x14ac:dyDescent="0.2">
      <c r="A698">
        <v>697</v>
      </c>
      <c r="B698" t="s">
        <v>97</v>
      </c>
      <c r="C698">
        <v>1</v>
      </c>
      <c r="D698">
        <v>0.2</v>
      </c>
      <c r="E698">
        <v>0.2</v>
      </c>
      <c r="F698" s="446">
        <v>43573.318055555559</v>
      </c>
      <c r="G698">
        <v>1.0116000000000001</v>
      </c>
      <c r="H698" s="446">
        <v>43573.318055555559</v>
      </c>
      <c r="I698">
        <v>1.0116000000000001</v>
      </c>
      <c r="J698" s="446">
        <v>43573.511805555558</v>
      </c>
      <c r="K698">
        <v>1.0121</v>
      </c>
      <c r="L698">
        <v>0</v>
      </c>
      <c r="M698">
        <v>5</v>
      </c>
      <c r="N698">
        <v>9.8800000000000008</v>
      </c>
      <c r="O698" s="498">
        <v>0.19374999999854481</v>
      </c>
      <c r="P698" s="485"/>
      <c r="Q698" s="485"/>
      <c r="R698" s="485"/>
    </row>
    <row r="699" spans="1:18" x14ac:dyDescent="0.2">
      <c r="A699">
        <v>698</v>
      </c>
      <c r="B699" t="s">
        <v>97</v>
      </c>
      <c r="C699">
        <v>1</v>
      </c>
      <c r="D699">
        <v>0.2</v>
      </c>
      <c r="E699">
        <v>0.2</v>
      </c>
      <c r="F699" s="446">
        <v>43573.521527777775</v>
      </c>
      <c r="G699">
        <v>1.0127999999999999</v>
      </c>
      <c r="H699" s="446">
        <v>43573.521527777775</v>
      </c>
      <c r="I699">
        <v>1.0127999999999999</v>
      </c>
      <c r="J699" s="446">
        <v>43573.543749999997</v>
      </c>
      <c r="K699">
        <v>1.0133000000000001</v>
      </c>
      <c r="L699">
        <v>0</v>
      </c>
      <c r="M699">
        <v>5</v>
      </c>
      <c r="N699">
        <v>9.8699999999999992</v>
      </c>
      <c r="O699" s="498">
        <v>2.2222222221898846E-2</v>
      </c>
      <c r="P699" s="485"/>
      <c r="Q699" s="485"/>
      <c r="R699" s="485"/>
    </row>
    <row r="700" spans="1:18" x14ac:dyDescent="0.2">
      <c r="A700">
        <v>699</v>
      </c>
      <c r="B700" t="s">
        <v>97</v>
      </c>
      <c r="C700">
        <v>1</v>
      </c>
      <c r="D700">
        <v>0.2</v>
      </c>
      <c r="E700">
        <v>0.2</v>
      </c>
      <c r="F700" s="446">
        <v>43573.544444444444</v>
      </c>
      <c r="G700">
        <v>1.0136000000000001</v>
      </c>
      <c r="H700" s="446">
        <v>43573.544444444444</v>
      </c>
      <c r="I700">
        <v>1.0136000000000001</v>
      </c>
      <c r="J700" s="446">
        <v>43573.620833333334</v>
      </c>
      <c r="K700">
        <v>1.0141</v>
      </c>
      <c r="L700">
        <v>0</v>
      </c>
      <c r="M700">
        <v>5</v>
      </c>
      <c r="N700">
        <v>9.86</v>
      </c>
      <c r="O700" s="498">
        <v>7.6388888890505768E-2</v>
      </c>
      <c r="P700" s="485"/>
      <c r="Q700" s="485"/>
      <c r="R700" s="485"/>
    </row>
    <row r="701" spans="1:18" x14ac:dyDescent="0.2">
      <c r="A701">
        <v>700</v>
      </c>
      <c r="B701" t="s">
        <v>97</v>
      </c>
      <c r="C701">
        <v>2</v>
      </c>
      <c r="D701">
        <v>0.62</v>
      </c>
      <c r="E701">
        <v>0.82000000000000006</v>
      </c>
      <c r="F701" s="446">
        <v>43573.665277777778</v>
      </c>
      <c r="G701">
        <v>1.0157</v>
      </c>
      <c r="H701" s="446">
        <v>43574.322222222225</v>
      </c>
      <c r="I701">
        <v>1.0135000000000001</v>
      </c>
      <c r="J701" s="446">
        <v>43577.54583333333</v>
      </c>
      <c r="K701">
        <v>1.0152000000000001</v>
      </c>
      <c r="L701">
        <v>22</v>
      </c>
      <c r="M701">
        <v>17.000000000001819</v>
      </c>
      <c r="N701">
        <v>96.62</v>
      </c>
      <c r="O701" s="498">
        <v>1.8805555555518367</v>
      </c>
      <c r="P701" s="485"/>
      <c r="Q701" s="485"/>
      <c r="R701" s="485"/>
    </row>
    <row r="702" spans="1:18" x14ac:dyDescent="0.2">
      <c r="A702">
        <v>701</v>
      </c>
      <c r="B702" t="s">
        <v>97</v>
      </c>
      <c r="C702">
        <v>1</v>
      </c>
      <c r="D702">
        <v>0.2</v>
      </c>
      <c r="E702">
        <v>0.2</v>
      </c>
      <c r="F702" s="446">
        <v>43579.625694444447</v>
      </c>
      <c r="G702">
        <v>1.018</v>
      </c>
      <c r="H702" s="446">
        <v>43579.625694444447</v>
      </c>
      <c r="I702">
        <v>1.018</v>
      </c>
      <c r="J702" s="446">
        <v>43579.631944444445</v>
      </c>
      <c r="K702">
        <v>1.0185</v>
      </c>
      <c r="L702">
        <v>0</v>
      </c>
      <c r="M702">
        <v>5</v>
      </c>
      <c r="N702">
        <v>9.82</v>
      </c>
      <c r="O702" s="498">
        <v>6.2499999985448085E-3</v>
      </c>
      <c r="P702" s="485"/>
      <c r="Q702" s="485"/>
      <c r="R702" s="485"/>
    </row>
    <row r="703" spans="1:18" x14ac:dyDescent="0.2">
      <c r="A703">
        <v>702</v>
      </c>
      <c r="B703" t="s">
        <v>97</v>
      </c>
      <c r="C703">
        <v>1</v>
      </c>
      <c r="D703">
        <v>0.21</v>
      </c>
      <c r="E703">
        <v>0.21</v>
      </c>
      <c r="F703" s="446">
        <v>43579.685416666667</v>
      </c>
      <c r="G703">
        <v>1.0194000000000001</v>
      </c>
      <c r="H703" s="446">
        <v>43579.685416666667</v>
      </c>
      <c r="I703">
        <v>1.0194000000000001</v>
      </c>
      <c r="J703" s="446">
        <v>43579.69027777778</v>
      </c>
      <c r="K703">
        <v>1.0199</v>
      </c>
      <c r="L703">
        <v>0</v>
      </c>
      <c r="M703">
        <v>5</v>
      </c>
      <c r="N703">
        <v>10.3</v>
      </c>
      <c r="O703" s="498">
        <v>4.8611111124046147E-3</v>
      </c>
      <c r="P703" s="485"/>
      <c r="Q703" s="485"/>
      <c r="R703" s="485"/>
    </row>
    <row r="704" spans="1:18" x14ac:dyDescent="0.2">
      <c r="A704">
        <v>703</v>
      </c>
      <c r="B704" t="s">
        <v>97</v>
      </c>
      <c r="C704">
        <v>3</v>
      </c>
      <c r="D704">
        <v>2.0499999999999998</v>
      </c>
      <c r="E704">
        <v>2.9099999999999997</v>
      </c>
      <c r="F704" s="446">
        <v>43581.521527777775</v>
      </c>
      <c r="G704">
        <v>1.0227999999999999</v>
      </c>
      <c r="H704" s="446">
        <v>43586.994444444441</v>
      </c>
      <c r="I704">
        <v>1.0178</v>
      </c>
      <c r="J704" s="446">
        <v>43588.288888888892</v>
      </c>
      <c r="K704">
        <v>1.0205</v>
      </c>
      <c r="L704">
        <v>50</v>
      </c>
      <c r="M704">
        <v>27</v>
      </c>
      <c r="N704">
        <v>552.37</v>
      </c>
      <c r="O704" s="498">
        <v>4.7673611111167702</v>
      </c>
      <c r="P704" s="485"/>
      <c r="Q704" s="485"/>
      <c r="R704" s="485"/>
    </row>
    <row r="705" spans="1:18" x14ac:dyDescent="0.2">
      <c r="A705">
        <v>704</v>
      </c>
      <c r="B705" t="s">
        <v>97</v>
      </c>
      <c r="C705">
        <v>1</v>
      </c>
      <c r="D705">
        <v>0.22</v>
      </c>
      <c r="E705">
        <v>0.22</v>
      </c>
      <c r="F705" s="446">
        <v>43588.521527777775</v>
      </c>
      <c r="G705">
        <v>1.0213000000000001</v>
      </c>
      <c r="H705" s="446">
        <v>43588.521527777775</v>
      </c>
      <c r="I705">
        <v>1.0213000000000001</v>
      </c>
      <c r="J705" s="446">
        <v>43592.602777777778</v>
      </c>
      <c r="K705">
        <v>1.0217000000000001</v>
      </c>
      <c r="L705">
        <v>0</v>
      </c>
      <c r="M705">
        <v>3.999999999998181</v>
      </c>
      <c r="N705">
        <v>9.75</v>
      </c>
      <c r="O705" s="498">
        <v>2.0812500000029104</v>
      </c>
      <c r="P705" s="485"/>
      <c r="Q705" s="485"/>
      <c r="R705" s="485"/>
    </row>
    <row r="706" spans="1:18" x14ac:dyDescent="0.2">
      <c r="A706">
        <v>705</v>
      </c>
      <c r="B706" t="s">
        <v>97</v>
      </c>
      <c r="C706">
        <v>1</v>
      </c>
      <c r="D706">
        <v>0.22</v>
      </c>
      <c r="E706">
        <v>0.22</v>
      </c>
      <c r="F706" s="446">
        <v>43592.917361111111</v>
      </c>
      <c r="G706">
        <v>1.0195000000000001</v>
      </c>
      <c r="H706" s="446">
        <v>43592.917361111111</v>
      </c>
      <c r="I706">
        <v>1.0195000000000001</v>
      </c>
      <c r="J706" s="446">
        <v>43593.708333333336</v>
      </c>
      <c r="K706">
        <v>1.02</v>
      </c>
      <c r="L706">
        <v>0</v>
      </c>
      <c r="M706">
        <v>5</v>
      </c>
      <c r="N706">
        <v>11.35</v>
      </c>
      <c r="O706" s="498">
        <v>0.79097222222480923</v>
      </c>
      <c r="P706" s="485"/>
      <c r="Q706" s="485"/>
      <c r="R706" s="485"/>
    </row>
    <row r="707" spans="1:18" x14ac:dyDescent="0.2">
      <c r="A707">
        <v>706</v>
      </c>
      <c r="B707" t="s">
        <v>97</v>
      </c>
      <c r="C707">
        <v>1</v>
      </c>
      <c r="D707">
        <v>0.22</v>
      </c>
      <c r="E707">
        <v>0.22</v>
      </c>
      <c r="F707" s="446">
        <v>43594.59375</v>
      </c>
      <c r="G707">
        <v>1.0138</v>
      </c>
      <c r="H707" s="446">
        <v>43594.59375</v>
      </c>
      <c r="I707">
        <v>1.0138</v>
      </c>
      <c r="J707" s="446">
        <v>43594.615277777775</v>
      </c>
      <c r="K707">
        <v>1.0143</v>
      </c>
      <c r="L707">
        <v>0</v>
      </c>
      <c r="M707">
        <v>5</v>
      </c>
      <c r="N707">
        <v>10.84</v>
      </c>
      <c r="O707" s="498">
        <v>2.1527777775190771E-2</v>
      </c>
      <c r="P707" s="485"/>
      <c r="Q707" s="485"/>
      <c r="R707" s="485"/>
    </row>
    <row r="708" spans="1:18" x14ac:dyDescent="0.2">
      <c r="A708">
        <v>707</v>
      </c>
      <c r="B708" t="s">
        <v>97</v>
      </c>
      <c r="C708">
        <v>1</v>
      </c>
      <c r="D708">
        <v>0.22</v>
      </c>
      <c r="E708">
        <v>0.22</v>
      </c>
      <c r="F708" s="446">
        <v>43594.621527777781</v>
      </c>
      <c r="G708">
        <v>1.0142</v>
      </c>
      <c r="H708" s="446">
        <v>43594.621527777781</v>
      </c>
      <c r="I708">
        <v>1.0142</v>
      </c>
      <c r="J708" s="446">
        <v>43594.6875</v>
      </c>
      <c r="K708">
        <v>1.0146999999999999</v>
      </c>
      <c r="L708">
        <v>0</v>
      </c>
      <c r="M708">
        <v>5</v>
      </c>
      <c r="N708">
        <v>10.84</v>
      </c>
      <c r="O708" s="498">
        <v>6.5972222218988463E-2</v>
      </c>
      <c r="P708" s="485"/>
      <c r="Q708" s="485"/>
      <c r="R708" s="485"/>
    </row>
    <row r="709" spans="1:18" x14ac:dyDescent="0.2">
      <c r="A709">
        <v>708</v>
      </c>
      <c r="B709" t="s">
        <v>97</v>
      </c>
      <c r="C709">
        <v>1</v>
      </c>
      <c r="D709">
        <v>0.22</v>
      </c>
      <c r="E709">
        <v>0.22</v>
      </c>
      <c r="F709" s="446">
        <v>43594.688194444447</v>
      </c>
      <c r="G709">
        <v>1.0150999999999999</v>
      </c>
      <c r="H709" s="446">
        <v>43594.688194444447</v>
      </c>
      <c r="I709">
        <v>1.0150999999999999</v>
      </c>
      <c r="J709" s="446">
        <v>43595.004166666666</v>
      </c>
      <c r="K709">
        <v>1.0156000000000001</v>
      </c>
      <c r="L709">
        <v>0</v>
      </c>
      <c r="M709">
        <v>5.000000000001819</v>
      </c>
      <c r="N709">
        <v>11.4</v>
      </c>
      <c r="O709" s="498">
        <v>0.31597222221898846</v>
      </c>
      <c r="P709" s="485"/>
      <c r="Q709" s="485"/>
      <c r="R709" s="485"/>
    </row>
    <row r="710" spans="1:18" x14ac:dyDescent="0.2">
      <c r="A710">
        <v>709</v>
      </c>
      <c r="B710" t="s">
        <v>97</v>
      </c>
      <c r="C710">
        <v>1</v>
      </c>
      <c r="D710">
        <v>0.22</v>
      </c>
      <c r="E710">
        <v>0.22</v>
      </c>
      <c r="F710" s="446">
        <v>43595.522916666669</v>
      </c>
      <c r="G710">
        <v>1.0125</v>
      </c>
      <c r="H710" s="446">
        <v>43595.522916666669</v>
      </c>
      <c r="I710">
        <v>1.0125</v>
      </c>
      <c r="J710" s="446">
        <v>43595.523611111108</v>
      </c>
      <c r="K710">
        <v>1.0129999999999999</v>
      </c>
      <c r="L710">
        <v>0</v>
      </c>
      <c r="M710">
        <v>4.999999999998181</v>
      </c>
      <c r="N710">
        <v>10.86</v>
      </c>
      <c r="O710" s="498">
        <v>6.9444443943211809E-4</v>
      </c>
      <c r="P710" s="485"/>
      <c r="Q710" s="485"/>
      <c r="R710" s="485"/>
    </row>
    <row r="711" spans="1:18" x14ac:dyDescent="0.2">
      <c r="A711">
        <v>710</v>
      </c>
      <c r="B711" t="s">
        <v>97</v>
      </c>
      <c r="C711">
        <v>3</v>
      </c>
      <c r="D711">
        <v>2.15</v>
      </c>
      <c r="E711">
        <v>3.0500000000000003</v>
      </c>
      <c r="F711" s="446">
        <v>43595.523611111108</v>
      </c>
      <c r="G711">
        <v>1.0133000000000001</v>
      </c>
      <c r="H711" s="446">
        <v>43601.36041666667</v>
      </c>
      <c r="I711">
        <v>1.0091000000000001</v>
      </c>
      <c r="J711" s="446">
        <v>43602.584027777775</v>
      </c>
      <c r="K711">
        <v>1.0115999999999998</v>
      </c>
      <c r="L711">
        <v>41.999999999998181</v>
      </c>
      <c r="M711">
        <v>24.999999999996362</v>
      </c>
      <c r="N711">
        <v>572.92999999999995</v>
      </c>
      <c r="O711" s="498">
        <v>5.0604166666671517</v>
      </c>
      <c r="P711" s="485"/>
      <c r="Q711" s="485"/>
      <c r="R711" s="485"/>
    </row>
    <row r="712" spans="1:18" x14ac:dyDescent="0.2">
      <c r="A712">
        <v>711</v>
      </c>
      <c r="B712" t="s">
        <v>97</v>
      </c>
      <c r="C712">
        <v>3</v>
      </c>
      <c r="D712">
        <v>7.19</v>
      </c>
      <c r="E712">
        <v>8.1300000000000008</v>
      </c>
      <c r="F712" s="446">
        <v>43602.584027777775</v>
      </c>
      <c r="G712">
        <v>1.0119</v>
      </c>
      <c r="H712" s="446">
        <v>43612.320833333331</v>
      </c>
      <c r="I712">
        <v>1.0047999999999999</v>
      </c>
      <c r="J712" s="446">
        <v>43612.353472222225</v>
      </c>
      <c r="K712">
        <v>1.0059999999999998</v>
      </c>
      <c r="L712">
        <v>71</v>
      </c>
      <c r="M712">
        <v>11.999999999998181</v>
      </c>
      <c r="N712">
        <v>519.5</v>
      </c>
      <c r="O712" s="498">
        <v>5.7694444444496185</v>
      </c>
      <c r="P712" s="485"/>
      <c r="Q712" s="485"/>
      <c r="R712" s="485"/>
    </row>
    <row r="713" spans="1:18" x14ac:dyDescent="0.2">
      <c r="A713">
        <v>712</v>
      </c>
      <c r="B713" t="s">
        <v>97</v>
      </c>
      <c r="C713">
        <v>1</v>
      </c>
      <c r="D713">
        <v>2.25</v>
      </c>
      <c r="E713">
        <v>2.25</v>
      </c>
      <c r="F713" s="446">
        <v>43612.353472222225</v>
      </c>
      <c r="G713">
        <v>1.0063</v>
      </c>
      <c r="H713" s="446">
        <v>43612.353472222225</v>
      </c>
      <c r="I713">
        <v>1.0063</v>
      </c>
      <c r="J713" s="446">
        <v>43612.353472222225</v>
      </c>
      <c r="K713">
        <v>1.0059</v>
      </c>
      <c r="L713">
        <v>0</v>
      </c>
      <c r="M713">
        <v>-4</v>
      </c>
      <c r="N713">
        <v>-89.47</v>
      </c>
      <c r="O713" s="498">
        <v>0</v>
      </c>
      <c r="P713" s="485"/>
      <c r="Q713" s="485"/>
      <c r="R713" s="485"/>
    </row>
    <row r="714" spans="1:18" x14ac:dyDescent="0.2">
      <c r="A714">
        <v>713</v>
      </c>
      <c r="B714" t="s">
        <v>97</v>
      </c>
      <c r="C714">
        <v>1</v>
      </c>
      <c r="D714">
        <v>0.24</v>
      </c>
      <c r="E714">
        <v>0.24</v>
      </c>
      <c r="F714" s="446">
        <v>43613.306944444441</v>
      </c>
      <c r="G714">
        <v>1.0052000000000001</v>
      </c>
      <c r="H714" s="446">
        <v>43613.306944444441</v>
      </c>
      <c r="I714">
        <v>1.0052000000000001</v>
      </c>
      <c r="J714" s="446">
        <v>43613.515972222223</v>
      </c>
      <c r="K714">
        <v>1.0057</v>
      </c>
      <c r="L714">
        <v>0</v>
      </c>
      <c r="M714">
        <v>4.999999999998181</v>
      </c>
      <c r="N714">
        <v>11.93</v>
      </c>
      <c r="O714" s="498">
        <v>0.20902777778246673</v>
      </c>
      <c r="P714" s="485"/>
      <c r="Q714" s="485"/>
      <c r="R714" s="485"/>
    </row>
    <row r="715" spans="1:18" x14ac:dyDescent="0.2">
      <c r="A715">
        <v>714</v>
      </c>
      <c r="B715" t="s">
        <v>97</v>
      </c>
      <c r="C715">
        <v>1</v>
      </c>
      <c r="D715">
        <v>0.24</v>
      </c>
      <c r="E715">
        <v>0.24</v>
      </c>
      <c r="F715" s="446">
        <v>43613.586805555555</v>
      </c>
      <c r="G715">
        <v>1.0077</v>
      </c>
      <c r="H715" s="446">
        <v>43613.586805555555</v>
      </c>
      <c r="I715">
        <v>1.0077</v>
      </c>
      <c r="J715" s="446">
        <v>43613.622916666667</v>
      </c>
      <c r="K715">
        <v>1.0082</v>
      </c>
      <c r="L715">
        <v>0</v>
      </c>
      <c r="M715">
        <v>5</v>
      </c>
      <c r="N715">
        <v>11.9</v>
      </c>
      <c r="O715" s="498">
        <v>3.6111111112404615E-2</v>
      </c>
      <c r="P715" s="485"/>
      <c r="Q715" s="485"/>
      <c r="R715" s="485"/>
    </row>
    <row r="716" spans="1:18" x14ac:dyDescent="0.2">
      <c r="A716">
        <v>715</v>
      </c>
      <c r="B716" t="s">
        <v>97</v>
      </c>
      <c r="C716">
        <v>1</v>
      </c>
      <c r="D716">
        <v>0.24</v>
      </c>
      <c r="E716">
        <v>0.24</v>
      </c>
      <c r="F716" s="446">
        <v>43613.623611111114</v>
      </c>
      <c r="G716">
        <v>1.0085</v>
      </c>
      <c r="H716" s="446">
        <v>43613.623611111114</v>
      </c>
      <c r="I716">
        <v>1.0085</v>
      </c>
      <c r="J716" s="446">
        <v>43613.625694444447</v>
      </c>
      <c r="K716">
        <v>1.0089999999999999</v>
      </c>
      <c r="L716">
        <v>0</v>
      </c>
      <c r="M716">
        <v>4.999999999998181</v>
      </c>
      <c r="N716">
        <v>11.89</v>
      </c>
      <c r="O716" s="498">
        <v>2.0833333328482695E-3</v>
      </c>
      <c r="P716" s="485"/>
      <c r="Q716" s="485"/>
      <c r="R716" s="485"/>
    </row>
    <row r="717" spans="1:18" x14ac:dyDescent="0.2">
      <c r="A717">
        <v>716</v>
      </c>
      <c r="B717" t="s">
        <v>97</v>
      </c>
      <c r="C717">
        <v>4</v>
      </c>
      <c r="D717">
        <v>7.5</v>
      </c>
      <c r="E717">
        <v>7.74</v>
      </c>
      <c r="F717" s="446">
        <v>43615.624305555553</v>
      </c>
      <c r="G717">
        <v>1.0087999999999999</v>
      </c>
      <c r="H717" s="446">
        <v>43620.15</v>
      </c>
      <c r="I717">
        <v>0.99339999999999995</v>
      </c>
      <c r="J717" s="446">
        <v>43620.379166666666</v>
      </c>
      <c r="K717">
        <v>0.99450000000000005</v>
      </c>
      <c r="L717">
        <v>154</v>
      </c>
      <c r="M717">
        <v>11</v>
      </c>
      <c r="N717">
        <v>486.32999999999993</v>
      </c>
      <c r="O717" s="498">
        <v>2.7548611111124046</v>
      </c>
      <c r="P717" s="485"/>
      <c r="Q717" s="485"/>
      <c r="R717" s="485"/>
    </row>
    <row r="718" spans="1:18" x14ac:dyDescent="0.2">
      <c r="A718">
        <v>717</v>
      </c>
      <c r="B718" t="s">
        <v>97</v>
      </c>
      <c r="C718">
        <v>2</v>
      </c>
      <c r="D718">
        <v>0.78</v>
      </c>
      <c r="E718">
        <v>1.03</v>
      </c>
      <c r="F718" s="446">
        <v>43620.545138888891</v>
      </c>
      <c r="G718">
        <v>0.99590000000000001</v>
      </c>
      <c r="H718" s="446">
        <v>43628.034722222219</v>
      </c>
      <c r="I718">
        <v>0.99280000000000002</v>
      </c>
      <c r="J718" s="446">
        <v>43628.536805555559</v>
      </c>
      <c r="K718">
        <v>0.99470000000000014</v>
      </c>
      <c r="L718">
        <v>31</v>
      </c>
      <c r="M718">
        <v>19.000000000001819</v>
      </c>
      <c r="N718">
        <v>124.02000000000001</v>
      </c>
      <c r="O718" s="498">
        <v>5.9916666666686069</v>
      </c>
      <c r="P718" s="485"/>
      <c r="Q718" s="485"/>
      <c r="R718" s="485"/>
    </row>
    <row r="719" spans="1:18" x14ac:dyDescent="0.2">
      <c r="A719">
        <v>718</v>
      </c>
      <c r="B719" t="s">
        <v>97</v>
      </c>
      <c r="C719">
        <v>1</v>
      </c>
      <c r="D719">
        <v>0.25</v>
      </c>
      <c r="E719">
        <v>0.25</v>
      </c>
      <c r="F719" s="446">
        <v>43628.619444444441</v>
      </c>
      <c r="G719">
        <v>0.99450000000000005</v>
      </c>
      <c r="H719" s="446">
        <v>43628.619444444441</v>
      </c>
      <c r="I719">
        <v>0.99450000000000005</v>
      </c>
      <c r="J719" s="446">
        <v>43628.691666666666</v>
      </c>
      <c r="K719">
        <v>0.995</v>
      </c>
      <c r="L719">
        <v>0</v>
      </c>
      <c r="M719">
        <v>5</v>
      </c>
      <c r="N719">
        <v>12.56</v>
      </c>
      <c r="O719" s="498">
        <v>7.2222222224809229E-2</v>
      </c>
      <c r="P719" s="485"/>
      <c r="Q719" s="485"/>
      <c r="R719" s="485"/>
    </row>
    <row r="720" spans="1:18" x14ac:dyDescent="0.2">
      <c r="A720">
        <v>719</v>
      </c>
      <c r="B720" t="s">
        <v>97</v>
      </c>
      <c r="C720">
        <v>1</v>
      </c>
      <c r="D720">
        <v>0.25</v>
      </c>
      <c r="E720">
        <v>0.25</v>
      </c>
      <c r="F720" s="446">
        <v>43629.314583333333</v>
      </c>
      <c r="G720">
        <v>0.99480000000000002</v>
      </c>
      <c r="H720" s="446">
        <v>43629.314583333333</v>
      </c>
      <c r="I720">
        <v>0.99480000000000002</v>
      </c>
      <c r="J720" s="446">
        <v>43630.368055555555</v>
      </c>
      <c r="K720">
        <v>0.99529999999999996</v>
      </c>
      <c r="L720">
        <v>0</v>
      </c>
      <c r="M720">
        <v>5</v>
      </c>
      <c r="N720">
        <v>13.21</v>
      </c>
      <c r="O720" s="498">
        <v>1.0534722222218988</v>
      </c>
      <c r="P720" s="485"/>
      <c r="Q720" s="485"/>
      <c r="R720" s="485"/>
    </row>
    <row r="721" spans="1:18" x14ac:dyDescent="0.2">
      <c r="A721">
        <v>720</v>
      </c>
      <c r="B721" t="s">
        <v>97</v>
      </c>
      <c r="C721">
        <v>1</v>
      </c>
      <c r="D721">
        <v>0.25</v>
      </c>
      <c r="E721">
        <v>0.25</v>
      </c>
      <c r="F721" s="446">
        <v>43630.385416666664</v>
      </c>
      <c r="G721">
        <v>0.99680000000000002</v>
      </c>
      <c r="H721" s="446">
        <v>43630.385416666664</v>
      </c>
      <c r="I721">
        <v>0.99680000000000002</v>
      </c>
      <c r="J721" s="446">
        <v>43630.524305555555</v>
      </c>
      <c r="K721">
        <v>0.99729999999999996</v>
      </c>
      <c r="L721">
        <v>0</v>
      </c>
      <c r="M721">
        <v>5</v>
      </c>
      <c r="N721">
        <v>12.53</v>
      </c>
      <c r="O721" s="498">
        <v>0.13888888889050577</v>
      </c>
      <c r="P721" s="485"/>
      <c r="Q721" s="485"/>
      <c r="R721" s="485"/>
    </row>
    <row r="722" spans="1:18" x14ac:dyDescent="0.2">
      <c r="A722">
        <v>721</v>
      </c>
      <c r="B722" t="s">
        <v>97</v>
      </c>
      <c r="C722">
        <v>1</v>
      </c>
      <c r="D722">
        <v>0.25</v>
      </c>
      <c r="E722">
        <v>0.25</v>
      </c>
      <c r="F722" s="446">
        <v>43630.535416666666</v>
      </c>
      <c r="G722">
        <v>0.998</v>
      </c>
      <c r="H722" s="446">
        <v>43630.535416666666</v>
      </c>
      <c r="I722">
        <v>0.998</v>
      </c>
      <c r="J722" s="446">
        <v>43630.636111111111</v>
      </c>
      <c r="K722">
        <v>0.99850000000000005</v>
      </c>
      <c r="L722">
        <v>0</v>
      </c>
      <c r="M722">
        <v>5</v>
      </c>
      <c r="N722">
        <v>12.52</v>
      </c>
      <c r="O722" s="498">
        <v>0.10069444444525288</v>
      </c>
      <c r="P722" s="485"/>
      <c r="Q722" s="485"/>
      <c r="R722" s="485"/>
    </row>
    <row r="723" spans="1:18" x14ac:dyDescent="0.2">
      <c r="A723">
        <v>722</v>
      </c>
      <c r="B723" t="s">
        <v>97</v>
      </c>
      <c r="C723">
        <v>1</v>
      </c>
      <c r="D723">
        <v>0.25</v>
      </c>
      <c r="E723">
        <v>0.25</v>
      </c>
      <c r="F723" s="446">
        <v>43633.62222222222</v>
      </c>
      <c r="G723">
        <v>0.99909999999999999</v>
      </c>
      <c r="H723" s="446">
        <v>43633.62222222222</v>
      </c>
      <c r="I723">
        <v>0.99909999999999999</v>
      </c>
      <c r="J723" s="446">
        <v>43633.624305555553</v>
      </c>
      <c r="K723">
        <v>0.99960000000000004</v>
      </c>
      <c r="L723">
        <v>0</v>
      </c>
      <c r="M723">
        <v>5</v>
      </c>
      <c r="N723">
        <v>12.51</v>
      </c>
      <c r="O723" s="498">
        <v>2.0833333328482695E-3</v>
      </c>
      <c r="P723" s="485"/>
      <c r="Q723" s="485"/>
      <c r="R723" s="485"/>
    </row>
    <row r="724" spans="1:18" x14ac:dyDescent="0.2">
      <c r="A724">
        <v>723</v>
      </c>
      <c r="B724" t="s">
        <v>97</v>
      </c>
      <c r="C724">
        <v>2</v>
      </c>
      <c r="D724">
        <v>0.78</v>
      </c>
      <c r="E724">
        <v>1.03</v>
      </c>
      <c r="F724" s="446">
        <v>43633.624305555553</v>
      </c>
      <c r="G724">
        <v>0.99990000000000001</v>
      </c>
      <c r="H724" s="446">
        <v>43634.143750000003</v>
      </c>
      <c r="I724">
        <v>0.99760000000000004</v>
      </c>
      <c r="J724" s="446">
        <v>43634.347916666666</v>
      </c>
      <c r="K724">
        <v>0.99939999999999996</v>
      </c>
      <c r="L724">
        <v>23</v>
      </c>
      <c r="M724">
        <v>18</v>
      </c>
      <c r="N724">
        <v>128.62</v>
      </c>
      <c r="O724" s="498">
        <v>0.72361111111240461</v>
      </c>
      <c r="P724" s="485"/>
      <c r="Q724" s="485"/>
      <c r="R724" s="485"/>
    </row>
    <row r="725" spans="1:18" x14ac:dyDescent="0.2">
      <c r="A725">
        <v>724</v>
      </c>
      <c r="B725" t="s">
        <v>97</v>
      </c>
      <c r="C725">
        <v>2</v>
      </c>
      <c r="D725">
        <v>0.78</v>
      </c>
      <c r="E725">
        <v>1.03</v>
      </c>
      <c r="F725" s="446">
        <v>43634.626388888886</v>
      </c>
      <c r="G725">
        <v>1.0014000000000001</v>
      </c>
      <c r="H725" s="446">
        <v>43634.898611111108</v>
      </c>
      <c r="I725">
        <v>0.99980000000000002</v>
      </c>
      <c r="J725" s="446">
        <v>43635.074305555558</v>
      </c>
      <c r="K725">
        <v>1.0014000000000001</v>
      </c>
      <c r="L725">
        <v>16</v>
      </c>
      <c r="M725">
        <v>16</v>
      </c>
      <c r="N725">
        <v>127.30000000000001</v>
      </c>
      <c r="O725" s="498">
        <v>0.44791666667151731</v>
      </c>
      <c r="P725" s="485"/>
      <c r="Q725" s="485"/>
      <c r="R725" s="485"/>
    </row>
    <row r="726" spans="1:18" x14ac:dyDescent="0.2">
      <c r="A726">
        <v>725</v>
      </c>
      <c r="B726" t="s">
        <v>97</v>
      </c>
      <c r="C726">
        <v>1</v>
      </c>
      <c r="D726">
        <v>0.26</v>
      </c>
      <c r="E726">
        <v>0.26</v>
      </c>
      <c r="F726" s="446">
        <v>43635.754861111112</v>
      </c>
      <c r="G726">
        <v>0.99380000000000002</v>
      </c>
      <c r="H726" s="446">
        <v>43635.754861111112</v>
      </c>
      <c r="I726">
        <v>0.99380000000000002</v>
      </c>
      <c r="J726" s="446">
        <v>43635.755555555559</v>
      </c>
      <c r="K726">
        <v>0.99430000000000007</v>
      </c>
      <c r="L726">
        <v>0</v>
      </c>
      <c r="M726">
        <v>5</v>
      </c>
      <c r="N726">
        <v>13.07</v>
      </c>
      <c r="O726" s="498">
        <v>6.944444467080757E-4</v>
      </c>
      <c r="P726" s="485"/>
      <c r="Q726" s="485"/>
      <c r="R726" s="485"/>
    </row>
    <row r="727" spans="1:18" x14ac:dyDescent="0.2">
      <c r="A727">
        <v>726</v>
      </c>
      <c r="B727" t="s">
        <v>97</v>
      </c>
      <c r="C727">
        <v>4</v>
      </c>
      <c r="D727">
        <v>8.1199999999999992</v>
      </c>
      <c r="E727">
        <v>8.379999999999999</v>
      </c>
      <c r="F727" s="446">
        <v>43635.756249999999</v>
      </c>
      <c r="G727">
        <v>0.99450000000000005</v>
      </c>
      <c r="H727" s="446">
        <v>43640.215277777781</v>
      </c>
      <c r="I727">
        <v>0.9778</v>
      </c>
      <c r="J727" s="446">
        <v>43643.089583333334</v>
      </c>
      <c r="K727">
        <v>0.97879999999999989</v>
      </c>
      <c r="L727">
        <v>167</v>
      </c>
      <c r="M727">
        <v>9.999999999998181</v>
      </c>
      <c r="N727">
        <v>524.66000000000008</v>
      </c>
      <c r="O727" s="498">
        <v>5.3333333333357587</v>
      </c>
      <c r="P727" s="485"/>
      <c r="Q727" s="485"/>
      <c r="R727" s="485"/>
    </row>
    <row r="728" spans="1:18" x14ac:dyDescent="0.2">
      <c r="A728">
        <v>727</v>
      </c>
      <c r="B728" t="s">
        <v>97</v>
      </c>
      <c r="C728">
        <v>1</v>
      </c>
      <c r="D728">
        <v>0.27</v>
      </c>
      <c r="E728">
        <v>0.27</v>
      </c>
      <c r="F728" s="446">
        <v>43643.167361111111</v>
      </c>
      <c r="G728">
        <v>0.98070000000000002</v>
      </c>
      <c r="H728" s="446">
        <v>43643.167361111111</v>
      </c>
      <c r="I728">
        <v>0.98070000000000002</v>
      </c>
      <c r="J728" s="446">
        <v>43643.219444444447</v>
      </c>
      <c r="K728">
        <v>0.98119999999999996</v>
      </c>
      <c r="L728">
        <v>0</v>
      </c>
      <c r="M728">
        <v>5</v>
      </c>
      <c r="N728">
        <v>13.76</v>
      </c>
      <c r="O728" s="498">
        <v>5.2083333335758653E-2</v>
      </c>
      <c r="P728" s="485"/>
      <c r="Q728" s="485"/>
      <c r="R728" s="485"/>
    </row>
    <row r="729" spans="1:18" x14ac:dyDescent="0.2">
      <c r="A729">
        <v>728</v>
      </c>
      <c r="B729" t="s">
        <v>97</v>
      </c>
      <c r="C729">
        <v>2</v>
      </c>
      <c r="D729">
        <v>0.84</v>
      </c>
      <c r="E729">
        <v>1.1099999999999999</v>
      </c>
      <c r="F729" s="446">
        <v>43643.379861111112</v>
      </c>
      <c r="G729">
        <v>0.97989999999999999</v>
      </c>
      <c r="H729" s="446">
        <v>43644.56527777778</v>
      </c>
      <c r="I729">
        <v>0.97699999999999998</v>
      </c>
      <c r="J729" s="446">
        <v>43646.875</v>
      </c>
      <c r="K729">
        <v>0.9789000000000001</v>
      </c>
      <c r="L729">
        <v>29</v>
      </c>
      <c r="M729">
        <v>19.000000000001819</v>
      </c>
      <c r="N729">
        <v>136.14000000000001</v>
      </c>
      <c r="O729" s="498">
        <v>1.4951388888875954</v>
      </c>
      <c r="P729" s="485"/>
      <c r="Q729" s="485"/>
      <c r="R729" s="485"/>
    </row>
    <row r="730" spans="1:18" x14ac:dyDescent="0.2">
      <c r="A730">
        <v>729</v>
      </c>
      <c r="B730" t="s">
        <v>97</v>
      </c>
      <c r="C730">
        <v>1</v>
      </c>
      <c r="D730">
        <v>0.27</v>
      </c>
      <c r="E730">
        <v>0.27</v>
      </c>
      <c r="F730" s="446">
        <v>43647.212500000001</v>
      </c>
      <c r="G730">
        <v>0.98299999999999998</v>
      </c>
      <c r="H730" s="446">
        <v>43647.212500000001</v>
      </c>
      <c r="I730">
        <v>0.98299999999999998</v>
      </c>
      <c r="J730" s="446">
        <v>43647.248611111114</v>
      </c>
      <c r="K730">
        <v>0.98350000000000004</v>
      </c>
      <c r="L730">
        <v>0</v>
      </c>
      <c r="M730">
        <v>5</v>
      </c>
      <c r="N730">
        <v>13.73</v>
      </c>
      <c r="O730" s="498">
        <v>3.6111111112404615E-2</v>
      </c>
      <c r="P730" s="485"/>
      <c r="Q730" s="485"/>
      <c r="R730" s="485"/>
    </row>
    <row r="731" spans="1:18" x14ac:dyDescent="0.2">
      <c r="A731">
        <v>730</v>
      </c>
      <c r="B731" t="s">
        <v>97</v>
      </c>
      <c r="C731">
        <v>1</v>
      </c>
      <c r="D731">
        <v>0.27</v>
      </c>
      <c r="E731">
        <v>0.27</v>
      </c>
      <c r="F731" s="446">
        <v>43647.356944444444</v>
      </c>
      <c r="G731">
        <v>0.98360000000000003</v>
      </c>
      <c r="H731" s="446">
        <v>43647.356944444444</v>
      </c>
      <c r="I731">
        <v>0.98360000000000003</v>
      </c>
      <c r="J731" s="446">
        <v>43647.372916666667</v>
      </c>
      <c r="K731">
        <v>0.98410000000000009</v>
      </c>
      <c r="L731">
        <v>0</v>
      </c>
      <c r="M731">
        <v>5</v>
      </c>
      <c r="N731">
        <v>13.72</v>
      </c>
      <c r="O731" s="498">
        <v>1.5972222223354038E-2</v>
      </c>
      <c r="P731" s="485"/>
      <c r="Q731" s="485"/>
      <c r="R731" s="485"/>
    </row>
    <row r="732" spans="1:18" x14ac:dyDescent="0.2">
      <c r="A732">
        <v>731</v>
      </c>
      <c r="B732" t="s">
        <v>97</v>
      </c>
      <c r="C732">
        <v>1</v>
      </c>
      <c r="D732">
        <v>0.27</v>
      </c>
      <c r="E732">
        <v>0.27</v>
      </c>
      <c r="F732" s="446">
        <v>43647.473611111112</v>
      </c>
      <c r="G732">
        <v>0.98170000000000002</v>
      </c>
      <c r="H732" s="446">
        <v>43647.473611111112</v>
      </c>
      <c r="I732">
        <v>0.98170000000000002</v>
      </c>
      <c r="J732" s="446">
        <v>43647.522916666669</v>
      </c>
      <c r="K732">
        <v>0.98219999999999985</v>
      </c>
      <c r="L732">
        <v>0</v>
      </c>
      <c r="M732">
        <v>4.999999999998181</v>
      </c>
      <c r="N732">
        <v>13.74</v>
      </c>
      <c r="O732" s="498">
        <v>4.9305555556202307E-2</v>
      </c>
      <c r="P732" s="485"/>
      <c r="Q732" s="485"/>
      <c r="R732" s="485"/>
    </row>
    <row r="733" spans="1:18" x14ac:dyDescent="0.2">
      <c r="A733">
        <v>732</v>
      </c>
      <c r="B733" t="s">
        <v>97</v>
      </c>
      <c r="C733">
        <v>1</v>
      </c>
      <c r="D733">
        <v>0.27</v>
      </c>
      <c r="E733">
        <v>0.27</v>
      </c>
      <c r="F733" s="446">
        <v>43647.584027777775</v>
      </c>
      <c r="G733">
        <v>0.98499999999999999</v>
      </c>
      <c r="H733" s="446">
        <v>43647.584027777775</v>
      </c>
      <c r="I733">
        <v>0.98499999999999999</v>
      </c>
      <c r="J733" s="446">
        <v>43647.636805555558</v>
      </c>
      <c r="K733">
        <v>0.98550000000000004</v>
      </c>
      <c r="L733">
        <v>0</v>
      </c>
      <c r="M733">
        <v>5</v>
      </c>
      <c r="N733">
        <v>13.7</v>
      </c>
      <c r="O733" s="498">
        <v>5.2777777782466728E-2</v>
      </c>
      <c r="P733" s="485"/>
      <c r="Q733" s="485"/>
      <c r="R733" s="485"/>
    </row>
    <row r="734" spans="1:18" x14ac:dyDescent="0.2">
      <c r="A734">
        <v>733</v>
      </c>
      <c r="B734" t="s">
        <v>97</v>
      </c>
      <c r="C734">
        <v>1</v>
      </c>
      <c r="D734">
        <v>0.27</v>
      </c>
      <c r="E734">
        <v>0.27</v>
      </c>
      <c r="F734" s="446">
        <v>43647.740972222222</v>
      </c>
      <c r="G734">
        <v>0.98819999999999997</v>
      </c>
      <c r="H734" s="446">
        <v>43647.740972222222</v>
      </c>
      <c r="I734">
        <v>0.98819999999999997</v>
      </c>
      <c r="J734" s="446">
        <v>43648.527777777781</v>
      </c>
      <c r="K734">
        <v>0.98870000000000013</v>
      </c>
      <c r="L734">
        <v>0</v>
      </c>
      <c r="M734">
        <v>5.000000000001819</v>
      </c>
      <c r="N734">
        <v>14.35</v>
      </c>
      <c r="O734" s="498">
        <v>0.78680555555911269</v>
      </c>
      <c r="P734" s="485"/>
      <c r="Q734" s="485"/>
      <c r="R734" s="485"/>
    </row>
    <row r="735" spans="1:18" x14ac:dyDescent="0.2">
      <c r="A735">
        <v>734</v>
      </c>
      <c r="B735" t="s">
        <v>97</v>
      </c>
      <c r="C735">
        <v>1</v>
      </c>
      <c r="D735">
        <v>0.27</v>
      </c>
      <c r="E735">
        <v>0.27</v>
      </c>
      <c r="F735" s="446">
        <v>43648.775694444441</v>
      </c>
      <c r="G735">
        <v>0.98660000000000003</v>
      </c>
      <c r="H735" s="446">
        <v>43648.775694444441</v>
      </c>
      <c r="I735">
        <v>0.98660000000000003</v>
      </c>
      <c r="J735" s="446">
        <v>43649.347916666666</v>
      </c>
      <c r="K735">
        <v>0.98709999999999998</v>
      </c>
      <c r="L735">
        <v>0</v>
      </c>
      <c r="M735">
        <v>5</v>
      </c>
      <c r="N735">
        <v>14.38</v>
      </c>
      <c r="O735" s="498">
        <v>0.57222222222480923</v>
      </c>
      <c r="P735" s="485"/>
      <c r="Q735" s="485"/>
      <c r="R735" s="485"/>
    </row>
    <row r="736" spans="1:18" x14ac:dyDescent="0.2">
      <c r="A736">
        <v>735</v>
      </c>
      <c r="B736" t="s">
        <v>97</v>
      </c>
      <c r="C736">
        <v>1</v>
      </c>
      <c r="D736">
        <v>0.27</v>
      </c>
      <c r="E736">
        <v>0.27</v>
      </c>
      <c r="F736" s="446">
        <v>43649.525694444441</v>
      </c>
      <c r="G736">
        <v>0.9859</v>
      </c>
      <c r="H736" s="446">
        <v>43649.525694444441</v>
      </c>
      <c r="I736">
        <v>0.9859</v>
      </c>
      <c r="J736" s="446">
        <v>43649.638194444444</v>
      </c>
      <c r="K736">
        <v>0.98639999999999994</v>
      </c>
      <c r="L736">
        <v>0</v>
      </c>
      <c r="M736">
        <v>5</v>
      </c>
      <c r="N736">
        <v>13.69</v>
      </c>
      <c r="O736" s="498">
        <v>0.11250000000291038</v>
      </c>
      <c r="P736" s="485"/>
      <c r="Q736" s="485"/>
      <c r="R736" s="485"/>
    </row>
    <row r="737" spans="1:18" x14ac:dyDescent="0.2">
      <c r="A737">
        <v>736</v>
      </c>
      <c r="B737" t="s">
        <v>97</v>
      </c>
      <c r="C737">
        <v>2</v>
      </c>
      <c r="D737">
        <v>0.84</v>
      </c>
      <c r="E737">
        <v>1.1099999999999999</v>
      </c>
      <c r="F737" s="446">
        <v>43649.895138888889</v>
      </c>
      <c r="G737">
        <v>0.9869</v>
      </c>
      <c r="H737" s="446">
        <v>43650.915277777778</v>
      </c>
      <c r="I737">
        <v>0.98480000000000001</v>
      </c>
      <c r="J737" s="446">
        <v>43651.292361111111</v>
      </c>
      <c r="K737">
        <v>0.98650000000000015</v>
      </c>
      <c r="L737">
        <v>21</v>
      </c>
      <c r="M737">
        <v>17.000000000001819</v>
      </c>
      <c r="N737">
        <v>138.78</v>
      </c>
      <c r="O737" s="498">
        <v>1.3972222222218988</v>
      </c>
      <c r="P737" s="485"/>
      <c r="Q737" s="485"/>
      <c r="R737" s="485"/>
    </row>
    <row r="738" spans="1:18" x14ac:dyDescent="0.2">
      <c r="A738">
        <v>737</v>
      </c>
      <c r="B738" t="s">
        <v>97</v>
      </c>
      <c r="C738">
        <v>1</v>
      </c>
      <c r="D738">
        <v>0.28000000000000003</v>
      </c>
      <c r="E738">
        <v>0.28000000000000003</v>
      </c>
      <c r="F738" s="446">
        <v>43651.32916666667</v>
      </c>
      <c r="G738">
        <v>0.98770000000000002</v>
      </c>
      <c r="H738" s="446">
        <v>43651.32916666667</v>
      </c>
      <c r="I738">
        <v>0.98770000000000002</v>
      </c>
      <c r="J738" s="446">
        <v>43651.520833333336</v>
      </c>
      <c r="K738">
        <v>0.98819999999999986</v>
      </c>
      <c r="L738">
        <v>0</v>
      </c>
      <c r="M738">
        <v>4.999999999998181</v>
      </c>
      <c r="N738">
        <v>14.16</v>
      </c>
      <c r="O738" s="498">
        <v>0.19166666666569654</v>
      </c>
      <c r="P738" s="485"/>
      <c r="Q738" s="485"/>
      <c r="R738" s="485"/>
    </row>
    <row r="739" spans="1:18" x14ac:dyDescent="0.2">
      <c r="A739">
        <v>738</v>
      </c>
      <c r="B739" t="s">
        <v>97</v>
      </c>
      <c r="C739">
        <v>1</v>
      </c>
      <c r="D739">
        <v>0.28000000000000003</v>
      </c>
      <c r="E739">
        <v>0.28000000000000003</v>
      </c>
      <c r="F739" s="446">
        <v>43651.521527777775</v>
      </c>
      <c r="G739">
        <v>0.98950000000000005</v>
      </c>
      <c r="H739" s="446">
        <v>43651.521527777775</v>
      </c>
      <c r="I739">
        <v>0.98950000000000005</v>
      </c>
      <c r="J739" s="446">
        <v>43651.521527777775</v>
      </c>
      <c r="K739">
        <v>0.98999999999999988</v>
      </c>
      <c r="L739">
        <v>0</v>
      </c>
      <c r="M739">
        <v>4.999999999998181</v>
      </c>
      <c r="N739">
        <v>14.14</v>
      </c>
      <c r="O739" s="498">
        <v>0</v>
      </c>
      <c r="P739" s="485"/>
      <c r="Q739" s="485"/>
      <c r="R739" s="485"/>
    </row>
    <row r="740" spans="1:18" x14ac:dyDescent="0.2">
      <c r="A740">
        <v>739</v>
      </c>
      <c r="B740" t="s">
        <v>97</v>
      </c>
      <c r="C740">
        <v>1</v>
      </c>
      <c r="D740">
        <v>0.28000000000000003</v>
      </c>
      <c r="E740">
        <v>0.28000000000000003</v>
      </c>
      <c r="F740" s="446">
        <v>43651.521527777775</v>
      </c>
      <c r="G740">
        <v>0.99029999999999996</v>
      </c>
      <c r="H740" s="446">
        <v>43651.521527777775</v>
      </c>
      <c r="I740">
        <v>0.99029999999999996</v>
      </c>
      <c r="J740" s="446">
        <v>43651.525694444441</v>
      </c>
      <c r="K740">
        <v>0.9907999999999999</v>
      </c>
      <c r="L740">
        <v>0</v>
      </c>
      <c r="M740">
        <v>4.999999999998181</v>
      </c>
      <c r="N740">
        <v>14.13</v>
      </c>
      <c r="O740" s="498">
        <v>4.166666665696539E-3</v>
      </c>
      <c r="P740" s="485"/>
      <c r="Q740" s="485"/>
      <c r="R740" s="485"/>
    </row>
    <row r="741" spans="1:18" x14ac:dyDescent="0.2">
      <c r="A741">
        <v>740</v>
      </c>
      <c r="B741" t="s">
        <v>97</v>
      </c>
      <c r="C741">
        <v>1</v>
      </c>
      <c r="D741">
        <v>0.28000000000000003</v>
      </c>
      <c r="E741">
        <v>0.28000000000000003</v>
      </c>
      <c r="F741" s="446">
        <v>43651.526388888888</v>
      </c>
      <c r="G741">
        <v>0.99119999999999997</v>
      </c>
      <c r="H741" s="446">
        <v>43651.526388888888</v>
      </c>
      <c r="I741">
        <v>0.99119999999999997</v>
      </c>
      <c r="J741" s="446">
        <v>43651.527777777781</v>
      </c>
      <c r="K741">
        <v>0.99170000000000003</v>
      </c>
      <c r="L741">
        <v>0</v>
      </c>
      <c r="M741">
        <v>5</v>
      </c>
      <c r="N741">
        <v>14.12</v>
      </c>
      <c r="O741" s="498">
        <v>1.3888888934161514E-3</v>
      </c>
      <c r="P741" s="485"/>
      <c r="Q741" s="485"/>
      <c r="R741" s="485"/>
    </row>
    <row r="742" spans="1:18" x14ac:dyDescent="0.2">
      <c r="A742">
        <v>741</v>
      </c>
      <c r="B742" t="s">
        <v>97</v>
      </c>
      <c r="C742">
        <v>1</v>
      </c>
      <c r="D742">
        <v>0.28000000000000003</v>
      </c>
      <c r="E742">
        <v>0.28000000000000003</v>
      </c>
      <c r="F742" s="446">
        <v>43651.52847222222</v>
      </c>
      <c r="G742">
        <v>0.99180000000000001</v>
      </c>
      <c r="H742" s="446">
        <v>43651.52847222222</v>
      </c>
      <c r="I742">
        <v>0.99180000000000001</v>
      </c>
      <c r="J742" s="446">
        <v>43651.547222222223</v>
      </c>
      <c r="K742">
        <v>0.99230000000000007</v>
      </c>
      <c r="L742">
        <v>0</v>
      </c>
      <c r="M742">
        <v>5</v>
      </c>
      <c r="N742">
        <v>14.11</v>
      </c>
      <c r="O742" s="498">
        <v>1.8750000002910383E-2</v>
      </c>
      <c r="P742" s="485"/>
      <c r="Q742" s="485"/>
      <c r="R742" s="485"/>
    </row>
    <row r="743" spans="1:18" x14ac:dyDescent="0.2">
      <c r="A743">
        <v>742</v>
      </c>
      <c r="B743" t="s">
        <v>97</v>
      </c>
      <c r="C743">
        <v>1</v>
      </c>
      <c r="D743">
        <v>0.28000000000000003</v>
      </c>
      <c r="E743">
        <v>0.28000000000000003</v>
      </c>
      <c r="F743" s="446">
        <v>43651.554861111108</v>
      </c>
      <c r="G743">
        <v>0.9919</v>
      </c>
      <c r="H743" s="446">
        <v>43651.554861111108</v>
      </c>
      <c r="I743">
        <v>0.9919</v>
      </c>
      <c r="J743" s="446">
        <v>43651.571527777778</v>
      </c>
      <c r="K743">
        <v>0.99239999999999995</v>
      </c>
      <c r="L743">
        <v>0</v>
      </c>
      <c r="M743">
        <v>5</v>
      </c>
      <c r="N743">
        <v>14.11</v>
      </c>
      <c r="O743" s="498">
        <v>1.6666666670062114E-2</v>
      </c>
      <c r="P743" s="485"/>
      <c r="Q743" s="485"/>
      <c r="R743" s="485"/>
    </row>
    <row r="744" spans="1:18" x14ac:dyDescent="0.2">
      <c r="A744">
        <v>743</v>
      </c>
      <c r="B744" t="s">
        <v>97</v>
      </c>
      <c r="C744">
        <v>1</v>
      </c>
      <c r="D744">
        <v>0.28000000000000003</v>
      </c>
      <c r="E744">
        <v>0.28000000000000003</v>
      </c>
      <c r="F744" s="446">
        <v>43651.602777777778</v>
      </c>
      <c r="G744">
        <v>0.99280000000000002</v>
      </c>
      <c r="H744" s="446">
        <v>43651.602777777778</v>
      </c>
      <c r="I744">
        <v>0.99280000000000002</v>
      </c>
      <c r="J744" s="446">
        <v>43654.557638888888</v>
      </c>
      <c r="K744">
        <v>0.99330000000000007</v>
      </c>
      <c r="L744">
        <v>0</v>
      </c>
      <c r="M744">
        <v>5</v>
      </c>
      <c r="N744">
        <v>14.82</v>
      </c>
      <c r="O744" s="498">
        <v>0.95486111110949423</v>
      </c>
      <c r="P744" s="485"/>
      <c r="Q744" s="485"/>
      <c r="R744" s="485"/>
    </row>
    <row r="745" spans="1:18" x14ac:dyDescent="0.2">
      <c r="A745">
        <v>744</v>
      </c>
      <c r="B745" t="s">
        <v>97</v>
      </c>
      <c r="C745">
        <v>1</v>
      </c>
      <c r="D745">
        <v>0.28000000000000003</v>
      </c>
      <c r="E745">
        <v>0.28000000000000003</v>
      </c>
      <c r="F745" s="446">
        <v>43654.56527777778</v>
      </c>
      <c r="G745">
        <v>0.99399999999999999</v>
      </c>
      <c r="H745" s="446">
        <v>43654.56527777778</v>
      </c>
      <c r="I745">
        <v>0.99399999999999999</v>
      </c>
      <c r="J745" s="446">
        <v>43654.603472222225</v>
      </c>
      <c r="K745">
        <v>0.99450000000000005</v>
      </c>
      <c r="L745">
        <v>0</v>
      </c>
      <c r="M745">
        <v>5</v>
      </c>
      <c r="N745">
        <v>14.08</v>
      </c>
      <c r="O745" s="498">
        <v>3.8194444445252884E-2</v>
      </c>
      <c r="P745" s="485"/>
      <c r="Q745" s="485"/>
      <c r="R745" s="485"/>
    </row>
    <row r="746" spans="1:18" x14ac:dyDescent="0.2">
      <c r="A746">
        <v>745</v>
      </c>
      <c r="B746" t="s">
        <v>97</v>
      </c>
      <c r="C746">
        <v>1</v>
      </c>
      <c r="D746">
        <v>0.28000000000000003</v>
      </c>
      <c r="E746">
        <v>0.28000000000000003</v>
      </c>
      <c r="F746" s="446">
        <v>43656.35833333333</v>
      </c>
      <c r="G746">
        <v>0.99199999999999999</v>
      </c>
      <c r="H746" s="446">
        <v>43656.35833333333</v>
      </c>
      <c r="I746">
        <v>0.99199999999999999</v>
      </c>
      <c r="J746" s="446">
        <v>43656.513194444444</v>
      </c>
      <c r="K746">
        <v>0.99250000000000005</v>
      </c>
      <c r="L746">
        <v>0</v>
      </c>
      <c r="M746">
        <v>5</v>
      </c>
      <c r="N746">
        <v>14.11</v>
      </c>
      <c r="O746" s="498">
        <v>0.15486111111385981</v>
      </c>
      <c r="P746" s="485"/>
      <c r="Q746" s="485"/>
      <c r="R746" s="485"/>
    </row>
    <row r="747" spans="1:18" x14ac:dyDescent="0.2">
      <c r="A747">
        <v>746</v>
      </c>
      <c r="B747" t="s">
        <v>97</v>
      </c>
      <c r="C747">
        <v>1</v>
      </c>
      <c r="D747">
        <v>0.28000000000000003</v>
      </c>
      <c r="E747">
        <v>0.28000000000000003</v>
      </c>
      <c r="F747" s="446">
        <v>43656.539583333331</v>
      </c>
      <c r="G747">
        <v>0.98980000000000001</v>
      </c>
      <c r="H747" s="446">
        <v>43656.539583333331</v>
      </c>
      <c r="I747">
        <v>0.98980000000000001</v>
      </c>
      <c r="J747" s="446">
        <v>43656.573611111111</v>
      </c>
      <c r="K747">
        <v>0.99030000000000007</v>
      </c>
      <c r="L747">
        <v>0</v>
      </c>
      <c r="M747">
        <v>5</v>
      </c>
      <c r="N747">
        <v>14.14</v>
      </c>
      <c r="O747" s="498">
        <v>3.4027777779556345E-2</v>
      </c>
      <c r="P747" s="485"/>
      <c r="Q747" s="485"/>
      <c r="R747" s="485"/>
    </row>
    <row r="748" spans="1:18" x14ac:dyDescent="0.2">
      <c r="A748">
        <v>747</v>
      </c>
      <c r="B748" t="s">
        <v>97</v>
      </c>
      <c r="C748">
        <v>2</v>
      </c>
      <c r="D748">
        <v>0.87</v>
      </c>
      <c r="E748">
        <v>1.1499999999999999</v>
      </c>
      <c r="F748" s="446">
        <v>43656.611805555556</v>
      </c>
      <c r="G748">
        <v>0.99060000000000004</v>
      </c>
      <c r="H748" s="446">
        <v>43663.037499999999</v>
      </c>
      <c r="I748">
        <v>0.98839999999999995</v>
      </c>
      <c r="J748" s="446">
        <v>43663.425694444442</v>
      </c>
      <c r="K748">
        <v>0.9901000000000002</v>
      </c>
      <c r="L748">
        <v>22</v>
      </c>
      <c r="M748">
        <v>17.000000000001819</v>
      </c>
      <c r="N748">
        <v>140.32999999999998</v>
      </c>
      <c r="O748" s="498">
        <v>4.8138888888861402</v>
      </c>
      <c r="P748" s="485"/>
      <c r="Q748" s="485"/>
      <c r="R748" s="485"/>
    </row>
    <row r="749" spans="1:18" x14ac:dyDescent="0.2">
      <c r="A749">
        <v>748</v>
      </c>
      <c r="B749" t="s">
        <v>97</v>
      </c>
      <c r="C749">
        <v>1</v>
      </c>
      <c r="D749">
        <v>0.28000000000000003</v>
      </c>
      <c r="E749">
        <v>0.28000000000000003</v>
      </c>
      <c r="F749" s="446">
        <v>43664.438194444447</v>
      </c>
      <c r="G749">
        <v>0.98650000000000004</v>
      </c>
      <c r="H749" s="446">
        <v>43664.438194444447</v>
      </c>
      <c r="I749">
        <v>0.98650000000000004</v>
      </c>
      <c r="J749" s="446">
        <v>43664.438888888886</v>
      </c>
      <c r="K749">
        <v>0.9870000000000001</v>
      </c>
      <c r="L749">
        <v>0</v>
      </c>
      <c r="M749">
        <v>5.000000000001819</v>
      </c>
      <c r="N749">
        <v>14.18</v>
      </c>
      <c r="O749" s="498">
        <v>6.9444443943211809E-4</v>
      </c>
      <c r="P749" s="485"/>
      <c r="Q749" s="485"/>
      <c r="R749" s="485"/>
    </row>
    <row r="750" spans="1:18" x14ac:dyDescent="0.2">
      <c r="A750">
        <v>749</v>
      </c>
      <c r="B750" t="s">
        <v>97</v>
      </c>
      <c r="C750">
        <v>1</v>
      </c>
      <c r="D750">
        <v>0.28000000000000003</v>
      </c>
      <c r="E750">
        <v>0.28000000000000003</v>
      </c>
      <c r="F750" s="446">
        <v>43664.521527777775</v>
      </c>
      <c r="G750">
        <v>0.98709999999999998</v>
      </c>
      <c r="H750" s="446">
        <v>43664.521527777775</v>
      </c>
      <c r="I750">
        <v>0.98709999999999998</v>
      </c>
      <c r="J750" s="446">
        <v>43664.566666666666</v>
      </c>
      <c r="K750">
        <v>0.98760000000000014</v>
      </c>
      <c r="L750">
        <v>0</v>
      </c>
      <c r="M750">
        <v>5.000000000001819</v>
      </c>
      <c r="N750">
        <v>14.18</v>
      </c>
      <c r="O750" s="498">
        <v>4.5138888890505768E-2</v>
      </c>
      <c r="P750" s="485"/>
      <c r="Q750" s="485"/>
      <c r="R750" s="485"/>
    </row>
    <row r="751" spans="1:18" x14ac:dyDescent="0.2">
      <c r="A751">
        <v>750</v>
      </c>
      <c r="B751" t="s">
        <v>97</v>
      </c>
      <c r="C751">
        <v>1</v>
      </c>
      <c r="D751">
        <v>0.28000000000000003</v>
      </c>
      <c r="E751">
        <v>0.28000000000000003</v>
      </c>
      <c r="F751" s="446">
        <v>43664.830555555556</v>
      </c>
      <c r="G751">
        <v>0.9819</v>
      </c>
      <c r="H751" s="446">
        <v>43664.830555555556</v>
      </c>
      <c r="I751">
        <v>0.9819</v>
      </c>
      <c r="J751" s="446">
        <v>43664.931250000001</v>
      </c>
      <c r="K751">
        <v>0.98240000000000005</v>
      </c>
      <c r="L751">
        <v>0</v>
      </c>
      <c r="M751">
        <v>5</v>
      </c>
      <c r="N751">
        <v>14.25</v>
      </c>
      <c r="O751" s="498">
        <v>0.10069444444525288</v>
      </c>
      <c r="P751" s="485"/>
      <c r="Q751" s="485"/>
      <c r="R751" s="485"/>
    </row>
    <row r="752" spans="1:18" x14ac:dyDescent="0.2">
      <c r="A752">
        <v>751</v>
      </c>
      <c r="B752" t="s">
        <v>97</v>
      </c>
      <c r="C752">
        <v>1</v>
      </c>
      <c r="D752">
        <v>0.28000000000000003</v>
      </c>
      <c r="E752">
        <v>0.28000000000000003</v>
      </c>
      <c r="F752" s="446">
        <v>43664.933333333334</v>
      </c>
      <c r="G752">
        <v>0.98350000000000004</v>
      </c>
      <c r="H752" s="446">
        <v>43664.933333333334</v>
      </c>
      <c r="I752">
        <v>0.98350000000000004</v>
      </c>
      <c r="J752" s="446">
        <v>43664.93472222222</v>
      </c>
      <c r="K752">
        <v>0.9840000000000001</v>
      </c>
      <c r="L752">
        <v>0</v>
      </c>
      <c r="M752">
        <v>5.000000000001819</v>
      </c>
      <c r="N752">
        <v>14.23</v>
      </c>
      <c r="O752" s="498">
        <v>1.3888888861401938E-3</v>
      </c>
      <c r="P752" s="485"/>
      <c r="Q752" s="485"/>
      <c r="R752" s="485"/>
    </row>
    <row r="753" spans="1:18" x14ac:dyDescent="0.2">
      <c r="A753">
        <v>752</v>
      </c>
      <c r="B753" t="s">
        <v>97</v>
      </c>
      <c r="C753">
        <v>1</v>
      </c>
      <c r="D753">
        <v>0.28000000000000003</v>
      </c>
      <c r="E753">
        <v>0.28000000000000003</v>
      </c>
      <c r="F753" s="446">
        <v>43665.481944444444</v>
      </c>
      <c r="G753">
        <v>0.98319999999999996</v>
      </c>
      <c r="H753" s="446">
        <v>43665.481944444444</v>
      </c>
      <c r="I753">
        <v>0.98319999999999996</v>
      </c>
      <c r="J753" s="446">
        <v>43665.759027777778</v>
      </c>
      <c r="K753">
        <v>0.98369999999999991</v>
      </c>
      <c r="L753">
        <v>0</v>
      </c>
      <c r="M753">
        <v>4.999999999998181</v>
      </c>
      <c r="N753">
        <v>14.23</v>
      </c>
      <c r="O753" s="498">
        <v>0.27708333333430346</v>
      </c>
      <c r="P753" s="485"/>
      <c r="Q753" s="485"/>
      <c r="R753" s="485"/>
    </row>
    <row r="754" spans="1:18" x14ac:dyDescent="0.2">
      <c r="A754">
        <v>753</v>
      </c>
      <c r="B754" t="s">
        <v>97</v>
      </c>
      <c r="C754">
        <v>1</v>
      </c>
      <c r="D754">
        <v>0.28000000000000003</v>
      </c>
      <c r="E754">
        <v>0.28000000000000003</v>
      </c>
      <c r="F754" s="446">
        <v>43665.759027777778</v>
      </c>
      <c r="G754">
        <v>0.98399999999999999</v>
      </c>
      <c r="H754" s="446">
        <v>43665.759027777778</v>
      </c>
      <c r="I754">
        <v>0.98399999999999999</v>
      </c>
      <c r="J754" s="446">
        <v>43665.760416666664</v>
      </c>
      <c r="K754">
        <v>0.98449999999999993</v>
      </c>
      <c r="L754">
        <v>0</v>
      </c>
      <c r="M754">
        <v>5</v>
      </c>
      <c r="N754">
        <v>14.22</v>
      </c>
      <c r="O754" s="498">
        <v>1.3888888861401938E-3</v>
      </c>
      <c r="P754" s="485"/>
      <c r="Q754" s="485"/>
      <c r="R754" s="485"/>
    </row>
    <row r="755" spans="1:18" x14ac:dyDescent="0.2">
      <c r="A755">
        <v>754</v>
      </c>
      <c r="B755" t="s">
        <v>97</v>
      </c>
      <c r="C755">
        <v>1</v>
      </c>
      <c r="D755">
        <v>0.28000000000000003</v>
      </c>
      <c r="E755">
        <v>0.28000000000000003</v>
      </c>
      <c r="F755" s="446">
        <v>43665.760416666664</v>
      </c>
      <c r="G755">
        <v>0.98480000000000001</v>
      </c>
      <c r="H755" s="446">
        <v>43665.760416666664</v>
      </c>
      <c r="I755">
        <v>0.98480000000000001</v>
      </c>
      <c r="J755" s="446">
        <v>43669.377083333333</v>
      </c>
      <c r="K755">
        <v>0.98519999999999985</v>
      </c>
      <c r="L755">
        <v>0</v>
      </c>
      <c r="M755">
        <v>3.999999999998181</v>
      </c>
      <c r="N755">
        <v>12.82</v>
      </c>
      <c r="O755" s="498">
        <v>1.6166666666686069</v>
      </c>
      <c r="P755" s="485"/>
      <c r="Q755" s="485"/>
      <c r="R755" s="485"/>
    </row>
    <row r="756" spans="1:18" x14ac:dyDescent="0.2">
      <c r="A756">
        <v>755</v>
      </c>
      <c r="B756" t="s">
        <v>97</v>
      </c>
      <c r="C756">
        <v>1</v>
      </c>
      <c r="D756">
        <v>0.28000000000000003</v>
      </c>
      <c r="E756">
        <v>0.28000000000000003</v>
      </c>
      <c r="F756" s="446">
        <v>43671.443749999999</v>
      </c>
      <c r="G756">
        <v>0.98609999999999998</v>
      </c>
      <c r="H756" s="446">
        <v>43671.443749999999</v>
      </c>
      <c r="I756">
        <v>0.98609999999999998</v>
      </c>
      <c r="J756" s="446">
        <v>43671.490972222222</v>
      </c>
      <c r="K756">
        <v>0.98660000000000003</v>
      </c>
      <c r="L756">
        <v>0</v>
      </c>
      <c r="M756">
        <v>5</v>
      </c>
      <c r="N756">
        <v>14.19</v>
      </c>
      <c r="O756" s="498">
        <v>4.7222222223354038E-2</v>
      </c>
      <c r="P756" s="485"/>
      <c r="Q756" s="485"/>
      <c r="R756" s="485"/>
    </row>
    <row r="757" spans="1:18" x14ac:dyDescent="0.2">
      <c r="A757">
        <v>756</v>
      </c>
      <c r="B757" t="s">
        <v>97</v>
      </c>
      <c r="C757">
        <v>1</v>
      </c>
      <c r="D757">
        <v>0.28000000000000003</v>
      </c>
      <c r="E757">
        <v>0.28000000000000003</v>
      </c>
      <c r="F757" s="446">
        <v>43671.491666666669</v>
      </c>
      <c r="G757">
        <v>0.98699999999999999</v>
      </c>
      <c r="H757" s="446">
        <v>43671.491666666669</v>
      </c>
      <c r="I757">
        <v>0.98699999999999999</v>
      </c>
      <c r="J757" s="446">
        <v>43671.493750000001</v>
      </c>
      <c r="K757">
        <v>0.98750000000000004</v>
      </c>
      <c r="L757">
        <v>0</v>
      </c>
      <c r="M757">
        <v>5</v>
      </c>
      <c r="N757">
        <v>14.18</v>
      </c>
      <c r="O757" s="498">
        <v>2.0833333328482695E-3</v>
      </c>
      <c r="P757" s="485"/>
      <c r="Q757" s="485"/>
      <c r="R757" s="485"/>
    </row>
    <row r="758" spans="1:18" x14ac:dyDescent="0.2">
      <c r="A758">
        <v>757</v>
      </c>
      <c r="B758" t="s">
        <v>97</v>
      </c>
      <c r="C758">
        <v>1</v>
      </c>
      <c r="D758">
        <v>0.28000000000000003</v>
      </c>
      <c r="E758">
        <v>0.28000000000000003</v>
      </c>
      <c r="F758" s="446">
        <v>43671.495833333334</v>
      </c>
      <c r="G758">
        <v>0.98770000000000002</v>
      </c>
      <c r="H758" s="446">
        <v>43671.495833333334</v>
      </c>
      <c r="I758">
        <v>0.98770000000000002</v>
      </c>
      <c r="J758" s="446">
        <v>43671.502083333333</v>
      </c>
      <c r="K758">
        <v>0.98819999999999986</v>
      </c>
      <c r="L758">
        <v>0</v>
      </c>
      <c r="M758">
        <v>4.999999999998181</v>
      </c>
      <c r="N758">
        <v>14.17</v>
      </c>
      <c r="O758" s="498">
        <v>6.2499999985448085E-3</v>
      </c>
      <c r="P758" s="485"/>
      <c r="Q758" s="485"/>
      <c r="R758" s="485"/>
    </row>
    <row r="759" spans="1:18" x14ac:dyDescent="0.2">
      <c r="A759">
        <v>758</v>
      </c>
      <c r="B759" t="s">
        <v>97</v>
      </c>
      <c r="C759">
        <v>1</v>
      </c>
      <c r="D759">
        <v>0.28000000000000003</v>
      </c>
      <c r="E759">
        <v>0.28000000000000003</v>
      </c>
      <c r="F759" s="446">
        <v>43671.518750000003</v>
      </c>
      <c r="G759">
        <v>0.99060000000000004</v>
      </c>
      <c r="H759" s="446">
        <v>43671.518750000003</v>
      </c>
      <c r="I759">
        <v>0.99060000000000004</v>
      </c>
      <c r="J759" s="446">
        <v>43671.705555555556</v>
      </c>
      <c r="K759">
        <v>0.99109999999999998</v>
      </c>
      <c r="L759">
        <v>0</v>
      </c>
      <c r="M759">
        <v>5</v>
      </c>
      <c r="N759">
        <v>14.13</v>
      </c>
      <c r="O759" s="498">
        <v>0.18680555555329192</v>
      </c>
      <c r="P759" s="485"/>
      <c r="Q759" s="485"/>
      <c r="R759" s="485"/>
    </row>
    <row r="760" spans="1:18" x14ac:dyDescent="0.2">
      <c r="A760">
        <v>759</v>
      </c>
      <c r="B760" t="s">
        <v>97</v>
      </c>
      <c r="C760">
        <v>1</v>
      </c>
      <c r="D760">
        <v>0.28000000000000003</v>
      </c>
      <c r="E760">
        <v>0.28000000000000003</v>
      </c>
      <c r="F760" s="446">
        <v>43672.521527777775</v>
      </c>
      <c r="G760">
        <v>0.99350000000000005</v>
      </c>
      <c r="H760" s="446">
        <v>43672.521527777775</v>
      </c>
      <c r="I760">
        <v>0.99350000000000005</v>
      </c>
      <c r="J760" s="446">
        <v>43672.597222222219</v>
      </c>
      <c r="K760">
        <v>0.99399999999999999</v>
      </c>
      <c r="L760">
        <v>0</v>
      </c>
      <c r="M760">
        <v>5</v>
      </c>
      <c r="N760">
        <v>14.08</v>
      </c>
      <c r="O760" s="498">
        <v>7.5694444443797693E-2</v>
      </c>
      <c r="P760" s="485"/>
      <c r="Q760" s="485"/>
      <c r="R760" s="485"/>
    </row>
    <row r="761" spans="1:18" x14ac:dyDescent="0.2">
      <c r="A761">
        <v>760</v>
      </c>
      <c r="B761" t="s">
        <v>97</v>
      </c>
      <c r="C761">
        <v>1</v>
      </c>
      <c r="D761">
        <v>0.28000000000000003</v>
      </c>
      <c r="E761">
        <v>0.28000000000000003</v>
      </c>
      <c r="F761" s="446">
        <v>43674.881944444445</v>
      </c>
      <c r="G761">
        <v>0.99299999999999999</v>
      </c>
      <c r="H761" s="446">
        <v>43674.881944444445</v>
      </c>
      <c r="I761">
        <v>0.99299999999999999</v>
      </c>
      <c r="J761" s="446">
        <v>43674.894444444442</v>
      </c>
      <c r="K761">
        <v>0.99350000000000005</v>
      </c>
      <c r="L761">
        <v>0</v>
      </c>
      <c r="M761">
        <v>5</v>
      </c>
      <c r="N761">
        <v>14.09</v>
      </c>
      <c r="O761" s="498">
        <v>-0.98750000000291038</v>
      </c>
      <c r="P761" s="485"/>
      <c r="Q761" s="485"/>
      <c r="R761" s="485"/>
    </row>
    <row r="762" spans="1:18" x14ac:dyDescent="0.2">
      <c r="O762" s="498"/>
    </row>
    <row r="763" spans="1:18" x14ac:dyDescent="0.2">
      <c r="O763" s="498"/>
    </row>
    <row r="764" spans="1:18" x14ac:dyDescent="0.2">
      <c r="O764" s="498"/>
    </row>
    <row r="765" spans="1:18" x14ac:dyDescent="0.2">
      <c r="O765" s="498"/>
    </row>
    <row r="766" spans="1:18" x14ac:dyDescent="0.2">
      <c r="O766" s="498"/>
    </row>
    <row r="767" spans="1:18" x14ac:dyDescent="0.2">
      <c r="P767" s="485"/>
      <c r="Q767" s="485"/>
      <c r="R767" s="485"/>
    </row>
    <row r="768" spans="1:18" x14ac:dyDescent="0.2">
      <c r="P768" s="485"/>
      <c r="Q768" s="485"/>
      <c r="R768" s="485"/>
    </row>
    <row r="769" spans="16:18" x14ac:dyDescent="0.2">
      <c r="P769" s="485"/>
      <c r="Q769" s="485"/>
      <c r="R769" s="485"/>
    </row>
    <row r="770" spans="16:18" x14ac:dyDescent="0.2">
      <c r="P770" s="485"/>
      <c r="Q770" s="485"/>
      <c r="R770" s="485"/>
    </row>
    <row r="771" spans="16:18" x14ac:dyDescent="0.2">
      <c r="P771" s="485"/>
      <c r="Q771" s="485"/>
      <c r="R771" s="485"/>
    </row>
    <row r="772" spans="16:18" x14ac:dyDescent="0.2">
      <c r="P772" s="485"/>
      <c r="Q772" s="485"/>
      <c r="R772" s="485"/>
    </row>
    <row r="773" spans="16:18" x14ac:dyDescent="0.2">
      <c r="P773" s="485"/>
      <c r="Q773" s="485"/>
      <c r="R773" s="485"/>
    </row>
    <row r="774" spans="16:18" x14ac:dyDescent="0.2">
      <c r="P774" s="485"/>
      <c r="Q774" s="485"/>
      <c r="R774" s="485"/>
    </row>
    <row r="775" spans="16:18" x14ac:dyDescent="0.2">
      <c r="P775" s="485"/>
      <c r="Q775" s="485"/>
      <c r="R775" s="485"/>
    </row>
    <row r="776" spans="16:18" x14ac:dyDescent="0.2">
      <c r="P776" s="485"/>
      <c r="Q776" s="485"/>
      <c r="R776" s="485"/>
    </row>
    <row r="777" spans="16:18" x14ac:dyDescent="0.2">
      <c r="P777" s="485"/>
      <c r="Q777" s="485"/>
      <c r="R777" s="485"/>
    </row>
    <row r="778" spans="16:18" x14ac:dyDescent="0.2">
      <c r="P778" s="485"/>
      <c r="Q778" s="485"/>
      <c r="R778" s="485"/>
    </row>
    <row r="779" spans="16:18" x14ac:dyDescent="0.2">
      <c r="P779" s="485"/>
      <c r="Q779" s="485"/>
      <c r="R779" s="485"/>
    </row>
    <row r="780" spans="16:18" x14ac:dyDescent="0.2">
      <c r="P780" s="485"/>
      <c r="Q780" s="485"/>
      <c r="R780" s="485"/>
    </row>
    <row r="781" spans="16:18" x14ac:dyDescent="0.2">
      <c r="P781" s="485"/>
      <c r="Q781" s="485"/>
      <c r="R781" s="485"/>
    </row>
    <row r="782" spans="16:18" x14ac:dyDescent="0.2">
      <c r="P782" s="485"/>
      <c r="Q782" s="485"/>
      <c r="R782" s="485"/>
    </row>
    <row r="783" spans="16:18" x14ac:dyDescent="0.2">
      <c r="P783" s="485"/>
      <c r="Q783" s="485"/>
      <c r="R783" s="485"/>
    </row>
    <row r="784" spans="16:18" x14ac:dyDescent="0.2">
      <c r="P784" s="485"/>
      <c r="Q784" s="485"/>
      <c r="R784" s="485"/>
    </row>
    <row r="785" spans="16:18" x14ac:dyDescent="0.2">
      <c r="P785" s="485"/>
      <c r="Q785" s="485"/>
      <c r="R785" s="485"/>
    </row>
    <row r="786" spans="16:18" x14ac:dyDescent="0.2">
      <c r="P786" s="485"/>
      <c r="Q786" s="485"/>
      <c r="R786" s="485"/>
    </row>
    <row r="787" spans="16:18" x14ac:dyDescent="0.2">
      <c r="P787" s="485"/>
      <c r="Q787" s="485"/>
      <c r="R787" s="485"/>
    </row>
    <row r="788" spans="16:18" x14ac:dyDescent="0.2">
      <c r="P788" s="485"/>
      <c r="Q788" s="485"/>
      <c r="R788" s="485"/>
    </row>
    <row r="789" spans="16:18" x14ac:dyDescent="0.2">
      <c r="P789" s="485"/>
      <c r="Q789" s="485"/>
      <c r="R789" s="485"/>
    </row>
    <row r="790" spans="16:18" x14ac:dyDescent="0.2">
      <c r="P790" s="485"/>
      <c r="Q790" s="485"/>
      <c r="R790" s="485"/>
    </row>
    <row r="791" spans="16:18" x14ac:dyDescent="0.2">
      <c r="P791" s="485"/>
      <c r="Q791" s="485"/>
      <c r="R791" s="485"/>
    </row>
    <row r="792" spans="16:18" x14ac:dyDescent="0.2">
      <c r="P792" s="485"/>
      <c r="Q792" s="485"/>
      <c r="R792" s="485"/>
    </row>
    <row r="793" spans="16:18" x14ac:dyDescent="0.2">
      <c r="P793" s="485"/>
      <c r="Q793" s="485"/>
      <c r="R793" s="485"/>
    </row>
    <row r="794" spans="16:18" x14ac:dyDescent="0.2">
      <c r="P794" s="485"/>
      <c r="Q794" s="485"/>
      <c r="R794" s="485"/>
    </row>
    <row r="795" spans="16:18" x14ac:dyDescent="0.2">
      <c r="P795" s="485"/>
      <c r="Q795" s="485"/>
      <c r="R795" s="485"/>
    </row>
    <row r="796" spans="16:18" x14ac:dyDescent="0.2">
      <c r="P796" s="485"/>
      <c r="Q796" s="485"/>
      <c r="R796" s="485"/>
    </row>
    <row r="797" spans="16:18" x14ac:dyDescent="0.2">
      <c r="P797" s="485"/>
      <c r="Q797" s="485"/>
      <c r="R797" s="485"/>
    </row>
    <row r="798" spans="16:18" x14ac:dyDescent="0.2">
      <c r="P798" s="485"/>
      <c r="Q798" s="485"/>
      <c r="R798" s="485"/>
    </row>
    <row r="799" spans="16:18" x14ac:dyDescent="0.2">
      <c r="P799" s="485"/>
      <c r="Q799" s="485"/>
      <c r="R799" s="485"/>
    </row>
    <row r="800" spans="16:18" x14ac:dyDescent="0.2">
      <c r="P800" s="485"/>
      <c r="Q800" s="485"/>
      <c r="R800" s="485"/>
    </row>
    <row r="801" spans="16:18" x14ac:dyDescent="0.2">
      <c r="P801" s="485"/>
      <c r="Q801" s="485"/>
      <c r="R801" s="485"/>
    </row>
    <row r="802" spans="16:18" x14ac:dyDescent="0.2">
      <c r="P802" s="485"/>
      <c r="Q802" s="485"/>
      <c r="R802" s="485"/>
    </row>
    <row r="803" spans="16:18" x14ac:dyDescent="0.2">
      <c r="P803" s="485"/>
      <c r="Q803" s="485"/>
      <c r="R803" s="485"/>
    </row>
    <row r="804" spans="16:18" x14ac:dyDescent="0.2">
      <c r="P804" s="485"/>
      <c r="Q804" s="485"/>
      <c r="R804" s="485"/>
    </row>
    <row r="805" spans="16:18" x14ac:dyDescent="0.2">
      <c r="P805" s="485"/>
      <c r="Q805" s="485"/>
      <c r="R805" s="485"/>
    </row>
    <row r="806" spans="16:18" x14ac:dyDescent="0.2">
      <c r="P806" s="485"/>
      <c r="Q806" s="485"/>
      <c r="R806" s="485"/>
    </row>
    <row r="807" spans="16:18" x14ac:dyDescent="0.2">
      <c r="P807" s="485"/>
      <c r="Q807" s="485"/>
      <c r="R807" s="485"/>
    </row>
    <row r="808" spans="16:18" x14ac:dyDescent="0.2">
      <c r="P808" s="485"/>
      <c r="Q808" s="485"/>
      <c r="R808" s="485"/>
    </row>
    <row r="809" spans="16:18" x14ac:dyDescent="0.2">
      <c r="P809" s="485"/>
      <c r="Q809" s="485"/>
      <c r="R809" s="485"/>
    </row>
    <row r="810" spans="16:18" x14ac:dyDescent="0.2">
      <c r="P810" s="485"/>
      <c r="Q810" s="485"/>
      <c r="R810" s="485"/>
    </row>
    <row r="811" spans="16:18" x14ac:dyDescent="0.2">
      <c r="P811" s="485"/>
      <c r="Q811" s="485"/>
      <c r="R811" s="485"/>
    </row>
    <row r="812" spans="16:18" x14ac:dyDescent="0.2">
      <c r="P812" s="485"/>
      <c r="Q812" s="485"/>
      <c r="R812" s="485"/>
    </row>
    <row r="813" spans="16:18" x14ac:dyDescent="0.2">
      <c r="P813" s="485"/>
      <c r="Q813" s="485"/>
      <c r="R813" s="485"/>
    </row>
    <row r="814" spans="16:18" x14ac:dyDescent="0.2">
      <c r="P814" s="485"/>
      <c r="Q814" s="485"/>
      <c r="R814" s="485"/>
    </row>
    <row r="815" spans="16:18" x14ac:dyDescent="0.2">
      <c r="P815" s="485"/>
      <c r="Q815" s="485"/>
      <c r="R815" s="485"/>
    </row>
    <row r="816" spans="16:18" x14ac:dyDescent="0.2">
      <c r="P816" s="485"/>
      <c r="Q816" s="485"/>
      <c r="R816" s="485"/>
    </row>
    <row r="817" spans="16:18" x14ac:dyDescent="0.2">
      <c r="P817" s="485"/>
      <c r="Q817" s="485"/>
      <c r="R817" s="485"/>
    </row>
    <row r="818" spans="16:18" x14ac:dyDescent="0.2">
      <c r="P818" s="485"/>
      <c r="Q818" s="485"/>
      <c r="R818" s="485"/>
    </row>
    <row r="819" spans="16:18" x14ac:dyDescent="0.2">
      <c r="P819" s="485"/>
      <c r="Q819" s="485"/>
      <c r="R819" s="485"/>
    </row>
    <row r="820" spans="16:18" x14ac:dyDescent="0.2">
      <c r="P820" s="485"/>
      <c r="Q820" s="485"/>
      <c r="R820" s="485"/>
    </row>
    <row r="821" spans="16:18" x14ac:dyDescent="0.2">
      <c r="P821" s="485"/>
      <c r="Q821" s="485"/>
      <c r="R821" s="485"/>
    </row>
    <row r="822" spans="16:18" x14ac:dyDescent="0.2">
      <c r="P822" s="485"/>
      <c r="Q822" s="485"/>
      <c r="R822" s="485"/>
    </row>
    <row r="823" spans="16:18" x14ac:dyDescent="0.2">
      <c r="P823" s="485"/>
      <c r="Q823" s="485"/>
      <c r="R823" s="485"/>
    </row>
    <row r="824" spans="16:18" x14ac:dyDescent="0.2">
      <c r="P824" s="485"/>
      <c r="Q824" s="485"/>
      <c r="R824" s="485"/>
    </row>
    <row r="825" spans="16:18" x14ac:dyDescent="0.2">
      <c r="P825" s="485"/>
      <c r="Q825" s="485"/>
      <c r="R825" s="485"/>
    </row>
    <row r="826" spans="16:18" x14ac:dyDescent="0.2">
      <c r="P826" s="485"/>
      <c r="Q826" s="485"/>
      <c r="R826" s="485"/>
    </row>
    <row r="827" spans="16:18" x14ac:dyDescent="0.2">
      <c r="P827" s="485"/>
      <c r="Q827" s="485"/>
      <c r="R827" s="485"/>
    </row>
    <row r="828" spans="16:18" x14ac:dyDescent="0.2">
      <c r="P828" s="485"/>
      <c r="Q828" s="485"/>
      <c r="R828" s="485"/>
    </row>
    <row r="829" spans="16:18" x14ac:dyDescent="0.2">
      <c r="P829" s="485"/>
      <c r="Q829" s="485"/>
      <c r="R829" s="485"/>
    </row>
    <row r="830" spans="16:18" x14ac:dyDescent="0.2">
      <c r="P830" s="485"/>
      <c r="Q830" s="485"/>
      <c r="R830" s="485"/>
    </row>
    <row r="831" spans="16:18" x14ac:dyDescent="0.2">
      <c r="P831" s="485"/>
      <c r="Q831" s="485"/>
      <c r="R831" s="485"/>
    </row>
    <row r="832" spans="16:18" x14ac:dyDescent="0.2">
      <c r="P832" s="485"/>
      <c r="Q832" s="485"/>
      <c r="R832" s="485"/>
    </row>
    <row r="833" spans="16:18" x14ac:dyDescent="0.2">
      <c r="P833" s="485"/>
      <c r="Q833" s="485"/>
      <c r="R833" s="485"/>
    </row>
    <row r="834" spans="16:18" x14ac:dyDescent="0.2">
      <c r="P834" s="485"/>
      <c r="Q834" s="485"/>
      <c r="R834" s="485"/>
    </row>
    <row r="835" spans="16:18" x14ac:dyDescent="0.2">
      <c r="P835" s="485"/>
      <c r="Q835" s="485"/>
      <c r="R835" s="485"/>
    </row>
    <row r="836" spans="16:18" x14ac:dyDescent="0.2">
      <c r="P836" s="485"/>
      <c r="Q836" s="485"/>
      <c r="R836" s="485"/>
    </row>
    <row r="837" spans="16:18" x14ac:dyDescent="0.2">
      <c r="P837" s="485"/>
      <c r="Q837" s="485"/>
      <c r="R837" s="485"/>
    </row>
    <row r="838" spans="16:18" x14ac:dyDescent="0.2">
      <c r="P838" s="485"/>
      <c r="Q838" s="485"/>
      <c r="R838" s="485"/>
    </row>
    <row r="839" spans="16:18" x14ac:dyDescent="0.2">
      <c r="P839" s="485"/>
      <c r="Q839" s="485"/>
      <c r="R839" s="485"/>
    </row>
    <row r="840" spans="16:18" x14ac:dyDescent="0.2">
      <c r="P840" s="485"/>
      <c r="Q840" s="485"/>
      <c r="R840" s="485"/>
    </row>
    <row r="841" spans="16:18" x14ac:dyDescent="0.2">
      <c r="P841" s="485"/>
      <c r="Q841" s="485"/>
      <c r="R841" s="485"/>
    </row>
    <row r="842" spans="16:18" x14ac:dyDescent="0.2">
      <c r="P842" s="485"/>
      <c r="Q842" s="485"/>
      <c r="R842" s="485"/>
    </row>
    <row r="843" spans="16:18" x14ac:dyDescent="0.2">
      <c r="P843" s="485"/>
      <c r="Q843" s="485"/>
      <c r="R843" s="485"/>
    </row>
    <row r="844" spans="16:18" x14ac:dyDescent="0.2">
      <c r="P844" s="485"/>
      <c r="Q844" s="485"/>
      <c r="R844" s="485"/>
    </row>
    <row r="845" spans="16:18" x14ac:dyDescent="0.2">
      <c r="P845" s="485"/>
      <c r="Q845" s="485"/>
      <c r="R845" s="485"/>
    </row>
    <row r="846" spans="16:18" x14ac:dyDescent="0.2">
      <c r="P846" s="485"/>
      <c r="Q846" s="485"/>
      <c r="R846" s="485"/>
    </row>
    <row r="847" spans="16:18" x14ac:dyDescent="0.2">
      <c r="P847" s="485"/>
      <c r="Q847" s="485"/>
      <c r="R847" s="485"/>
    </row>
    <row r="848" spans="16:18" x14ac:dyDescent="0.2">
      <c r="P848" s="485"/>
      <c r="Q848" s="485"/>
      <c r="R848" s="485"/>
    </row>
    <row r="849" spans="16:18" x14ac:dyDescent="0.2">
      <c r="P849" s="485"/>
      <c r="Q849" s="485"/>
      <c r="R849" s="485"/>
    </row>
    <row r="850" spans="16:18" x14ac:dyDescent="0.2">
      <c r="P850" s="485"/>
      <c r="Q850" s="485"/>
      <c r="R850" s="485"/>
    </row>
    <row r="851" spans="16:18" x14ac:dyDescent="0.2">
      <c r="P851" s="485"/>
      <c r="Q851" s="485"/>
      <c r="R851" s="485"/>
    </row>
    <row r="852" spans="16:18" x14ac:dyDescent="0.2">
      <c r="P852" s="485"/>
      <c r="Q852" s="485"/>
      <c r="R852" s="485"/>
    </row>
    <row r="853" spans="16:18" x14ac:dyDescent="0.2">
      <c r="P853" s="485"/>
      <c r="Q853" s="485"/>
      <c r="R853" s="485"/>
    </row>
    <row r="854" spans="16:18" x14ac:dyDescent="0.2">
      <c r="P854" s="485"/>
      <c r="Q854" s="485"/>
      <c r="R854" s="485"/>
    </row>
    <row r="855" spans="16:18" x14ac:dyDescent="0.2">
      <c r="P855" s="485"/>
      <c r="Q855" s="485"/>
      <c r="R855" s="485"/>
    </row>
    <row r="856" spans="16:18" x14ac:dyDescent="0.2">
      <c r="P856" s="485"/>
      <c r="Q856" s="485"/>
      <c r="R856" s="485"/>
    </row>
    <row r="857" spans="16:18" x14ac:dyDescent="0.2">
      <c r="P857" s="485"/>
      <c r="Q857" s="485"/>
      <c r="R857" s="485"/>
    </row>
    <row r="858" spans="16:18" x14ac:dyDescent="0.2">
      <c r="P858" s="485"/>
      <c r="Q858" s="485"/>
      <c r="R858" s="485"/>
    </row>
    <row r="859" spans="16:18" x14ac:dyDescent="0.2">
      <c r="P859" s="485"/>
      <c r="Q859" s="485"/>
      <c r="R859" s="485"/>
    </row>
    <row r="860" spans="16:18" x14ac:dyDescent="0.2">
      <c r="P860" s="485"/>
      <c r="Q860" s="485"/>
      <c r="R860" s="485"/>
    </row>
    <row r="861" spans="16:18" x14ac:dyDescent="0.2">
      <c r="P861" s="485"/>
      <c r="Q861" s="485"/>
      <c r="R861" s="485"/>
    </row>
    <row r="862" spans="16:18" x14ac:dyDescent="0.2">
      <c r="P862" s="485"/>
      <c r="Q862" s="485"/>
      <c r="R862" s="485"/>
    </row>
    <row r="863" spans="16:18" x14ac:dyDescent="0.2">
      <c r="P863" s="485"/>
      <c r="Q863" s="485"/>
      <c r="R863" s="485"/>
    </row>
    <row r="864" spans="16:18" x14ac:dyDescent="0.2">
      <c r="P864" s="485"/>
      <c r="Q864" s="485"/>
      <c r="R864" s="485"/>
    </row>
    <row r="865" spans="16:18" x14ac:dyDescent="0.2">
      <c r="P865" s="485"/>
      <c r="Q865" s="485"/>
      <c r="R865" s="485"/>
    </row>
    <row r="866" spans="16:18" x14ac:dyDescent="0.2">
      <c r="P866" s="485"/>
      <c r="Q866" s="485"/>
      <c r="R866" s="485"/>
    </row>
    <row r="867" spans="16:18" x14ac:dyDescent="0.2">
      <c r="P867" s="485"/>
      <c r="Q867" s="485"/>
      <c r="R867" s="485"/>
    </row>
    <row r="868" spans="16:18" x14ac:dyDescent="0.2">
      <c r="P868" s="485"/>
      <c r="Q868" s="485"/>
      <c r="R868" s="485"/>
    </row>
    <row r="869" spans="16:18" x14ac:dyDescent="0.2">
      <c r="P869" s="485"/>
      <c r="Q869" s="485"/>
      <c r="R869" s="485"/>
    </row>
    <row r="870" spans="16:18" x14ac:dyDescent="0.2">
      <c r="P870" s="485"/>
      <c r="Q870" s="485"/>
      <c r="R870" s="485"/>
    </row>
    <row r="871" spans="16:18" x14ac:dyDescent="0.2">
      <c r="P871" s="485"/>
      <c r="Q871" s="485"/>
      <c r="R871" s="485"/>
    </row>
    <row r="872" spans="16:18" x14ac:dyDescent="0.2">
      <c r="P872" s="485"/>
      <c r="Q872" s="485"/>
      <c r="R872" s="485"/>
    </row>
    <row r="873" spans="16:18" x14ac:dyDescent="0.2">
      <c r="P873" s="485"/>
      <c r="Q873" s="485"/>
      <c r="R873" s="485"/>
    </row>
    <row r="874" spans="16:18" x14ac:dyDescent="0.2">
      <c r="P874" s="485"/>
      <c r="Q874" s="485"/>
      <c r="R874" s="485"/>
    </row>
    <row r="875" spans="16:18" x14ac:dyDescent="0.2">
      <c r="P875" s="485"/>
      <c r="Q875" s="485"/>
      <c r="R875" s="485"/>
    </row>
    <row r="876" spans="16:18" x14ac:dyDescent="0.2">
      <c r="P876" s="485"/>
      <c r="Q876" s="485"/>
      <c r="R876" s="485"/>
    </row>
    <row r="877" spans="16:18" x14ac:dyDescent="0.2">
      <c r="P877" s="485"/>
      <c r="Q877" s="485"/>
      <c r="R877" s="485"/>
    </row>
    <row r="878" spans="16:18" x14ac:dyDescent="0.2">
      <c r="P878" s="485"/>
      <c r="Q878" s="485"/>
      <c r="R878" s="485"/>
    </row>
    <row r="879" spans="16:18" x14ac:dyDescent="0.2">
      <c r="P879" s="485"/>
      <c r="Q879" s="485"/>
      <c r="R879" s="485"/>
    </row>
    <row r="880" spans="16:18" x14ac:dyDescent="0.2">
      <c r="P880" s="485"/>
      <c r="Q880" s="485"/>
      <c r="R880" s="485"/>
    </row>
    <row r="881" spans="16:18" x14ac:dyDescent="0.2">
      <c r="P881" s="485"/>
      <c r="Q881" s="485"/>
      <c r="R881" s="485"/>
    </row>
    <row r="882" spans="16:18" x14ac:dyDescent="0.2">
      <c r="P882" s="485"/>
      <c r="Q882" s="485"/>
      <c r="R882" s="485"/>
    </row>
    <row r="883" spans="16:18" x14ac:dyDescent="0.2">
      <c r="P883" s="485"/>
      <c r="Q883" s="485"/>
      <c r="R883" s="485"/>
    </row>
    <row r="884" spans="16:18" x14ac:dyDescent="0.2">
      <c r="P884" s="485"/>
      <c r="Q884" s="485"/>
      <c r="R884" s="485"/>
    </row>
    <row r="885" spans="16:18" x14ac:dyDescent="0.2">
      <c r="P885" s="485"/>
      <c r="Q885" s="485"/>
      <c r="R885" s="485"/>
    </row>
    <row r="886" spans="16:18" x14ac:dyDescent="0.2">
      <c r="P886" s="485"/>
      <c r="Q886" s="485"/>
      <c r="R886" s="485"/>
    </row>
    <row r="887" spans="16:18" x14ac:dyDescent="0.2">
      <c r="P887" s="485"/>
      <c r="Q887" s="485"/>
      <c r="R887" s="485"/>
    </row>
    <row r="888" spans="16:18" x14ac:dyDescent="0.2">
      <c r="P888" s="485"/>
      <c r="Q888" s="485"/>
      <c r="R888" s="485"/>
    </row>
    <row r="889" spans="16:18" x14ac:dyDescent="0.2">
      <c r="P889" s="485"/>
      <c r="Q889" s="485"/>
      <c r="R889" s="485"/>
    </row>
    <row r="890" spans="16:18" x14ac:dyDescent="0.2">
      <c r="P890" s="485"/>
      <c r="Q890" s="485"/>
      <c r="R890" s="485"/>
    </row>
    <row r="891" spans="16:18" x14ac:dyDescent="0.2">
      <c r="P891" s="485"/>
      <c r="Q891" s="485"/>
      <c r="R891" s="485"/>
    </row>
    <row r="892" spans="16:18" x14ac:dyDescent="0.2">
      <c r="P892" s="485"/>
      <c r="Q892" s="485"/>
      <c r="R892" s="485"/>
    </row>
    <row r="893" spans="16:18" x14ac:dyDescent="0.2">
      <c r="P893" s="485"/>
      <c r="Q893" s="485"/>
      <c r="R893" s="485"/>
    </row>
    <row r="894" spans="16:18" x14ac:dyDescent="0.2">
      <c r="P894" s="485"/>
      <c r="Q894" s="485"/>
      <c r="R894" s="485"/>
    </row>
    <row r="895" spans="16:18" x14ac:dyDescent="0.2">
      <c r="P895" s="485"/>
      <c r="Q895" s="485"/>
      <c r="R895" s="485"/>
    </row>
    <row r="896" spans="16:18" x14ac:dyDescent="0.2">
      <c r="P896" s="485"/>
      <c r="Q896" s="485"/>
      <c r="R896" s="485"/>
    </row>
    <row r="897" spans="16:18" x14ac:dyDescent="0.2">
      <c r="P897" s="485"/>
      <c r="Q897" s="485"/>
      <c r="R897" s="485"/>
    </row>
    <row r="898" spans="16:18" x14ac:dyDescent="0.2">
      <c r="P898" s="485"/>
      <c r="Q898" s="485"/>
      <c r="R898" s="485"/>
    </row>
    <row r="899" spans="16:18" x14ac:dyDescent="0.2">
      <c r="P899" s="485"/>
      <c r="Q899" s="485"/>
      <c r="R899" s="485"/>
    </row>
    <row r="900" spans="16:18" x14ac:dyDescent="0.2">
      <c r="P900" s="485"/>
      <c r="Q900" s="485"/>
      <c r="R900" s="485"/>
    </row>
    <row r="901" spans="16:18" x14ac:dyDescent="0.2">
      <c r="P901" s="485"/>
      <c r="Q901" s="485"/>
      <c r="R901" s="485"/>
    </row>
    <row r="902" spans="16:18" x14ac:dyDescent="0.2">
      <c r="P902" s="485"/>
      <c r="Q902" s="485"/>
      <c r="R902" s="485"/>
    </row>
    <row r="903" spans="16:18" x14ac:dyDescent="0.2">
      <c r="P903" s="485"/>
      <c r="Q903" s="485"/>
      <c r="R903" s="485"/>
    </row>
    <row r="904" spans="16:18" x14ac:dyDescent="0.2">
      <c r="P904" s="485"/>
      <c r="Q904" s="485"/>
      <c r="R904" s="485"/>
    </row>
    <row r="905" spans="16:18" x14ac:dyDescent="0.2">
      <c r="P905" s="485"/>
      <c r="Q905" s="485"/>
      <c r="R905" s="485"/>
    </row>
    <row r="906" spans="16:18" x14ac:dyDescent="0.2">
      <c r="P906" s="485"/>
      <c r="Q906" s="485"/>
      <c r="R906" s="485"/>
    </row>
    <row r="907" spans="16:18" x14ac:dyDescent="0.2">
      <c r="P907" s="485"/>
      <c r="Q907" s="485"/>
      <c r="R907" s="485"/>
    </row>
    <row r="908" spans="16:18" x14ac:dyDescent="0.2">
      <c r="P908" s="485"/>
      <c r="Q908" s="485"/>
      <c r="R908" s="485"/>
    </row>
    <row r="909" spans="16:18" x14ac:dyDescent="0.2">
      <c r="P909" s="485"/>
      <c r="Q909" s="485"/>
      <c r="R909" s="485"/>
    </row>
    <row r="910" spans="16:18" x14ac:dyDescent="0.2">
      <c r="P910" s="485"/>
      <c r="Q910" s="485"/>
      <c r="R910" s="485"/>
    </row>
    <row r="911" spans="16:18" x14ac:dyDescent="0.2">
      <c r="P911" s="485"/>
      <c r="Q911" s="485"/>
      <c r="R911" s="485"/>
    </row>
    <row r="912" spans="16:18" x14ac:dyDescent="0.2">
      <c r="P912" s="485"/>
      <c r="Q912" s="485"/>
      <c r="R912" s="485"/>
    </row>
    <row r="913" spans="16:18" x14ac:dyDescent="0.2">
      <c r="P913" s="485"/>
      <c r="Q913" s="485"/>
      <c r="R913" s="485"/>
    </row>
    <row r="914" spans="16:18" x14ac:dyDescent="0.2">
      <c r="P914" s="485"/>
      <c r="Q914" s="485"/>
      <c r="R914" s="485"/>
    </row>
    <row r="915" spans="16:18" x14ac:dyDescent="0.2">
      <c r="P915" s="485"/>
      <c r="Q915" s="485"/>
      <c r="R915" s="485"/>
    </row>
    <row r="916" spans="16:18" x14ac:dyDescent="0.2">
      <c r="P916" s="485"/>
      <c r="Q916" s="485"/>
      <c r="R916" s="485"/>
    </row>
    <row r="917" spans="16:18" x14ac:dyDescent="0.2">
      <c r="P917" s="485"/>
      <c r="Q917" s="485"/>
      <c r="R917" s="485"/>
    </row>
    <row r="918" spans="16:18" x14ac:dyDescent="0.2">
      <c r="P918" s="485"/>
      <c r="Q918" s="485"/>
      <c r="R918" s="485"/>
    </row>
    <row r="919" spans="16:18" x14ac:dyDescent="0.2">
      <c r="P919" s="485"/>
      <c r="Q919" s="485"/>
      <c r="R919" s="485"/>
    </row>
    <row r="920" spans="16:18" x14ac:dyDescent="0.2">
      <c r="P920" s="485"/>
      <c r="Q920" s="485"/>
      <c r="R920" s="485"/>
    </row>
    <row r="921" spans="16:18" x14ac:dyDescent="0.2">
      <c r="P921" s="485"/>
      <c r="Q921" s="485"/>
      <c r="R921" s="485"/>
    </row>
    <row r="922" spans="16:18" x14ac:dyDescent="0.2">
      <c r="P922" s="485"/>
      <c r="Q922" s="485"/>
      <c r="R922" s="485"/>
    </row>
    <row r="923" spans="16:18" x14ac:dyDescent="0.2">
      <c r="P923" s="485"/>
      <c r="Q923" s="485"/>
      <c r="R923" s="485"/>
    </row>
    <row r="924" spans="16:18" x14ac:dyDescent="0.2">
      <c r="P924" s="485"/>
      <c r="Q924" s="485"/>
      <c r="R924" s="485"/>
    </row>
    <row r="925" spans="16:18" x14ac:dyDescent="0.2">
      <c r="P925" s="485"/>
      <c r="Q925" s="485"/>
      <c r="R925" s="485"/>
    </row>
    <row r="926" spans="16:18" x14ac:dyDescent="0.2">
      <c r="P926" s="485"/>
      <c r="Q926" s="485"/>
      <c r="R926" s="485"/>
    </row>
    <row r="927" spans="16:18" x14ac:dyDescent="0.2">
      <c r="P927" s="485"/>
      <c r="Q927" s="485"/>
      <c r="R927" s="485"/>
    </row>
    <row r="928" spans="16:18" x14ac:dyDescent="0.2">
      <c r="P928" s="485"/>
      <c r="Q928" s="485"/>
      <c r="R928" s="485"/>
    </row>
    <row r="929" spans="16:18" x14ac:dyDescent="0.2">
      <c r="P929" s="485"/>
      <c r="Q929" s="485"/>
      <c r="R929" s="485"/>
    </row>
    <row r="930" spans="16:18" x14ac:dyDescent="0.2">
      <c r="P930" s="485"/>
      <c r="Q930" s="485"/>
      <c r="R930" s="485"/>
    </row>
    <row r="931" spans="16:18" x14ac:dyDescent="0.2">
      <c r="P931" s="485"/>
      <c r="Q931" s="485"/>
      <c r="R931" s="485"/>
    </row>
    <row r="932" spans="16:18" x14ac:dyDescent="0.2">
      <c r="P932" s="485"/>
      <c r="Q932" s="485"/>
      <c r="R932" s="485"/>
    </row>
    <row r="933" spans="16:18" x14ac:dyDescent="0.2">
      <c r="P933" s="485"/>
      <c r="Q933" s="485"/>
      <c r="R933" s="485"/>
    </row>
    <row r="934" spans="16:18" x14ac:dyDescent="0.2">
      <c r="P934" s="485"/>
      <c r="Q934" s="485"/>
      <c r="R934" s="485"/>
    </row>
    <row r="935" spans="16:18" x14ac:dyDescent="0.2">
      <c r="P935" s="485"/>
      <c r="Q935" s="485"/>
      <c r="R935" s="485"/>
    </row>
    <row r="936" spans="16:18" x14ac:dyDescent="0.2">
      <c r="P936" s="485"/>
      <c r="Q936" s="485"/>
      <c r="R936" s="485"/>
    </row>
    <row r="937" spans="16:18" x14ac:dyDescent="0.2">
      <c r="P937" s="485"/>
      <c r="Q937" s="485"/>
      <c r="R937" s="485"/>
    </row>
    <row r="938" spans="16:18" x14ac:dyDescent="0.2">
      <c r="P938" s="485"/>
      <c r="Q938" s="485"/>
      <c r="R938" s="485"/>
    </row>
    <row r="939" spans="16:18" x14ac:dyDescent="0.2">
      <c r="P939" s="485"/>
      <c r="Q939" s="485"/>
      <c r="R939" s="485"/>
    </row>
    <row r="940" spans="16:18" x14ac:dyDescent="0.2">
      <c r="P940" s="485"/>
      <c r="Q940" s="485"/>
      <c r="R940" s="485"/>
    </row>
    <row r="941" spans="16:18" x14ac:dyDescent="0.2">
      <c r="P941" s="485"/>
      <c r="Q941" s="485"/>
      <c r="R941" s="485"/>
    </row>
    <row r="942" spans="16:18" x14ac:dyDescent="0.2">
      <c r="P942" s="485"/>
      <c r="Q942" s="485"/>
      <c r="R942" s="485"/>
    </row>
    <row r="943" spans="16:18" x14ac:dyDescent="0.2">
      <c r="P943" s="485"/>
      <c r="Q943" s="485"/>
      <c r="R943" s="485"/>
    </row>
    <row r="944" spans="16:18" x14ac:dyDescent="0.2">
      <c r="P944" s="485"/>
      <c r="Q944" s="485"/>
      <c r="R944" s="485"/>
    </row>
    <row r="945" spans="16:18" x14ac:dyDescent="0.2">
      <c r="P945" s="485"/>
      <c r="Q945" s="485"/>
      <c r="R945" s="485"/>
    </row>
    <row r="946" spans="16:18" x14ac:dyDescent="0.2">
      <c r="P946" s="485"/>
      <c r="Q946" s="485"/>
      <c r="R946" s="485"/>
    </row>
    <row r="947" spans="16:18" x14ac:dyDescent="0.2">
      <c r="P947" s="485"/>
      <c r="Q947" s="485"/>
      <c r="R947" s="485"/>
    </row>
    <row r="948" spans="16:18" x14ac:dyDescent="0.2">
      <c r="P948" s="485"/>
      <c r="Q948" s="485"/>
      <c r="R948" s="485"/>
    </row>
    <row r="949" spans="16:18" x14ac:dyDescent="0.2">
      <c r="P949" s="485"/>
      <c r="Q949" s="485"/>
      <c r="R949" s="485"/>
    </row>
    <row r="950" spans="16:18" x14ac:dyDescent="0.2">
      <c r="P950" s="485"/>
      <c r="Q950" s="485"/>
      <c r="R950" s="485"/>
    </row>
    <row r="951" spans="16:18" x14ac:dyDescent="0.2">
      <c r="P951" s="485"/>
      <c r="Q951" s="485"/>
      <c r="R951" s="485"/>
    </row>
    <row r="952" spans="16:18" x14ac:dyDescent="0.2">
      <c r="P952" s="485"/>
      <c r="Q952" s="485"/>
      <c r="R952" s="485"/>
    </row>
    <row r="953" spans="16:18" x14ac:dyDescent="0.2">
      <c r="P953" s="485"/>
      <c r="Q953" s="485"/>
      <c r="R953" s="485"/>
    </row>
    <row r="954" spans="16:18" x14ac:dyDescent="0.2">
      <c r="P954" s="485"/>
      <c r="Q954" s="485"/>
      <c r="R954" s="485"/>
    </row>
    <row r="955" spans="16:18" x14ac:dyDescent="0.2">
      <c r="P955" s="485"/>
      <c r="Q955" s="485"/>
      <c r="R955" s="485"/>
    </row>
    <row r="956" spans="16:18" x14ac:dyDescent="0.2">
      <c r="P956" s="485"/>
      <c r="Q956" s="485"/>
      <c r="R956" s="485"/>
    </row>
    <row r="957" spans="16:18" x14ac:dyDescent="0.2">
      <c r="P957" s="485"/>
      <c r="Q957" s="485"/>
      <c r="R957" s="485"/>
    </row>
    <row r="958" spans="16:18" x14ac:dyDescent="0.2">
      <c r="P958" s="485"/>
      <c r="Q958" s="485"/>
      <c r="R958" s="485"/>
    </row>
    <row r="959" spans="16:18" x14ac:dyDescent="0.2">
      <c r="P959" s="485"/>
      <c r="Q959" s="485"/>
      <c r="R959" s="485"/>
    </row>
    <row r="960" spans="16:18" x14ac:dyDescent="0.2">
      <c r="P960" s="485"/>
      <c r="Q960" s="485"/>
      <c r="R960" s="485"/>
    </row>
    <row r="961" spans="16:18" x14ac:dyDescent="0.2">
      <c r="P961" s="485"/>
      <c r="Q961" s="485"/>
      <c r="R961" s="485"/>
    </row>
    <row r="962" spans="16:18" x14ac:dyDescent="0.2">
      <c r="P962" s="485"/>
      <c r="Q962" s="485"/>
      <c r="R962" s="485"/>
    </row>
    <row r="963" spans="16:18" x14ac:dyDescent="0.2">
      <c r="P963" s="485"/>
      <c r="Q963" s="485"/>
      <c r="R963" s="485"/>
    </row>
    <row r="964" spans="16:18" x14ac:dyDescent="0.2">
      <c r="P964" s="485"/>
      <c r="Q964" s="485"/>
      <c r="R964" s="485"/>
    </row>
    <row r="965" spans="16:18" x14ac:dyDescent="0.2">
      <c r="P965" s="485"/>
      <c r="Q965" s="485"/>
      <c r="R965" s="485"/>
    </row>
    <row r="966" spans="16:18" x14ac:dyDescent="0.2">
      <c r="P966" s="485"/>
      <c r="Q966" s="485"/>
      <c r="R966" s="485"/>
    </row>
    <row r="967" spans="16:18" x14ac:dyDescent="0.2">
      <c r="P967" s="485"/>
      <c r="Q967" s="485"/>
      <c r="R967" s="485"/>
    </row>
    <row r="968" spans="16:18" x14ac:dyDescent="0.2">
      <c r="P968" s="485"/>
      <c r="Q968" s="485"/>
      <c r="R968" s="485"/>
    </row>
    <row r="969" spans="16:18" x14ac:dyDescent="0.2">
      <c r="P969" s="485"/>
      <c r="Q969" s="485"/>
      <c r="R969" s="485"/>
    </row>
    <row r="970" spans="16:18" x14ac:dyDescent="0.2">
      <c r="P970" s="485"/>
      <c r="Q970" s="485"/>
      <c r="R970" s="485"/>
    </row>
    <row r="971" spans="16:18" x14ac:dyDescent="0.2">
      <c r="P971" s="485"/>
      <c r="Q971" s="485"/>
      <c r="R971" s="485"/>
    </row>
    <row r="972" spans="16:18" x14ac:dyDescent="0.2">
      <c r="P972" s="485"/>
      <c r="Q972" s="485"/>
      <c r="R972" s="485"/>
    </row>
    <row r="973" spans="16:18" x14ac:dyDescent="0.2">
      <c r="P973" s="485"/>
      <c r="Q973" s="485"/>
      <c r="R973" s="485"/>
    </row>
    <row r="974" spans="16:18" x14ac:dyDescent="0.2">
      <c r="P974" s="485"/>
      <c r="Q974" s="485"/>
      <c r="R974" s="485"/>
    </row>
    <row r="975" spans="16:18" x14ac:dyDescent="0.2">
      <c r="P975" s="485"/>
      <c r="Q975" s="485"/>
      <c r="R975" s="485"/>
    </row>
    <row r="976" spans="16:18" x14ac:dyDescent="0.2">
      <c r="P976" s="485"/>
      <c r="Q976" s="485"/>
      <c r="R976" s="485"/>
    </row>
    <row r="977" spans="16:18" x14ac:dyDescent="0.2">
      <c r="P977" s="485"/>
      <c r="Q977" s="485"/>
      <c r="R977" s="485"/>
    </row>
    <row r="978" spans="16:18" x14ac:dyDescent="0.2">
      <c r="P978" s="485"/>
      <c r="Q978" s="485"/>
      <c r="R978" s="485"/>
    </row>
    <row r="979" spans="16:18" x14ac:dyDescent="0.2">
      <c r="P979" s="485"/>
      <c r="Q979" s="485"/>
      <c r="R979" s="485"/>
    </row>
    <row r="980" spans="16:18" x14ac:dyDescent="0.2">
      <c r="P980" s="485"/>
      <c r="Q980" s="485"/>
      <c r="R980" s="485"/>
    </row>
    <row r="981" spans="16:18" x14ac:dyDescent="0.2">
      <c r="P981" s="485"/>
      <c r="Q981" s="485"/>
      <c r="R981" s="485"/>
    </row>
    <row r="982" spans="16:18" x14ac:dyDescent="0.2">
      <c r="P982" s="485"/>
      <c r="Q982" s="485"/>
      <c r="R982" s="485"/>
    </row>
    <row r="983" spans="16:18" x14ac:dyDescent="0.2">
      <c r="P983" s="485"/>
      <c r="Q983" s="485"/>
      <c r="R983" s="485"/>
    </row>
    <row r="984" spans="16:18" x14ac:dyDescent="0.2">
      <c r="P984" s="485"/>
      <c r="Q984" s="485"/>
      <c r="R984" s="485"/>
    </row>
    <row r="985" spans="16:18" x14ac:dyDescent="0.2">
      <c r="P985" s="485"/>
      <c r="Q985" s="485"/>
      <c r="R985" s="485"/>
    </row>
    <row r="986" spans="16:18" x14ac:dyDescent="0.2">
      <c r="P986" s="485"/>
      <c r="Q986" s="485"/>
      <c r="R986" s="485"/>
    </row>
    <row r="987" spans="16:18" x14ac:dyDescent="0.2">
      <c r="P987" s="485"/>
      <c r="Q987" s="485"/>
      <c r="R987" s="485"/>
    </row>
    <row r="988" spans="16:18" x14ac:dyDescent="0.2">
      <c r="P988" s="485"/>
      <c r="Q988" s="485"/>
      <c r="R988" s="485"/>
    </row>
    <row r="989" spans="16:18" x14ac:dyDescent="0.2">
      <c r="P989" s="485"/>
      <c r="Q989" s="485"/>
      <c r="R989" s="485"/>
    </row>
    <row r="990" spans="16:18" x14ac:dyDescent="0.2">
      <c r="P990" s="485"/>
      <c r="Q990" s="485"/>
      <c r="R990" s="485"/>
    </row>
    <row r="991" spans="16:18" x14ac:dyDescent="0.2">
      <c r="P991" s="485"/>
      <c r="Q991" s="485"/>
      <c r="R991" s="485"/>
    </row>
    <row r="992" spans="16:18" x14ac:dyDescent="0.2">
      <c r="P992" s="485"/>
      <c r="Q992" s="485"/>
      <c r="R992" s="485"/>
    </row>
    <row r="993" spans="16:18" x14ac:dyDescent="0.2">
      <c r="P993" s="485"/>
      <c r="Q993" s="485"/>
      <c r="R993" s="485"/>
    </row>
    <row r="994" spans="16:18" x14ac:dyDescent="0.2">
      <c r="P994" s="485"/>
      <c r="Q994" s="485"/>
      <c r="R994" s="485"/>
    </row>
    <row r="995" spans="16:18" x14ac:dyDescent="0.2">
      <c r="P995" s="485"/>
      <c r="Q995" s="485"/>
      <c r="R995" s="485"/>
    </row>
    <row r="996" spans="16:18" x14ac:dyDescent="0.2">
      <c r="P996" s="485"/>
      <c r="Q996" s="485"/>
      <c r="R996" s="485"/>
    </row>
    <row r="997" spans="16:18" x14ac:dyDescent="0.2">
      <c r="P997" s="485"/>
      <c r="Q997" s="485"/>
      <c r="R997" s="485"/>
    </row>
    <row r="998" spans="16:18" x14ac:dyDescent="0.2">
      <c r="P998" s="485"/>
      <c r="Q998" s="485"/>
      <c r="R998" s="485"/>
    </row>
    <row r="999" spans="16:18" x14ac:dyDescent="0.2">
      <c r="P999" s="485"/>
      <c r="Q999" s="485"/>
      <c r="R999" s="485"/>
    </row>
    <row r="1000" spans="16:18" x14ac:dyDescent="0.2">
      <c r="P1000" s="485"/>
      <c r="Q1000" s="485"/>
      <c r="R1000" s="485"/>
    </row>
    <row r="1001" spans="16:18" x14ac:dyDescent="0.2">
      <c r="P1001" s="485"/>
      <c r="Q1001" s="485"/>
      <c r="R1001" s="485"/>
    </row>
    <row r="1002" spans="16:18" x14ac:dyDescent="0.2">
      <c r="P1002" s="485"/>
      <c r="Q1002" s="485"/>
      <c r="R1002" s="485"/>
    </row>
    <row r="1003" spans="16:18" x14ac:dyDescent="0.2">
      <c r="P1003" s="485"/>
      <c r="Q1003" s="485"/>
      <c r="R1003" s="485"/>
    </row>
    <row r="1004" spans="16:18" x14ac:dyDescent="0.2">
      <c r="P1004" s="485"/>
      <c r="Q1004" s="485"/>
      <c r="R1004" s="485"/>
    </row>
    <row r="1005" spans="16:18" x14ac:dyDescent="0.2">
      <c r="P1005" s="485"/>
      <c r="Q1005" s="485"/>
      <c r="R1005" s="485"/>
    </row>
    <row r="1006" spans="16:18" x14ac:dyDescent="0.2">
      <c r="P1006" s="485"/>
      <c r="Q1006" s="485"/>
      <c r="R1006" s="485"/>
    </row>
    <row r="1007" spans="16:18" x14ac:dyDescent="0.2">
      <c r="P1007" s="485"/>
      <c r="Q1007" s="485"/>
      <c r="R1007" s="485"/>
    </row>
    <row r="1008" spans="16:18" x14ac:dyDescent="0.2">
      <c r="P1008" s="485"/>
      <c r="Q1008" s="485"/>
      <c r="R1008" s="485"/>
    </row>
    <row r="1009" spans="16:18" x14ac:dyDescent="0.2">
      <c r="P1009" s="485"/>
      <c r="Q1009" s="485"/>
      <c r="R1009" s="485"/>
    </row>
    <row r="1010" spans="16:18" x14ac:dyDescent="0.2">
      <c r="P1010" s="485"/>
      <c r="Q1010" s="485"/>
      <c r="R1010" s="485"/>
    </row>
    <row r="1011" spans="16:18" x14ac:dyDescent="0.2">
      <c r="P1011" s="485"/>
      <c r="Q1011" s="485"/>
      <c r="R1011" s="485"/>
    </row>
    <row r="1012" spans="16:18" x14ac:dyDescent="0.2">
      <c r="P1012" s="485"/>
      <c r="Q1012" s="485"/>
      <c r="R1012" s="485"/>
    </row>
    <row r="1013" spans="16:18" x14ac:dyDescent="0.2">
      <c r="P1013" s="485"/>
      <c r="Q1013" s="485"/>
      <c r="R1013" s="485"/>
    </row>
    <row r="1014" spans="16:18" x14ac:dyDescent="0.2">
      <c r="P1014" s="485"/>
      <c r="Q1014" s="485"/>
      <c r="R1014" s="485"/>
    </row>
    <row r="1015" spans="16:18" x14ac:dyDescent="0.2">
      <c r="P1015" s="485"/>
      <c r="Q1015" s="485"/>
      <c r="R1015" s="485"/>
    </row>
    <row r="1016" spans="16:18" x14ac:dyDescent="0.2">
      <c r="P1016" s="485"/>
      <c r="Q1016" s="485"/>
      <c r="R1016" s="485"/>
    </row>
    <row r="1017" spans="16:18" x14ac:dyDescent="0.2">
      <c r="P1017" s="485"/>
      <c r="Q1017" s="485"/>
      <c r="R1017" s="485"/>
    </row>
    <row r="1018" spans="16:18" x14ac:dyDescent="0.2">
      <c r="P1018" s="485"/>
      <c r="Q1018" s="485"/>
      <c r="R1018" s="485"/>
    </row>
    <row r="1019" spans="16:18" x14ac:dyDescent="0.2">
      <c r="P1019" s="485"/>
      <c r="Q1019" s="485"/>
      <c r="R1019" s="485"/>
    </row>
    <row r="1020" spans="16:18" x14ac:dyDescent="0.2">
      <c r="P1020" s="485"/>
      <c r="Q1020" s="485"/>
      <c r="R1020" s="485"/>
    </row>
    <row r="1021" spans="16:18" x14ac:dyDescent="0.2">
      <c r="P1021" s="485"/>
      <c r="Q1021" s="485"/>
      <c r="R1021" s="485"/>
    </row>
    <row r="1022" spans="16:18" x14ac:dyDescent="0.2">
      <c r="P1022" s="485"/>
      <c r="Q1022" s="485"/>
      <c r="R1022" s="485"/>
    </row>
    <row r="1023" spans="16:18" x14ac:dyDescent="0.2">
      <c r="P1023" s="485"/>
      <c r="Q1023" s="485"/>
      <c r="R1023" s="485"/>
    </row>
    <row r="1024" spans="16:18" x14ac:dyDescent="0.2">
      <c r="P1024" s="485"/>
      <c r="Q1024" s="485"/>
      <c r="R1024" s="485"/>
    </row>
    <row r="1025" spans="16:18" x14ac:dyDescent="0.2">
      <c r="P1025" s="485"/>
      <c r="Q1025" s="485"/>
      <c r="R1025" s="485"/>
    </row>
    <row r="1026" spans="16:18" x14ac:dyDescent="0.2">
      <c r="P1026" s="485"/>
      <c r="Q1026" s="485"/>
      <c r="R1026" s="485"/>
    </row>
    <row r="1027" spans="16:18" x14ac:dyDescent="0.2">
      <c r="P1027" s="485"/>
      <c r="Q1027" s="485"/>
      <c r="R1027" s="485"/>
    </row>
    <row r="1028" spans="16:18" x14ac:dyDescent="0.2">
      <c r="P1028" s="485"/>
      <c r="Q1028" s="485"/>
      <c r="R1028" s="485"/>
    </row>
    <row r="1029" spans="16:18" x14ac:dyDescent="0.2">
      <c r="P1029" s="485"/>
      <c r="Q1029" s="485"/>
      <c r="R1029" s="485"/>
    </row>
    <row r="1030" spans="16:18" x14ac:dyDescent="0.2">
      <c r="P1030" s="485"/>
      <c r="Q1030" s="485"/>
      <c r="R1030" s="485"/>
    </row>
    <row r="1031" spans="16:18" x14ac:dyDescent="0.2">
      <c r="P1031" s="485"/>
      <c r="Q1031" s="485"/>
      <c r="R1031" s="485"/>
    </row>
    <row r="1032" spans="16:18" x14ac:dyDescent="0.2">
      <c r="P1032" s="485"/>
      <c r="Q1032" s="485"/>
      <c r="R1032" s="485"/>
    </row>
    <row r="1033" spans="16:18" x14ac:dyDescent="0.2">
      <c r="P1033" s="485"/>
      <c r="Q1033" s="485"/>
      <c r="R1033" s="485"/>
    </row>
    <row r="1034" spans="16:18" x14ac:dyDescent="0.2">
      <c r="P1034" s="485"/>
      <c r="Q1034" s="485"/>
      <c r="R1034" s="485"/>
    </row>
    <row r="1035" spans="16:18" x14ac:dyDescent="0.2">
      <c r="P1035" s="485"/>
      <c r="Q1035" s="485"/>
      <c r="R1035" s="485"/>
    </row>
    <row r="1036" spans="16:18" x14ac:dyDescent="0.2">
      <c r="P1036" s="485"/>
      <c r="Q1036" s="485"/>
      <c r="R1036" s="485"/>
    </row>
    <row r="1037" spans="16:18" x14ac:dyDescent="0.2">
      <c r="P1037" s="485"/>
      <c r="Q1037" s="485"/>
      <c r="R1037" s="485"/>
    </row>
    <row r="1038" spans="16:18" x14ac:dyDescent="0.2">
      <c r="P1038" s="485"/>
      <c r="Q1038" s="485"/>
      <c r="R1038" s="485"/>
    </row>
    <row r="1039" spans="16:18" x14ac:dyDescent="0.2">
      <c r="P1039" s="485"/>
      <c r="Q1039" s="485"/>
      <c r="R1039" s="485"/>
    </row>
    <row r="1040" spans="16:18" x14ac:dyDescent="0.2">
      <c r="P1040" s="485"/>
      <c r="Q1040" s="485"/>
      <c r="R1040" s="485"/>
    </row>
    <row r="1041" spans="16:18" x14ac:dyDescent="0.2">
      <c r="P1041" s="485"/>
      <c r="Q1041" s="485"/>
      <c r="R1041" s="485"/>
    </row>
    <row r="1042" spans="16:18" x14ac:dyDescent="0.2">
      <c r="P1042" s="485"/>
      <c r="Q1042" s="485"/>
      <c r="R1042" s="485"/>
    </row>
    <row r="1043" spans="16:18" x14ac:dyDescent="0.2">
      <c r="P1043" s="485"/>
      <c r="Q1043" s="485"/>
      <c r="R1043" s="485"/>
    </row>
    <row r="1044" spans="16:18" x14ac:dyDescent="0.2">
      <c r="P1044" s="485"/>
      <c r="Q1044" s="485"/>
      <c r="R1044" s="485"/>
    </row>
    <row r="1045" spans="16:18" x14ac:dyDescent="0.2">
      <c r="P1045" s="485"/>
      <c r="Q1045" s="485"/>
      <c r="R1045" s="485"/>
    </row>
    <row r="1046" spans="16:18" x14ac:dyDescent="0.2">
      <c r="P1046" s="485"/>
      <c r="Q1046" s="485"/>
      <c r="R1046" s="485"/>
    </row>
    <row r="1047" spans="16:18" x14ac:dyDescent="0.2">
      <c r="P1047" s="485"/>
      <c r="Q1047" s="485"/>
      <c r="R1047" s="485"/>
    </row>
    <row r="1048" spans="16:18" x14ac:dyDescent="0.2">
      <c r="P1048" s="485"/>
      <c r="Q1048" s="485"/>
      <c r="R1048" s="485"/>
    </row>
    <row r="1049" spans="16:18" x14ac:dyDescent="0.2">
      <c r="P1049" s="485"/>
      <c r="Q1049" s="485"/>
      <c r="R1049" s="485"/>
    </row>
    <row r="1050" spans="16:18" x14ac:dyDescent="0.2">
      <c r="P1050" s="485"/>
      <c r="Q1050" s="485"/>
      <c r="R1050" s="485"/>
    </row>
    <row r="1051" spans="16:18" x14ac:dyDescent="0.2">
      <c r="P1051" s="485"/>
      <c r="Q1051" s="485"/>
      <c r="R1051" s="485"/>
    </row>
    <row r="1052" spans="16:18" x14ac:dyDescent="0.2">
      <c r="P1052" s="485"/>
      <c r="Q1052" s="485"/>
      <c r="R1052" s="485"/>
    </row>
    <row r="1053" spans="16:18" x14ac:dyDescent="0.2">
      <c r="P1053" s="485"/>
      <c r="Q1053" s="485"/>
      <c r="R1053" s="485"/>
    </row>
    <row r="1054" spans="16:18" x14ac:dyDescent="0.2">
      <c r="P1054" s="485"/>
      <c r="Q1054" s="485"/>
      <c r="R1054" s="485"/>
    </row>
    <row r="1055" spans="16:18" x14ac:dyDescent="0.2">
      <c r="P1055" s="485"/>
      <c r="Q1055" s="485"/>
      <c r="R1055" s="485"/>
    </row>
    <row r="1056" spans="16:18" x14ac:dyDescent="0.2">
      <c r="P1056" s="485"/>
      <c r="Q1056" s="485"/>
      <c r="R1056" s="485"/>
    </row>
    <row r="1057" spans="16:18" x14ac:dyDescent="0.2">
      <c r="P1057" s="485"/>
      <c r="Q1057" s="485"/>
      <c r="R1057" s="485"/>
    </row>
    <row r="1058" spans="16:18" x14ac:dyDescent="0.2">
      <c r="P1058" s="485"/>
      <c r="Q1058" s="485"/>
      <c r="R1058" s="485"/>
    </row>
    <row r="1059" spans="16:18" x14ac:dyDescent="0.2">
      <c r="P1059" s="485"/>
      <c r="Q1059" s="485"/>
      <c r="R1059" s="485"/>
    </row>
    <row r="1060" spans="16:18" x14ac:dyDescent="0.2">
      <c r="P1060" s="485"/>
      <c r="Q1060" s="485"/>
      <c r="R1060" s="485"/>
    </row>
    <row r="1061" spans="16:18" x14ac:dyDescent="0.2">
      <c r="P1061" s="485"/>
      <c r="Q1061" s="485"/>
      <c r="R1061" s="485"/>
    </row>
    <row r="1062" spans="16:18" x14ac:dyDescent="0.2">
      <c r="P1062" s="485"/>
      <c r="Q1062" s="485"/>
      <c r="R1062" s="485"/>
    </row>
    <row r="1063" spans="16:18" x14ac:dyDescent="0.2">
      <c r="P1063" s="485"/>
      <c r="Q1063" s="485"/>
      <c r="R1063" s="485"/>
    </row>
    <row r="1064" spans="16:18" x14ac:dyDescent="0.2">
      <c r="P1064" s="485"/>
      <c r="Q1064" s="485"/>
      <c r="R1064" s="485"/>
    </row>
    <row r="1065" spans="16:18" x14ac:dyDescent="0.2">
      <c r="P1065" s="485"/>
      <c r="Q1065" s="485"/>
      <c r="R1065" s="485"/>
    </row>
    <row r="1066" spans="16:18" x14ac:dyDescent="0.2">
      <c r="P1066" s="485"/>
      <c r="Q1066" s="485"/>
      <c r="R1066" s="485"/>
    </row>
    <row r="1067" spans="16:18" x14ac:dyDescent="0.2">
      <c r="P1067" s="485"/>
      <c r="Q1067" s="485"/>
      <c r="R1067" s="485"/>
    </row>
    <row r="1068" spans="16:18" x14ac:dyDescent="0.2">
      <c r="P1068" s="485"/>
      <c r="Q1068" s="485"/>
      <c r="R1068" s="485"/>
    </row>
    <row r="1069" spans="16:18" x14ac:dyDescent="0.2">
      <c r="P1069" s="485"/>
      <c r="Q1069" s="485"/>
      <c r="R1069" s="485"/>
    </row>
    <row r="1070" spans="16:18" x14ac:dyDescent="0.2">
      <c r="P1070" s="485"/>
      <c r="Q1070" s="485"/>
      <c r="R1070" s="485"/>
    </row>
    <row r="1071" spans="16:18" x14ac:dyDescent="0.2">
      <c r="P1071" s="485"/>
      <c r="Q1071" s="485"/>
      <c r="R1071" s="485"/>
    </row>
    <row r="1072" spans="16:18" x14ac:dyDescent="0.2">
      <c r="P1072" s="485"/>
      <c r="Q1072" s="485"/>
      <c r="R1072" s="485"/>
    </row>
    <row r="1073" spans="16:18" x14ac:dyDescent="0.2">
      <c r="P1073" s="485"/>
      <c r="Q1073" s="485"/>
      <c r="R1073" s="485"/>
    </row>
    <row r="1074" spans="16:18" x14ac:dyDescent="0.2">
      <c r="P1074" s="485"/>
      <c r="Q1074" s="485"/>
      <c r="R1074" s="485"/>
    </row>
    <row r="1075" spans="16:18" x14ac:dyDescent="0.2">
      <c r="P1075" s="485"/>
      <c r="Q1075" s="485"/>
      <c r="R1075" s="485"/>
    </row>
    <row r="1076" spans="16:18" x14ac:dyDescent="0.2">
      <c r="P1076" s="485"/>
      <c r="Q1076" s="485"/>
      <c r="R1076" s="485"/>
    </row>
    <row r="1077" spans="16:18" x14ac:dyDescent="0.2">
      <c r="P1077" s="485"/>
      <c r="Q1077" s="485"/>
      <c r="R1077" s="485"/>
    </row>
    <row r="1078" spans="16:18" x14ac:dyDescent="0.2">
      <c r="P1078" s="485"/>
      <c r="Q1078" s="485"/>
      <c r="R1078" s="485"/>
    </row>
    <row r="1079" spans="16:18" x14ac:dyDescent="0.2">
      <c r="P1079" s="485"/>
      <c r="Q1079" s="485"/>
      <c r="R1079" s="485"/>
    </row>
    <row r="1080" spans="16:18" x14ac:dyDescent="0.2">
      <c r="P1080" s="485"/>
      <c r="Q1080" s="485"/>
      <c r="R1080" s="485"/>
    </row>
    <row r="1081" spans="16:18" x14ac:dyDescent="0.2">
      <c r="P1081" s="485"/>
      <c r="Q1081" s="485"/>
      <c r="R1081" s="485"/>
    </row>
    <row r="1082" spans="16:18" x14ac:dyDescent="0.2">
      <c r="P1082" s="485"/>
      <c r="Q1082" s="485"/>
      <c r="R1082" s="485"/>
    </row>
    <row r="1083" spans="16:18" x14ac:dyDescent="0.2">
      <c r="P1083" s="485"/>
      <c r="Q1083" s="485"/>
      <c r="R1083" s="485"/>
    </row>
    <row r="1084" spans="16:18" x14ac:dyDescent="0.2">
      <c r="P1084" s="485"/>
      <c r="Q1084" s="485"/>
      <c r="R1084" s="485"/>
    </row>
    <row r="1085" spans="16:18" x14ac:dyDescent="0.2">
      <c r="P1085" s="485"/>
      <c r="Q1085" s="485"/>
      <c r="R1085" s="485"/>
    </row>
    <row r="1086" spans="16:18" x14ac:dyDescent="0.2">
      <c r="P1086" s="485"/>
      <c r="Q1086" s="485"/>
      <c r="R1086" s="485"/>
    </row>
    <row r="1087" spans="16:18" x14ac:dyDescent="0.2">
      <c r="P1087" s="485"/>
      <c r="Q1087" s="485"/>
      <c r="R1087" s="485"/>
    </row>
    <row r="1088" spans="16:18" x14ac:dyDescent="0.2">
      <c r="P1088" s="485"/>
      <c r="Q1088" s="485"/>
      <c r="R1088" s="485"/>
    </row>
    <row r="1089" spans="16:18" x14ac:dyDescent="0.2">
      <c r="P1089" s="485"/>
      <c r="Q1089" s="485"/>
      <c r="R1089" s="485"/>
    </row>
    <row r="1090" spans="16:18" x14ac:dyDescent="0.2">
      <c r="P1090" s="485"/>
      <c r="Q1090" s="485"/>
      <c r="R1090" s="485"/>
    </row>
    <row r="1091" spans="16:18" x14ac:dyDescent="0.2">
      <c r="P1091" s="485"/>
      <c r="Q1091" s="485"/>
      <c r="R1091" s="485"/>
    </row>
    <row r="1092" spans="16:18" x14ac:dyDescent="0.2">
      <c r="P1092" s="485"/>
      <c r="Q1092" s="485"/>
      <c r="R1092" s="485"/>
    </row>
    <row r="1093" spans="16:18" x14ac:dyDescent="0.2">
      <c r="P1093" s="485"/>
      <c r="Q1093" s="485"/>
      <c r="R1093" s="485"/>
    </row>
    <row r="1094" spans="16:18" x14ac:dyDescent="0.2">
      <c r="P1094" s="485"/>
      <c r="Q1094" s="485"/>
      <c r="R1094" s="485"/>
    </row>
    <row r="1095" spans="16:18" x14ac:dyDescent="0.2">
      <c r="P1095" s="485"/>
      <c r="Q1095" s="485"/>
      <c r="R1095" s="485"/>
    </row>
    <row r="1096" spans="16:18" x14ac:dyDescent="0.2">
      <c r="P1096" s="485"/>
      <c r="Q1096" s="485"/>
      <c r="R1096" s="485"/>
    </row>
    <row r="1097" spans="16:18" x14ac:dyDescent="0.2">
      <c r="P1097" s="485"/>
      <c r="Q1097" s="485"/>
      <c r="R1097" s="485"/>
    </row>
    <row r="1098" spans="16:18" x14ac:dyDescent="0.2">
      <c r="P1098" s="485"/>
      <c r="Q1098" s="485"/>
      <c r="R1098" s="485"/>
    </row>
    <row r="1099" spans="16:18" x14ac:dyDescent="0.2">
      <c r="P1099" s="485"/>
      <c r="Q1099" s="485"/>
      <c r="R1099" s="485"/>
    </row>
    <row r="1100" spans="16:18" x14ac:dyDescent="0.2">
      <c r="P1100" s="485"/>
      <c r="Q1100" s="485"/>
      <c r="R1100" s="485"/>
    </row>
    <row r="1101" spans="16:18" x14ac:dyDescent="0.2">
      <c r="P1101" s="485"/>
      <c r="Q1101" s="485"/>
      <c r="R1101" s="485"/>
    </row>
    <row r="1102" spans="16:18" x14ac:dyDescent="0.2">
      <c r="P1102" s="485"/>
      <c r="Q1102" s="485"/>
      <c r="R1102" s="485"/>
    </row>
    <row r="1103" spans="16:18" x14ac:dyDescent="0.2">
      <c r="P1103" s="485"/>
      <c r="Q1103" s="485"/>
      <c r="R1103" s="485"/>
    </row>
    <row r="1104" spans="16:18" x14ac:dyDescent="0.2">
      <c r="P1104" s="485"/>
      <c r="Q1104" s="485"/>
      <c r="R1104" s="485"/>
    </row>
    <row r="1105" spans="16:18" x14ac:dyDescent="0.2">
      <c r="P1105" s="485"/>
      <c r="Q1105" s="485"/>
      <c r="R1105" s="485"/>
    </row>
    <row r="1106" spans="16:18" x14ac:dyDescent="0.2">
      <c r="P1106" s="485"/>
      <c r="Q1106" s="485"/>
      <c r="R1106" s="485"/>
    </row>
    <row r="1107" spans="16:18" x14ac:dyDescent="0.2">
      <c r="P1107" s="485"/>
      <c r="Q1107" s="485"/>
      <c r="R1107" s="485"/>
    </row>
    <row r="1108" spans="16:18" x14ac:dyDescent="0.2">
      <c r="P1108" s="485"/>
      <c r="Q1108" s="485"/>
      <c r="R1108" s="485"/>
    </row>
    <row r="1109" spans="16:18" x14ac:dyDescent="0.2">
      <c r="P1109" s="485"/>
      <c r="Q1109" s="485"/>
      <c r="R1109" s="485"/>
    </row>
    <row r="1110" spans="16:18" x14ac:dyDescent="0.2">
      <c r="P1110" s="485"/>
      <c r="Q1110" s="485"/>
      <c r="R1110" s="485"/>
    </row>
    <row r="1111" spans="16:18" x14ac:dyDescent="0.2">
      <c r="P1111" s="485"/>
      <c r="Q1111" s="485"/>
      <c r="R1111" s="485"/>
    </row>
    <row r="1112" spans="16:18" x14ac:dyDescent="0.2">
      <c r="P1112" s="485"/>
      <c r="Q1112" s="485"/>
      <c r="R1112" s="485"/>
    </row>
    <row r="1113" spans="16:18" x14ac:dyDescent="0.2">
      <c r="P1113" s="485"/>
      <c r="Q1113" s="485"/>
      <c r="R1113" s="485"/>
    </row>
    <row r="1114" spans="16:18" x14ac:dyDescent="0.2">
      <c r="P1114" s="485"/>
      <c r="Q1114" s="485"/>
      <c r="R1114" s="485"/>
    </row>
    <row r="1115" spans="16:18" x14ac:dyDescent="0.2">
      <c r="P1115" s="485"/>
      <c r="Q1115" s="485"/>
      <c r="R1115" s="485"/>
    </row>
    <row r="1116" spans="16:18" x14ac:dyDescent="0.2">
      <c r="P1116" s="485"/>
      <c r="Q1116" s="485"/>
      <c r="R1116" s="485"/>
    </row>
    <row r="1117" spans="16:18" x14ac:dyDescent="0.2">
      <c r="P1117" s="485"/>
      <c r="Q1117" s="485"/>
      <c r="R1117" s="485"/>
    </row>
    <row r="1118" spans="16:18" x14ac:dyDescent="0.2">
      <c r="P1118" s="485"/>
      <c r="Q1118" s="485"/>
      <c r="R1118" s="485"/>
    </row>
    <row r="1119" spans="16:18" x14ac:dyDescent="0.2">
      <c r="P1119" s="485"/>
      <c r="Q1119" s="485"/>
      <c r="R1119" s="485"/>
    </row>
    <row r="1120" spans="16:18" x14ac:dyDescent="0.2">
      <c r="P1120" s="485"/>
      <c r="Q1120" s="485"/>
      <c r="R1120" s="485"/>
    </row>
    <row r="1121" spans="16:18" x14ac:dyDescent="0.2">
      <c r="P1121" s="485"/>
      <c r="Q1121" s="485"/>
      <c r="R1121" s="485"/>
    </row>
    <row r="1122" spans="16:18" x14ac:dyDescent="0.2">
      <c r="P1122" s="485"/>
      <c r="Q1122" s="485"/>
      <c r="R1122" s="485"/>
    </row>
    <row r="1123" spans="16:18" x14ac:dyDescent="0.2">
      <c r="P1123" s="485"/>
      <c r="Q1123" s="485"/>
      <c r="R1123" s="485"/>
    </row>
    <row r="1124" spans="16:18" x14ac:dyDescent="0.2">
      <c r="P1124" s="485"/>
      <c r="Q1124" s="485"/>
      <c r="R1124" s="485"/>
    </row>
    <row r="1125" spans="16:18" x14ac:dyDescent="0.2">
      <c r="P1125" s="485"/>
      <c r="Q1125" s="485"/>
      <c r="R1125" s="485"/>
    </row>
    <row r="1126" spans="16:18" x14ac:dyDescent="0.2">
      <c r="P1126" s="485"/>
      <c r="Q1126" s="485"/>
      <c r="R1126" s="485"/>
    </row>
    <row r="1127" spans="16:18" x14ac:dyDescent="0.2">
      <c r="P1127" s="485"/>
      <c r="Q1127" s="485"/>
      <c r="R1127" s="485"/>
    </row>
    <row r="1128" spans="16:18" x14ac:dyDescent="0.2">
      <c r="P1128" s="485"/>
      <c r="Q1128" s="485"/>
      <c r="R1128" s="485"/>
    </row>
    <row r="1129" spans="16:18" x14ac:dyDescent="0.2">
      <c r="P1129" s="485"/>
      <c r="Q1129" s="485"/>
      <c r="R1129" s="485"/>
    </row>
    <row r="1130" spans="16:18" x14ac:dyDescent="0.2">
      <c r="P1130" s="485"/>
      <c r="Q1130" s="485"/>
      <c r="R1130" s="485"/>
    </row>
    <row r="1131" spans="16:18" x14ac:dyDescent="0.2">
      <c r="P1131" s="485"/>
      <c r="Q1131" s="485"/>
      <c r="R1131" s="485"/>
    </row>
    <row r="1132" spans="16:18" x14ac:dyDescent="0.2">
      <c r="P1132" s="485"/>
      <c r="Q1132" s="485"/>
      <c r="R1132" s="485"/>
    </row>
    <row r="1133" spans="16:18" x14ac:dyDescent="0.2">
      <c r="P1133" s="485"/>
      <c r="Q1133" s="485"/>
      <c r="R1133" s="485"/>
    </row>
    <row r="1134" spans="16:18" x14ac:dyDescent="0.2">
      <c r="P1134" s="485"/>
      <c r="Q1134" s="485"/>
      <c r="R1134" s="485"/>
    </row>
    <row r="1135" spans="16:18" x14ac:dyDescent="0.2">
      <c r="P1135" s="485"/>
      <c r="Q1135" s="485"/>
      <c r="R1135" s="485"/>
    </row>
    <row r="1136" spans="16:18" x14ac:dyDescent="0.2">
      <c r="P1136" s="485"/>
      <c r="Q1136" s="485"/>
      <c r="R1136" s="485"/>
    </row>
    <row r="1137" spans="16:18" x14ac:dyDescent="0.2">
      <c r="P1137" s="485"/>
      <c r="Q1137" s="485"/>
      <c r="R1137" s="485"/>
    </row>
    <row r="1138" spans="16:18" x14ac:dyDescent="0.2">
      <c r="P1138" s="485"/>
      <c r="Q1138" s="485"/>
      <c r="R1138" s="485"/>
    </row>
    <row r="1139" spans="16:18" x14ac:dyDescent="0.2">
      <c r="P1139" s="485"/>
      <c r="Q1139" s="485"/>
      <c r="R1139" s="485"/>
    </row>
    <row r="1140" spans="16:18" x14ac:dyDescent="0.2">
      <c r="P1140" s="485"/>
      <c r="Q1140" s="485"/>
      <c r="R1140" s="485"/>
    </row>
    <row r="1141" spans="16:18" x14ac:dyDescent="0.2">
      <c r="P1141" s="485"/>
      <c r="Q1141" s="485"/>
      <c r="R1141" s="485"/>
    </row>
    <row r="1142" spans="16:18" x14ac:dyDescent="0.2">
      <c r="P1142" s="485"/>
      <c r="Q1142" s="485"/>
      <c r="R1142" s="485"/>
    </row>
    <row r="1143" spans="16:18" x14ac:dyDescent="0.2">
      <c r="P1143" s="485"/>
      <c r="Q1143" s="485"/>
      <c r="R1143" s="485"/>
    </row>
    <row r="1144" spans="16:18" x14ac:dyDescent="0.2">
      <c r="P1144" s="485"/>
      <c r="Q1144" s="485"/>
      <c r="R1144" s="485"/>
    </row>
    <row r="1145" spans="16:18" x14ac:dyDescent="0.2">
      <c r="P1145" s="485"/>
      <c r="Q1145" s="485"/>
      <c r="R1145" s="485"/>
    </row>
    <row r="1146" spans="16:18" x14ac:dyDescent="0.2">
      <c r="P1146" s="485"/>
      <c r="Q1146" s="485"/>
      <c r="R1146" s="485"/>
    </row>
    <row r="1147" spans="16:18" x14ac:dyDescent="0.2">
      <c r="P1147" s="485"/>
      <c r="Q1147" s="485"/>
      <c r="R1147" s="485"/>
    </row>
    <row r="1148" spans="16:18" x14ac:dyDescent="0.2">
      <c r="P1148" s="485"/>
      <c r="Q1148" s="485"/>
      <c r="R1148" s="485"/>
    </row>
    <row r="1149" spans="16:18" x14ac:dyDescent="0.2">
      <c r="P1149" s="485"/>
      <c r="Q1149" s="485"/>
      <c r="R1149" s="485"/>
    </row>
    <row r="1150" spans="16:18" x14ac:dyDescent="0.2">
      <c r="P1150" s="485"/>
      <c r="Q1150" s="485"/>
      <c r="R1150" s="485"/>
    </row>
    <row r="1151" spans="16:18" x14ac:dyDescent="0.2">
      <c r="P1151" s="485"/>
      <c r="Q1151" s="485"/>
      <c r="R1151" s="485"/>
    </row>
    <row r="1152" spans="16:18" x14ac:dyDescent="0.2">
      <c r="P1152" s="485"/>
      <c r="Q1152" s="485"/>
      <c r="R1152" s="485"/>
    </row>
    <row r="1153" spans="16:18" x14ac:dyDescent="0.2">
      <c r="P1153" s="485"/>
      <c r="Q1153" s="485"/>
      <c r="R1153" s="485"/>
    </row>
    <row r="1154" spans="16:18" x14ac:dyDescent="0.2">
      <c r="P1154" s="485"/>
      <c r="Q1154" s="485"/>
      <c r="R1154" s="485"/>
    </row>
    <row r="1155" spans="16:18" x14ac:dyDescent="0.2">
      <c r="P1155" s="485"/>
      <c r="Q1155" s="485"/>
      <c r="R1155" s="485"/>
    </row>
    <row r="1156" spans="16:18" x14ac:dyDescent="0.2">
      <c r="P1156" s="485"/>
      <c r="Q1156" s="485"/>
      <c r="R1156" s="485"/>
    </row>
    <row r="1157" spans="16:18" x14ac:dyDescent="0.2">
      <c r="P1157" s="485"/>
      <c r="Q1157" s="485"/>
      <c r="R1157" s="485"/>
    </row>
    <row r="1158" spans="16:18" x14ac:dyDescent="0.2">
      <c r="P1158" s="485"/>
      <c r="Q1158" s="485"/>
      <c r="R1158" s="485"/>
    </row>
    <row r="1159" spans="16:18" x14ac:dyDescent="0.2">
      <c r="P1159" s="485"/>
      <c r="Q1159" s="485"/>
      <c r="R1159" s="485"/>
    </row>
    <row r="1160" spans="16:18" x14ac:dyDescent="0.2">
      <c r="P1160" s="485"/>
      <c r="Q1160" s="485"/>
      <c r="R1160" s="485"/>
    </row>
    <row r="1161" spans="16:18" x14ac:dyDescent="0.2">
      <c r="P1161" s="485"/>
      <c r="Q1161" s="485"/>
      <c r="R1161" s="485"/>
    </row>
    <row r="1162" spans="16:18" x14ac:dyDescent="0.2">
      <c r="P1162" s="485"/>
      <c r="Q1162" s="485"/>
      <c r="R1162" s="485"/>
    </row>
    <row r="1163" spans="16:18" x14ac:dyDescent="0.2">
      <c r="P1163" s="485"/>
      <c r="Q1163" s="485"/>
      <c r="R1163" s="485"/>
    </row>
    <row r="1164" spans="16:18" x14ac:dyDescent="0.2">
      <c r="P1164" s="485"/>
      <c r="Q1164" s="485"/>
      <c r="R1164" s="485"/>
    </row>
    <row r="1165" spans="16:18" x14ac:dyDescent="0.2">
      <c r="P1165" s="485"/>
      <c r="Q1165" s="485"/>
      <c r="R1165" s="485"/>
    </row>
    <row r="1166" spans="16:18" x14ac:dyDescent="0.2">
      <c r="P1166" s="485"/>
      <c r="Q1166" s="485"/>
      <c r="R1166" s="485"/>
    </row>
    <row r="1167" spans="16:18" x14ac:dyDescent="0.2">
      <c r="P1167" s="485"/>
      <c r="Q1167" s="485"/>
      <c r="R1167" s="485"/>
    </row>
    <row r="1168" spans="16:18" x14ac:dyDescent="0.2">
      <c r="P1168" s="485"/>
      <c r="Q1168" s="485"/>
      <c r="R1168" s="485"/>
    </row>
    <row r="1169" spans="16:18" x14ac:dyDescent="0.2">
      <c r="P1169" s="485"/>
      <c r="Q1169" s="485"/>
      <c r="R1169" s="485"/>
    </row>
    <row r="1170" spans="16:18" x14ac:dyDescent="0.2">
      <c r="P1170" s="485"/>
      <c r="Q1170" s="485"/>
      <c r="R1170" s="485"/>
    </row>
    <row r="1171" spans="16:18" x14ac:dyDescent="0.2">
      <c r="P1171" s="485"/>
      <c r="Q1171" s="485"/>
      <c r="R1171" s="485"/>
    </row>
    <row r="1172" spans="16:18" x14ac:dyDescent="0.2">
      <c r="P1172" s="485"/>
      <c r="Q1172" s="485"/>
      <c r="R1172" s="485"/>
    </row>
    <row r="1173" spans="16:18" x14ac:dyDescent="0.2">
      <c r="P1173" s="485"/>
      <c r="Q1173" s="485"/>
      <c r="R1173" s="485"/>
    </row>
    <row r="1174" spans="16:18" x14ac:dyDescent="0.2">
      <c r="P1174" s="485"/>
      <c r="Q1174" s="485"/>
      <c r="R1174" s="485"/>
    </row>
    <row r="1175" spans="16:18" x14ac:dyDescent="0.2">
      <c r="P1175" s="485"/>
      <c r="Q1175" s="485"/>
      <c r="R1175" s="485"/>
    </row>
    <row r="1176" spans="16:18" x14ac:dyDescent="0.2">
      <c r="P1176" s="485"/>
      <c r="Q1176" s="485"/>
      <c r="R1176" s="485"/>
    </row>
    <row r="1177" spans="16:18" x14ac:dyDescent="0.2">
      <c r="P1177" s="485"/>
      <c r="Q1177" s="485"/>
      <c r="R1177" s="485"/>
    </row>
    <row r="1178" spans="16:18" x14ac:dyDescent="0.2">
      <c r="P1178" s="485"/>
      <c r="Q1178" s="485"/>
      <c r="R1178" s="485"/>
    </row>
    <row r="1179" spans="16:18" x14ac:dyDescent="0.2">
      <c r="P1179" s="485"/>
      <c r="Q1179" s="485"/>
      <c r="R1179" s="485"/>
    </row>
    <row r="1180" spans="16:18" x14ac:dyDescent="0.2">
      <c r="P1180" s="485"/>
      <c r="Q1180" s="485"/>
      <c r="R1180" s="485"/>
    </row>
    <row r="1181" spans="16:18" x14ac:dyDescent="0.2">
      <c r="P1181" s="485"/>
      <c r="Q1181" s="485"/>
      <c r="R1181" s="485"/>
    </row>
    <row r="1182" spans="16:18" x14ac:dyDescent="0.2">
      <c r="P1182" s="485"/>
      <c r="Q1182" s="485"/>
      <c r="R1182" s="485"/>
    </row>
    <row r="1183" spans="16:18" x14ac:dyDescent="0.2">
      <c r="P1183" s="485"/>
      <c r="Q1183" s="485"/>
      <c r="R1183" s="485"/>
    </row>
    <row r="1184" spans="16:18" x14ac:dyDescent="0.2">
      <c r="P1184" s="485"/>
      <c r="Q1184" s="485"/>
      <c r="R1184" s="485"/>
    </row>
    <row r="1185" spans="16:18" x14ac:dyDescent="0.2">
      <c r="P1185" s="485"/>
      <c r="Q1185" s="485"/>
      <c r="R1185" s="485"/>
    </row>
    <row r="1186" spans="16:18" x14ac:dyDescent="0.2">
      <c r="P1186" s="485"/>
      <c r="Q1186" s="485"/>
      <c r="R1186" s="485"/>
    </row>
    <row r="1187" spans="16:18" x14ac:dyDescent="0.2">
      <c r="P1187" s="485"/>
      <c r="Q1187" s="485"/>
      <c r="R1187" s="485"/>
    </row>
    <row r="1188" spans="16:18" x14ac:dyDescent="0.2">
      <c r="P1188" s="485"/>
      <c r="Q1188" s="485"/>
      <c r="R1188" s="485"/>
    </row>
    <row r="1189" spans="16:18" x14ac:dyDescent="0.2">
      <c r="P1189" s="485"/>
      <c r="Q1189" s="485"/>
      <c r="R1189" s="485"/>
    </row>
    <row r="1190" spans="16:18" x14ac:dyDescent="0.2">
      <c r="P1190" s="485"/>
      <c r="Q1190" s="485"/>
      <c r="R1190" s="485"/>
    </row>
    <row r="1191" spans="16:18" x14ac:dyDescent="0.2">
      <c r="P1191" s="485"/>
      <c r="Q1191" s="485"/>
      <c r="R1191" s="485"/>
    </row>
    <row r="1192" spans="16:18" x14ac:dyDescent="0.2">
      <c r="P1192" s="485"/>
      <c r="Q1192" s="485"/>
      <c r="R1192" s="485"/>
    </row>
    <row r="1193" spans="16:18" x14ac:dyDescent="0.2">
      <c r="P1193" s="485"/>
      <c r="Q1193" s="485"/>
      <c r="R1193" s="485"/>
    </row>
    <row r="1194" spans="16:18" x14ac:dyDescent="0.2">
      <c r="P1194" s="485"/>
      <c r="Q1194" s="485"/>
      <c r="R1194" s="485"/>
    </row>
    <row r="1195" spans="16:18" x14ac:dyDescent="0.2">
      <c r="P1195" s="485"/>
      <c r="Q1195" s="485"/>
      <c r="R1195" s="485"/>
    </row>
    <row r="1196" spans="16:18" x14ac:dyDescent="0.2">
      <c r="P1196" s="485"/>
      <c r="Q1196" s="485"/>
      <c r="R1196" s="485"/>
    </row>
    <row r="1197" spans="16:18" x14ac:dyDescent="0.2">
      <c r="P1197" s="485"/>
      <c r="Q1197" s="485"/>
      <c r="R1197" s="485"/>
    </row>
    <row r="1198" spans="16:18" x14ac:dyDescent="0.2">
      <c r="P1198" s="485"/>
      <c r="Q1198" s="485"/>
      <c r="R1198" s="485"/>
    </row>
    <row r="1199" spans="16:18" x14ac:dyDescent="0.2">
      <c r="P1199" s="485"/>
      <c r="Q1199" s="485"/>
      <c r="R1199" s="485"/>
    </row>
    <row r="1200" spans="16:18" x14ac:dyDescent="0.2">
      <c r="P1200" s="485"/>
      <c r="Q1200" s="485"/>
      <c r="R1200" s="485"/>
    </row>
    <row r="1201" spans="16:18" x14ac:dyDescent="0.2">
      <c r="P1201" s="485"/>
      <c r="Q1201" s="485"/>
      <c r="R1201" s="485"/>
    </row>
    <row r="1202" spans="16:18" x14ac:dyDescent="0.2">
      <c r="P1202" s="485"/>
      <c r="Q1202" s="485"/>
      <c r="R1202" s="485"/>
    </row>
    <row r="1203" spans="16:18" x14ac:dyDescent="0.2">
      <c r="P1203" s="485"/>
      <c r="Q1203" s="485"/>
      <c r="R1203" s="485"/>
    </row>
    <row r="1204" spans="16:18" x14ac:dyDescent="0.2">
      <c r="P1204" s="485"/>
      <c r="Q1204" s="485"/>
      <c r="R1204" s="485"/>
    </row>
    <row r="1205" spans="16:18" x14ac:dyDescent="0.2">
      <c r="P1205" s="485"/>
      <c r="Q1205" s="485"/>
      <c r="R1205" s="485"/>
    </row>
    <row r="1206" spans="16:18" x14ac:dyDescent="0.2">
      <c r="P1206" s="485"/>
      <c r="Q1206" s="485"/>
      <c r="R1206" s="485"/>
    </row>
    <row r="1207" spans="16:18" x14ac:dyDescent="0.2">
      <c r="P1207" s="485"/>
      <c r="Q1207" s="485"/>
      <c r="R1207" s="485"/>
    </row>
    <row r="1208" spans="16:18" x14ac:dyDescent="0.2">
      <c r="P1208" s="485"/>
      <c r="Q1208" s="485"/>
      <c r="R1208" s="485"/>
    </row>
    <row r="1209" spans="16:18" x14ac:dyDescent="0.2">
      <c r="P1209" s="485"/>
      <c r="Q1209" s="485"/>
      <c r="R1209" s="485"/>
    </row>
    <row r="1210" spans="16:18" x14ac:dyDescent="0.2">
      <c r="P1210" s="485"/>
      <c r="Q1210" s="485"/>
      <c r="R1210" s="485"/>
    </row>
    <row r="1211" spans="16:18" x14ac:dyDescent="0.2">
      <c r="P1211" s="485"/>
      <c r="Q1211" s="485"/>
      <c r="R1211" s="485"/>
    </row>
    <row r="1212" spans="16:18" x14ac:dyDescent="0.2">
      <c r="P1212" s="485"/>
      <c r="Q1212" s="485"/>
      <c r="R1212" s="485"/>
    </row>
    <row r="1213" spans="16:18" x14ac:dyDescent="0.2">
      <c r="P1213" s="485"/>
      <c r="Q1213" s="485"/>
      <c r="R1213" s="485"/>
    </row>
    <row r="1214" spans="16:18" x14ac:dyDescent="0.2">
      <c r="P1214" s="485"/>
      <c r="Q1214" s="485"/>
      <c r="R1214" s="485"/>
    </row>
    <row r="1215" spans="16:18" x14ac:dyDescent="0.2">
      <c r="P1215" s="485"/>
      <c r="Q1215" s="485"/>
      <c r="R1215" s="485"/>
    </row>
    <row r="1216" spans="16:18" x14ac:dyDescent="0.2">
      <c r="P1216" s="485"/>
      <c r="Q1216" s="485"/>
      <c r="R1216" s="485"/>
    </row>
    <row r="1217" spans="16:18" x14ac:dyDescent="0.2">
      <c r="P1217" s="485"/>
      <c r="Q1217" s="485"/>
      <c r="R1217" s="485"/>
    </row>
    <row r="1218" spans="16:18" x14ac:dyDescent="0.2">
      <c r="P1218" s="485"/>
      <c r="Q1218" s="485"/>
      <c r="R1218" s="485"/>
    </row>
    <row r="1219" spans="16:18" x14ac:dyDescent="0.2">
      <c r="P1219" s="485"/>
      <c r="Q1219" s="485"/>
      <c r="R1219" s="485"/>
    </row>
    <row r="1220" spans="16:18" x14ac:dyDescent="0.2">
      <c r="P1220" s="485"/>
      <c r="Q1220" s="485"/>
      <c r="R1220" s="485"/>
    </row>
    <row r="1221" spans="16:18" x14ac:dyDescent="0.2">
      <c r="P1221" s="485"/>
      <c r="Q1221" s="485"/>
      <c r="R1221" s="485"/>
    </row>
    <row r="1222" spans="16:18" x14ac:dyDescent="0.2">
      <c r="P1222" s="485"/>
      <c r="Q1222" s="485"/>
      <c r="R1222" s="485"/>
    </row>
    <row r="1223" spans="16:18" x14ac:dyDescent="0.2">
      <c r="P1223" s="485"/>
      <c r="Q1223" s="485"/>
      <c r="R1223" s="485"/>
    </row>
    <row r="1224" spans="16:18" x14ac:dyDescent="0.2">
      <c r="P1224" s="485"/>
      <c r="Q1224" s="485"/>
      <c r="R1224" s="485"/>
    </row>
    <row r="1225" spans="16:18" x14ac:dyDescent="0.2">
      <c r="P1225" s="485"/>
      <c r="Q1225" s="485"/>
      <c r="R1225" s="485"/>
    </row>
    <row r="1226" spans="16:18" x14ac:dyDescent="0.2">
      <c r="P1226" s="485"/>
      <c r="Q1226" s="485"/>
      <c r="R1226" s="485"/>
    </row>
    <row r="1227" spans="16:18" x14ac:dyDescent="0.2">
      <c r="P1227" s="485"/>
      <c r="Q1227" s="485"/>
      <c r="R1227" s="485"/>
    </row>
    <row r="1228" spans="16:18" x14ac:dyDescent="0.2">
      <c r="P1228" s="485"/>
      <c r="Q1228" s="485"/>
      <c r="R1228" s="485"/>
    </row>
    <row r="1229" spans="16:18" x14ac:dyDescent="0.2">
      <c r="P1229" s="485"/>
      <c r="Q1229" s="485"/>
      <c r="R1229" s="485"/>
    </row>
    <row r="1230" spans="16:18" x14ac:dyDescent="0.2">
      <c r="P1230" s="485"/>
      <c r="Q1230" s="485"/>
      <c r="R1230" s="485"/>
    </row>
    <row r="1231" spans="16:18" x14ac:dyDescent="0.2">
      <c r="P1231" s="485"/>
      <c r="Q1231" s="485"/>
      <c r="R1231" s="485"/>
    </row>
    <row r="1232" spans="16:18" x14ac:dyDescent="0.2">
      <c r="P1232" s="485"/>
      <c r="Q1232" s="485"/>
      <c r="R1232" s="485"/>
    </row>
    <row r="1233" spans="16:18" x14ac:dyDescent="0.2">
      <c r="P1233" s="485"/>
      <c r="Q1233" s="485"/>
      <c r="R1233" s="485"/>
    </row>
    <row r="1234" spans="16:18" x14ac:dyDescent="0.2">
      <c r="P1234" s="485"/>
      <c r="Q1234" s="485"/>
      <c r="R1234" s="485"/>
    </row>
    <row r="1235" spans="16:18" x14ac:dyDescent="0.2">
      <c r="P1235" s="485"/>
      <c r="Q1235" s="485"/>
      <c r="R1235" s="485"/>
    </row>
    <row r="1236" spans="16:18" x14ac:dyDescent="0.2">
      <c r="P1236" s="485"/>
      <c r="Q1236" s="485"/>
      <c r="R1236" s="485"/>
    </row>
    <row r="1237" spans="16:18" x14ac:dyDescent="0.2">
      <c r="P1237" s="485"/>
      <c r="Q1237" s="485"/>
      <c r="R1237" s="485"/>
    </row>
    <row r="1238" spans="16:18" x14ac:dyDescent="0.2">
      <c r="P1238" s="485"/>
      <c r="Q1238" s="485"/>
      <c r="R1238" s="485"/>
    </row>
    <row r="1239" spans="16:18" x14ac:dyDescent="0.2">
      <c r="P1239" s="485"/>
      <c r="Q1239" s="485"/>
      <c r="R1239" s="485"/>
    </row>
    <row r="1240" spans="16:18" x14ac:dyDescent="0.2">
      <c r="P1240" s="485"/>
      <c r="Q1240" s="485"/>
      <c r="R1240" s="485"/>
    </row>
    <row r="1241" spans="16:18" x14ac:dyDescent="0.2">
      <c r="P1241" s="485"/>
      <c r="Q1241" s="485"/>
      <c r="R1241" s="485"/>
    </row>
    <row r="1242" spans="16:18" x14ac:dyDescent="0.2">
      <c r="P1242" s="485"/>
      <c r="Q1242" s="485"/>
      <c r="R1242" s="485"/>
    </row>
    <row r="1243" spans="16:18" x14ac:dyDescent="0.2">
      <c r="P1243" s="485"/>
      <c r="Q1243" s="485"/>
      <c r="R1243" s="485"/>
    </row>
    <row r="1244" spans="16:18" x14ac:dyDescent="0.2">
      <c r="P1244" s="485"/>
      <c r="Q1244" s="485"/>
      <c r="R1244" s="485"/>
    </row>
    <row r="1245" spans="16:18" x14ac:dyDescent="0.2">
      <c r="P1245" s="485"/>
      <c r="Q1245" s="485"/>
      <c r="R1245" s="485"/>
    </row>
    <row r="1246" spans="16:18" x14ac:dyDescent="0.2">
      <c r="P1246" s="485"/>
      <c r="Q1246" s="485"/>
      <c r="R1246" s="485"/>
    </row>
    <row r="1247" spans="16:18" x14ac:dyDescent="0.2">
      <c r="P1247" s="485"/>
      <c r="Q1247" s="485"/>
      <c r="R1247" s="485"/>
    </row>
    <row r="1248" spans="16:18" x14ac:dyDescent="0.2">
      <c r="P1248" s="485"/>
      <c r="Q1248" s="485"/>
      <c r="R1248" s="485"/>
    </row>
    <row r="1249" spans="16:18" x14ac:dyDescent="0.2">
      <c r="P1249" s="485"/>
      <c r="Q1249" s="485"/>
      <c r="R1249" s="485"/>
    </row>
    <row r="1250" spans="16:18" x14ac:dyDescent="0.2">
      <c r="P1250" s="485"/>
      <c r="Q1250" s="485"/>
      <c r="R1250" s="485"/>
    </row>
    <row r="1251" spans="16:18" x14ac:dyDescent="0.2">
      <c r="P1251" s="485"/>
      <c r="Q1251" s="485"/>
      <c r="R1251" s="485"/>
    </row>
    <row r="1252" spans="16:18" x14ac:dyDescent="0.2">
      <c r="P1252" s="485"/>
      <c r="Q1252" s="485"/>
      <c r="R1252" s="485"/>
    </row>
    <row r="1253" spans="16:18" x14ac:dyDescent="0.2">
      <c r="P1253" s="485"/>
      <c r="Q1253" s="485"/>
      <c r="R1253" s="485"/>
    </row>
    <row r="1254" spans="16:18" x14ac:dyDescent="0.2">
      <c r="P1254" s="485"/>
      <c r="Q1254" s="485"/>
      <c r="R1254" s="485"/>
    </row>
    <row r="1255" spans="16:18" x14ac:dyDescent="0.2">
      <c r="P1255" s="485"/>
      <c r="Q1255" s="485"/>
      <c r="R1255" s="485"/>
    </row>
    <row r="1256" spans="16:18" x14ac:dyDescent="0.2">
      <c r="P1256" s="485"/>
      <c r="Q1256" s="485"/>
      <c r="R1256" s="485"/>
    </row>
    <row r="1257" spans="16:18" x14ac:dyDescent="0.2">
      <c r="P1257" s="485"/>
      <c r="Q1257" s="485"/>
      <c r="R1257" s="485"/>
    </row>
    <row r="1258" spans="16:18" x14ac:dyDescent="0.2">
      <c r="P1258" s="485"/>
      <c r="Q1258" s="485"/>
      <c r="R1258" s="485"/>
    </row>
    <row r="1259" spans="16:18" x14ac:dyDescent="0.2">
      <c r="P1259" s="485"/>
      <c r="Q1259" s="485"/>
      <c r="R1259" s="485"/>
    </row>
    <row r="1260" spans="16:18" x14ac:dyDescent="0.2">
      <c r="P1260" s="485"/>
      <c r="Q1260" s="485"/>
      <c r="R1260" s="485"/>
    </row>
    <row r="1261" spans="16:18" x14ac:dyDescent="0.2">
      <c r="P1261" s="485"/>
      <c r="Q1261" s="485"/>
      <c r="R1261" s="485"/>
    </row>
    <row r="1262" spans="16:18" x14ac:dyDescent="0.2">
      <c r="P1262" s="485"/>
      <c r="Q1262" s="485"/>
      <c r="R1262" s="485"/>
    </row>
    <row r="1263" spans="16:18" x14ac:dyDescent="0.2">
      <c r="P1263" s="485"/>
      <c r="Q1263" s="485"/>
      <c r="R1263" s="485"/>
    </row>
    <row r="1264" spans="16:18" x14ac:dyDescent="0.2">
      <c r="P1264" s="485"/>
      <c r="Q1264" s="485"/>
      <c r="R1264" s="485"/>
    </row>
    <row r="1265" spans="16:18" x14ac:dyDescent="0.2">
      <c r="P1265" s="485"/>
      <c r="Q1265" s="485"/>
      <c r="R1265" s="485"/>
    </row>
    <row r="1266" spans="16:18" x14ac:dyDescent="0.2">
      <c r="P1266" s="485"/>
      <c r="Q1266" s="485"/>
      <c r="R1266" s="485"/>
    </row>
    <row r="1267" spans="16:18" x14ac:dyDescent="0.2">
      <c r="P1267" s="485"/>
      <c r="Q1267" s="485"/>
      <c r="R1267" s="485"/>
    </row>
    <row r="1268" spans="16:18" x14ac:dyDescent="0.2">
      <c r="P1268" s="485"/>
      <c r="Q1268" s="485"/>
      <c r="R1268" s="485"/>
    </row>
    <row r="1269" spans="16:18" x14ac:dyDescent="0.2">
      <c r="P1269" s="485"/>
      <c r="Q1269" s="485"/>
      <c r="R1269" s="485"/>
    </row>
    <row r="1270" spans="16:18" x14ac:dyDescent="0.2">
      <c r="P1270" s="485"/>
      <c r="Q1270" s="485"/>
      <c r="R1270" s="485"/>
    </row>
    <row r="1271" spans="16:18" x14ac:dyDescent="0.2">
      <c r="P1271" s="485"/>
      <c r="Q1271" s="485"/>
      <c r="R1271" s="485"/>
    </row>
    <row r="1272" spans="16:18" x14ac:dyDescent="0.2">
      <c r="P1272" s="485"/>
      <c r="Q1272" s="485"/>
      <c r="R1272" s="485"/>
    </row>
    <row r="1273" spans="16:18" x14ac:dyDescent="0.2">
      <c r="P1273" s="485"/>
      <c r="Q1273" s="485"/>
      <c r="R1273" s="485"/>
    </row>
    <row r="1274" spans="16:18" x14ac:dyDescent="0.2">
      <c r="P1274" s="485"/>
      <c r="Q1274" s="485"/>
      <c r="R1274" s="485"/>
    </row>
    <row r="1275" spans="16:18" x14ac:dyDescent="0.2">
      <c r="P1275" s="485"/>
      <c r="Q1275" s="485"/>
      <c r="R1275" s="485"/>
    </row>
    <row r="1276" spans="16:18" x14ac:dyDescent="0.2">
      <c r="P1276" s="485"/>
      <c r="Q1276" s="485"/>
      <c r="R1276" s="485"/>
    </row>
    <row r="1277" spans="16:18" x14ac:dyDescent="0.2">
      <c r="P1277" s="485"/>
      <c r="Q1277" s="485"/>
      <c r="R1277" s="485"/>
    </row>
    <row r="1278" spans="16:18" x14ac:dyDescent="0.2">
      <c r="P1278" s="485"/>
      <c r="Q1278" s="485"/>
      <c r="R1278" s="485"/>
    </row>
    <row r="1279" spans="16:18" x14ac:dyDescent="0.2">
      <c r="P1279" s="485"/>
      <c r="Q1279" s="485"/>
      <c r="R1279" s="485"/>
    </row>
    <row r="1280" spans="16:18" x14ac:dyDescent="0.2">
      <c r="P1280" s="485"/>
      <c r="Q1280" s="485"/>
      <c r="R1280" s="485"/>
    </row>
    <row r="1281" spans="16:18" x14ac:dyDescent="0.2">
      <c r="P1281" s="485"/>
      <c r="Q1281" s="485"/>
      <c r="R1281" s="485"/>
    </row>
    <row r="1282" spans="16:18" x14ac:dyDescent="0.2">
      <c r="P1282" s="485"/>
      <c r="Q1282" s="485"/>
      <c r="R1282" s="485"/>
    </row>
    <row r="1283" spans="16:18" x14ac:dyDescent="0.2">
      <c r="P1283" s="485"/>
      <c r="Q1283" s="485"/>
      <c r="R1283" s="485"/>
    </row>
    <row r="1284" spans="16:18" x14ac:dyDescent="0.2">
      <c r="P1284" s="485"/>
      <c r="Q1284" s="485"/>
      <c r="R1284" s="485"/>
    </row>
    <row r="1285" spans="16:18" x14ac:dyDescent="0.2">
      <c r="P1285" s="485"/>
      <c r="Q1285" s="485"/>
      <c r="R1285" s="485"/>
    </row>
    <row r="1286" spans="16:18" x14ac:dyDescent="0.2">
      <c r="P1286" s="485"/>
      <c r="Q1286" s="485"/>
      <c r="R1286" s="485"/>
    </row>
    <row r="1287" spans="16:18" x14ac:dyDescent="0.2">
      <c r="P1287" s="485"/>
      <c r="Q1287" s="485"/>
      <c r="R1287" s="485"/>
    </row>
    <row r="1288" spans="16:18" x14ac:dyDescent="0.2">
      <c r="P1288" s="485"/>
      <c r="Q1288" s="485"/>
      <c r="R1288" s="485"/>
    </row>
    <row r="1289" spans="16:18" x14ac:dyDescent="0.2">
      <c r="P1289" s="485"/>
      <c r="Q1289" s="485"/>
      <c r="R1289" s="485"/>
    </row>
    <row r="1290" spans="16:18" x14ac:dyDescent="0.2">
      <c r="P1290" s="485"/>
      <c r="Q1290" s="485"/>
      <c r="R1290" s="485"/>
    </row>
    <row r="1291" spans="16:18" x14ac:dyDescent="0.2">
      <c r="P1291" s="485"/>
      <c r="Q1291" s="485"/>
      <c r="R1291" s="485"/>
    </row>
    <row r="1292" spans="16:18" x14ac:dyDescent="0.2">
      <c r="P1292" s="485"/>
      <c r="Q1292" s="485"/>
      <c r="R1292" s="485"/>
    </row>
    <row r="1293" spans="16:18" x14ac:dyDescent="0.2">
      <c r="P1293" s="485"/>
      <c r="Q1293" s="485"/>
      <c r="R1293" s="485"/>
    </row>
    <row r="1294" spans="16:18" x14ac:dyDescent="0.2">
      <c r="P1294" s="485"/>
      <c r="Q1294" s="485"/>
      <c r="R1294" s="485"/>
    </row>
    <row r="1295" spans="16:18" x14ac:dyDescent="0.2">
      <c r="P1295" s="485"/>
      <c r="Q1295" s="485"/>
      <c r="R1295" s="485"/>
    </row>
    <row r="1296" spans="16:18" x14ac:dyDescent="0.2">
      <c r="P1296" s="485"/>
      <c r="Q1296" s="485"/>
      <c r="R1296" s="485"/>
    </row>
    <row r="1297" spans="16:18" x14ac:dyDescent="0.2">
      <c r="P1297" s="485"/>
      <c r="Q1297" s="485"/>
      <c r="R1297" s="485"/>
    </row>
    <row r="1298" spans="16:18" x14ac:dyDescent="0.2">
      <c r="P1298" s="485"/>
      <c r="Q1298" s="485"/>
      <c r="R1298" s="485"/>
    </row>
    <row r="1299" spans="16:18" x14ac:dyDescent="0.2">
      <c r="P1299" s="485"/>
      <c r="Q1299" s="485"/>
      <c r="R1299" s="485"/>
    </row>
    <row r="1300" spans="16:18" x14ac:dyDescent="0.2">
      <c r="P1300" s="485"/>
      <c r="Q1300" s="485"/>
      <c r="R1300" s="485"/>
    </row>
    <row r="1301" spans="16:18" x14ac:dyDescent="0.2">
      <c r="P1301" s="485"/>
      <c r="Q1301" s="485"/>
      <c r="R1301" s="485"/>
    </row>
    <row r="1302" spans="16:18" x14ac:dyDescent="0.2">
      <c r="P1302" s="485"/>
      <c r="Q1302" s="485"/>
      <c r="R1302" s="485"/>
    </row>
    <row r="1303" spans="16:18" x14ac:dyDescent="0.2">
      <c r="P1303" s="485"/>
      <c r="Q1303" s="485"/>
      <c r="R1303" s="485"/>
    </row>
    <row r="1304" spans="16:18" x14ac:dyDescent="0.2">
      <c r="P1304" s="485"/>
      <c r="Q1304" s="485"/>
      <c r="R1304" s="485"/>
    </row>
    <row r="1305" spans="16:18" x14ac:dyDescent="0.2">
      <c r="P1305" s="485"/>
      <c r="Q1305" s="485"/>
      <c r="R1305" s="485"/>
    </row>
    <row r="1306" spans="16:18" x14ac:dyDescent="0.2">
      <c r="P1306" s="485"/>
      <c r="Q1306" s="485"/>
      <c r="R1306" s="485"/>
    </row>
    <row r="1307" spans="16:18" x14ac:dyDescent="0.2">
      <c r="P1307" s="485"/>
      <c r="Q1307" s="485"/>
      <c r="R1307" s="485"/>
    </row>
    <row r="1308" spans="16:18" x14ac:dyDescent="0.2">
      <c r="P1308" s="485"/>
      <c r="Q1308" s="485"/>
      <c r="R1308" s="485"/>
    </row>
    <row r="1309" spans="16:18" x14ac:dyDescent="0.2">
      <c r="P1309" s="485"/>
      <c r="Q1309" s="485"/>
      <c r="R1309" s="485"/>
    </row>
    <row r="1310" spans="16:18" x14ac:dyDescent="0.2">
      <c r="P1310" s="485"/>
      <c r="Q1310" s="485"/>
      <c r="R1310" s="485"/>
    </row>
    <row r="1311" spans="16:18" x14ac:dyDescent="0.2">
      <c r="P1311" s="485"/>
      <c r="Q1311" s="485"/>
      <c r="R1311" s="485"/>
    </row>
    <row r="1312" spans="16:18" x14ac:dyDescent="0.2">
      <c r="P1312" s="485"/>
      <c r="Q1312" s="485"/>
      <c r="R1312" s="485"/>
    </row>
    <row r="1313" spans="16:18" x14ac:dyDescent="0.2">
      <c r="P1313" s="485"/>
      <c r="Q1313" s="485"/>
      <c r="R1313" s="485"/>
    </row>
    <row r="1314" spans="16:18" x14ac:dyDescent="0.2">
      <c r="P1314" s="485"/>
      <c r="Q1314" s="485"/>
      <c r="R1314" s="485"/>
    </row>
    <row r="1315" spans="16:18" x14ac:dyDescent="0.2">
      <c r="P1315" s="485"/>
      <c r="Q1315" s="485"/>
      <c r="R1315" s="485"/>
    </row>
    <row r="1316" spans="16:18" x14ac:dyDescent="0.2">
      <c r="P1316" s="485"/>
      <c r="Q1316" s="485"/>
      <c r="R1316" s="485"/>
    </row>
    <row r="1317" spans="16:18" x14ac:dyDescent="0.2">
      <c r="P1317" s="485"/>
      <c r="Q1317" s="485"/>
      <c r="R1317" s="485"/>
    </row>
    <row r="1318" spans="16:18" x14ac:dyDescent="0.2">
      <c r="P1318" s="485"/>
      <c r="Q1318" s="485"/>
      <c r="R1318" s="485"/>
    </row>
    <row r="1319" spans="16:18" x14ac:dyDescent="0.2">
      <c r="P1319" s="485"/>
      <c r="Q1319" s="485"/>
      <c r="R1319" s="485"/>
    </row>
    <row r="1320" spans="16:18" x14ac:dyDescent="0.2">
      <c r="P1320" s="485"/>
      <c r="Q1320" s="485"/>
      <c r="R1320" s="485"/>
    </row>
    <row r="1321" spans="16:18" x14ac:dyDescent="0.2">
      <c r="P1321" s="485"/>
      <c r="Q1321" s="485"/>
      <c r="R1321" s="485"/>
    </row>
    <row r="1322" spans="16:18" x14ac:dyDescent="0.2">
      <c r="P1322" s="485"/>
      <c r="Q1322" s="485"/>
      <c r="R1322" s="485"/>
    </row>
    <row r="1323" spans="16:18" x14ac:dyDescent="0.2">
      <c r="P1323" s="485"/>
      <c r="Q1323" s="485"/>
      <c r="R1323" s="485"/>
    </row>
    <row r="1324" spans="16:18" x14ac:dyDescent="0.2">
      <c r="P1324" s="485"/>
      <c r="Q1324" s="485"/>
      <c r="R1324" s="485"/>
    </row>
    <row r="1325" spans="16:18" x14ac:dyDescent="0.2">
      <c r="P1325" s="485"/>
      <c r="Q1325" s="485"/>
      <c r="R1325" s="485"/>
    </row>
    <row r="1326" spans="16:18" x14ac:dyDescent="0.2">
      <c r="P1326" s="485"/>
      <c r="Q1326" s="485"/>
      <c r="R1326" s="485"/>
    </row>
    <row r="1327" spans="16:18" x14ac:dyDescent="0.2">
      <c r="P1327" s="485"/>
      <c r="Q1327" s="485"/>
      <c r="R1327" s="485"/>
    </row>
    <row r="1328" spans="16:18" x14ac:dyDescent="0.2">
      <c r="P1328" s="485"/>
      <c r="Q1328" s="485"/>
      <c r="R1328" s="485"/>
    </row>
    <row r="1329" spans="16:18" x14ac:dyDescent="0.2">
      <c r="P1329" s="485"/>
      <c r="Q1329" s="485"/>
      <c r="R1329" s="485"/>
    </row>
    <row r="1330" spans="16:18" x14ac:dyDescent="0.2">
      <c r="P1330" s="485"/>
      <c r="Q1330" s="485"/>
      <c r="R1330" s="485"/>
    </row>
    <row r="1331" spans="16:18" x14ac:dyDescent="0.2">
      <c r="P1331" s="485"/>
      <c r="Q1331" s="485"/>
      <c r="R1331" s="485"/>
    </row>
    <row r="1332" spans="16:18" x14ac:dyDescent="0.2">
      <c r="P1332" s="485"/>
      <c r="Q1332" s="485"/>
      <c r="R1332" s="485"/>
    </row>
    <row r="1333" spans="16:18" x14ac:dyDescent="0.2">
      <c r="P1333" s="485"/>
      <c r="Q1333" s="485"/>
      <c r="R1333" s="485"/>
    </row>
    <row r="1334" spans="16:18" x14ac:dyDescent="0.2">
      <c r="P1334" s="485"/>
      <c r="Q1334" s="485"/>
      <c r="R1334" s="485"/>
    </row>
    <row r="1335" spans="16:18" x14ac:dyDescent="0.2">
      <c r="P1335" s="485"/>
      <c r="Q1335" s="485"/>
      <c r="R1335" s="485"/>
    </row>
    <row r="1336" spans="16:18" x14ac:dyDescent="0.2">
      <c r="P1336" s="485"/>
      <c r="Q1336" s="485"/>
      <c r="R1336" s="485"/>
    </row>
    <row r="1337" spans="16:18" x14ac:dyDescent="0.2">
      <c r="P1337" s="485"/>
      <c r="Q1337" s="485"/>
      <c r="R1337" s="485"/>
    </row>
    <row r="1338" spans="16:18" x14ac:dyDescent="0.2">
      <c r="P1338" s="485"/>
      <c r="Q1338" s="485"/>
      <c r="R1338" s="485"/>
    </row>
    <row r="1339" spans="16:18" x14ac:dyDescent="0.2">
      <c r="P1339" s="485"/>
      <c r="Q1339" s="485"/>
      <c r="R1339" s="485"/>
    </row>
    <row r="1340" spans="16:18" x14ac:dyDescent="0.2">
      <c r="P1340" s="485"/>
      <c r="Q1340" s="485"/>
      <c r="R1340" s="485"/>
    </row>
    <row r="1341" spans="16:18" x14ac:dyDescent="0.2">
      <c r="P1341" s="485"/>
      <c r="Q1341" s="485"/>
      <c r="R1341" s="485"/>
    </row>
    <row r="1342" spans="16:18" x14ac:dyDescent="0.2">
      <c r="P1342" s="485"/>
      <c r="Q1342" s="485"/>
      <c r="R1342" s="485"/>
    </row>
    <row r="1343" spans="16:18" x14ac:dyDescent="0.2">
      <c r="P1343" s="485"/>
      <c r="Q1343" s="485"/>
      <c r="R1343" s="485"/>
    </row>
    <row r="1344" spans="16:18" x14ac:dyDescent="0.2">
      <c r="P1344" s="485"/>
      <c r="Q1344" s="485"/>
      <c r="R1344" s="485"/>
    </row>
    <row r="1345" spans="16:18" x14ac:dyDescent="0.2">
      <c r="P1345" s="485"/>
      <c r="Q1345" s="485"/>
      <c r="R1345" s="485"/>
    </row>
    <row r="1346" spans="16:18" x14ac:dyDescent="0.2">
      <c r="P1346" s="485"/>
      <c r="Q1346" s="485"/>
      <c r="R1346" s="485"/>
    </row>
    <row r="1347" spans="16:18" x14ac:dyDescent="0.2">
      <c r="P1347" s="485"/>
      <c r="Q1347" s="485"/>
      <c r="R1347" s="485"/>
    </row>
    <row r="1348" spans="16:18" x14ac:dyDescent="0.2">
      <c r="P1348" s="485"/>
      <c r="Q1348" s="485"/>
      <c r="R1348" s="485"/>
    </row>
    <row r="1349" spans="16:18" x14ac:dyDescent="0.2">
      <c r="P1349" s="485"/>
      <c r="Q1349" s="485"/>
      <c r="R1349" s="485"/>
    </row>
    <row r="1350" spans="16:18" x14ac:dyDescent="0.2">
      <c r="P1350" s="485"/>
      <c r="Q1350" s="485"/>
      <c r="R1350" s="485"/>
    </row>
    <row r="1351" spans="16:18" x14ac:dyDescent="0.2">
      <c r="P1351" s="485"/>
      <c r="Q1351" s="485"/>
      <c r="R1351" s="485"/>
    </row>
    <row r="1352" spans="16:18" x14ac:dyDescent="0.2">
      <c r="P1352" s="485"/>
      <c r="Q1352" s="485"/>
      <c r="R1352" s="485"/>
    </row>
    <row r="1353" spans="16:18" x14ac:dyDescent="0.2">
      <c r="P1353" s="485"/>
      <c r="Q1353" s="485"/>
      <c r="R1353" s="485"/>
    </row>
    <row r="1354" spans="16:18" x14ac:dyDescent="0.2">
      <c r="P1354" s="485"/>
      <c r="Q1354" s="485"/>
      <c r="R1354" s="485"/>
    </row>
    <row r="1355" spans="16:18" x14ac:dyDescent="0.2">
      <c r="P1355" s="485"/>
      <c r="Q1355" s="485"/>
      <c r="R1355" s="485"/>
    </row>
    <row r="1356" spans="16:18" x14ac:dyDescent="0.2">
      <c r="P1356" s="485"/>
      <c r="Q1356" s="485"/>
      <c r="R1356" s="485"/>
    </row>
    <row r="1357" spans="16:18" x14ac:dyDescent="0.2">
      <c r="P1357" s="485"/>
      <c r="Q1357" s="485"/>
      <c r="R1357" s="485"/>
    </row>
    <row r="1358" spans="16:18" x14ac:dyDescent="0.2">
      <c r="P1358" s="485"/>
      <c r="Q1358" s="485"/>
      <c r="R1358" s="485"/>
    </row>
    <row r="1359" spans="16:18" x14ac:dyDescent="0.2">
      <c r="P1359" s="485"/>
      <c r="Q1359" s="485"/>
      <c r="R1359" s="485"/>
    </row>
    <row r="1360" spans="16:18" x14ac:dyDescent="0.2">
      <c r="P1360" s="485"/>
      <c r="Q1360" s="485"/>
      <c r="R1360" s="485"/>
    </row>
    <row r="1361" spans="16:18" x14ac:dyDescent="0.2">
      <c r="P1361" s="485"/>
      <c r="Q1361" s="485"/>
      <c r="R1361" s="485"/>
    </row>
    <row r="1362" spans="16:18" x14ac:dyDescent="0.2">
      <c r="P1362" s="485"/>
      <c r="Q1362" s="485"/>
      <c r="R1362" s="485"/>
    </row>
    <row r="1363" spans="16:18" x14ac:dyDescent="0.2">
      <c r="P1363" s="485"/>
      <c r="Q1363" s="485"/>
      <c r="R1363" s="485"/>
    </row>
    <row r="1364" spans="16:18" x14ac:dyDescent="0.2">
      <c r="P1364" s="485"/>
      <c r="Q1364" s="485"/>
      <c r="R1364" s="485"/>
    </row>
    <row r="1365" spans="16:18" x14ac:dyDescent="0.2">
      <c r="P1365" s="485"/>
      <c r="Q1365" s="485"/>
      <c r="R1365" s="485"/>
    </row>
    <row r="1366" spans="16:18" x14ac:dyDescent="0.2">
      <c r="P1366" s="485"/>
      <c r="Q1366" s="485"/>
      <c r="R1366" s="485"/>
    </row>
    <row r="1367" spans="16:18" x14ac:dyDescent="0.2">
      <c r="P1367" s="485"/>
      <c r="Q1367" s="485"/>
      <c r="R1367" s="485"/>
    </row>
    <row r="1368" spans="16:18" x14ac:dyDescent="0.2">
      <c r="P1368" s="485"/>
      <c r="Q1368" s="485"/>
      <c r="R1368" s="485"/>
    </row>
    <row r="1369" spans="16:18" x14ac:dyDescent="0.2">
      <c r="P1369" s="485"/>
      <c r="Q1369" s="485"/>
      <c r="R1369" s="485"/>
    </row>
    <row r="1370" spans="16:18" x14ac:dyDescent="0.2">
      <c r="P1370" s="485"/>
      <c r="Q1370" s="485"/>
      <c r="R1370" s="485"/>
    </row>
    <row r="1371" spans="16:18" x14ac:dyDescent="0.2">
      <c r="P1371" s="485"/>
      <c r="Q1371" s="485"/>
      <c r="R1371" s="485"/>
    </row>
    <row r="1372" spans="16:18" x14ac:dyDescent="0.2">
      <c r="P1372" s="485"/>
      <c r="Q1372" s="485"/>
      <c r="R1372" s="485"/>
    </row>
    <row r="1373" spans="16:18" x14ac:dyDescent="0.2">
      <c r="P1373" s="485"/>
      <c r="Q1373" s="485"/>
      <c r="R1373" s="485"/>
    </row>
    <row r="1374" spans="16:18" x14ac:dyDescent="0.2">
      <c r="P1374" s="485"/>
      <c r="Q1374" s="485"/>
      <c r="R1374" s="485"/>
    </row>
    <row r="1375" spans="16:18" x14ac:dyDescent="0.2">
      <c r="P1375" s="485"/>
      <c r="Q1375" s="485"/>
      <c r="R1375" s="485"/>
    </row>
    <row r="1376" spans="16:18" x14ac:dyDescent="0.2">
      <c r="P1376" s="485"/>
      <c r="Q1376" s="485"/>
      <c r="R1376" s="485"/>
    </row>
    <row r="1377" spans="16:18" x14ac:dyDescent="0.2">
      <c r="P1377" s="485"/>
      <c r="Q1377" s="485"/>
      <c r="R1377" s="485"/>
    </row>
    <row r="1378" spans="16:18" x14ac:dyDescent="0.2">
      <c r="P1378" s="485"/>
      <c r="Q1378" s="485"/>
      <c r="R1378" s="485"/>
    </row>
    <row r="1379" spans="16:18" x14ac:dyDescent="0.2">
      <c r="P1379" s="485"/>
      <c r="Q1379" s="485"/>
      <c r="R1379" s="485"/>
    </row>
    <row r="1380" spans="16:18" x14ac:dyDescent="0.2">
      <c r="P1380" s="485"/>
      <c r="Q1380" s="485"/>
      <c r="R1380" s="485"/>
    </row>
    <row r="1381" spans="16:18" x14ac:dyDescent="0.2">
      <c r="P1381" s="485"/>
      <c r="Q1381" s="485"/>
      <c r="R1381" s="485"/>
    </row>
    <row r="1382" spans="16:18" x14ac:dyDescent="0.2">
      <c r="P1382" s="485"/>
      <c r="Q1382" s="485"/>
      <c r="R1382" s="485"/>
    </row>
    <row r="1383" spans="16:18" x14ac:dyDescent="0.2">
      <c r="P1383" s="485"/>
      <c r="Q1383" s="485"/>
      <c r="R1383" s="485"/>
    </row>
    <row r="1384" spans="16:18" x14ac:dyDescent="0.2">
      <c r="P1384" s="485"/>
      <c r="Q1384" s="485"/>
      <c r="R1384" s="485"/>
    </row>
    <row r="1385" spans="16:18" x14ac:dyDescent="0.2">
      <c r="P1385" s="485"/>
      <c r="Q1385" s="485"/>
      <c r="R1385" s="485"/>
    </row>
    <row r="1386" spans="16:18" x14ac:dyDescent="0.2">
      <c r="P1386" s="485"/>
      <c r="Q1386" s="485"/>
      <c r="R1386" s="485"/>
    </row>
    <row r="1387" spans="16:18" x14ac:dyDescent="0.2">
      <c r="P1387" s="485"/>
      <c r="Q1387" s="485"/>
      <c r="R1387" s="485"/>
    </row>
    <row r="1388" spans="16:18" x14ac:dyDescent="0.2">
      <c r="P1388" s="485"/>
      <c r="Q1388" s="485"/>
      <c r="R1388" s="485"/>
    </row>
    <row r="1389" spans="16:18" x14ac:dyDescent="0.2">
      <c r="P1389" s="485"/>
      <c r="Q1389" s="485"/>
      <c r="R1389" s="485"/>
    </row>
    <row r="1390" spans="16:18" x14ac:dyDescent="0.2">
      <c r="P1390" s="485"/>
      <c r="Q1390" s="485"/>
      <c r="R1390" s="485"/>
    </row>
    <row r="1391" spans="16:18" x14ac:dyDescent="0.2">
      <c r="P1391" s="485"/>
      <c r="Q1391" s="485"/>
      <c r="R1391" s="485"/>
    </row>
    <row r="1392" spans="16:18" x14ac:dyDescent="0.2">
      <c r="P1392" s="485"/>
      <c r="Q1392" s="485"/>
      <c r="R1392" s="485"/>
    </row>
    <row r="1393" spans="16:18" x14ac:dyDescent="0.2">
      <c r="P1393" s="485"/>
      <c r="Q1393" s="485"/>
      <c r="R1393" s="485"/>
    </row>
    <row r="1394" spans="16:18" x14ac:dyDescent="0.2">
      <c r="P1394" s="485"/>
      <c r="Q1394" s="485"/>
      <c r="R1394" s="485"/>
    </row>
    <row r="1395" spans="16:18" x14ac:dyDescent="0.2">
      <c r="P1395" s="485"/>
      <c r="Q1395" s="485"/>
      <c r="R1395" s="485"/>
    </row>
    <row r="1396" spans="16:18" x14ac:dyDescent="0.2">
      <c r="P1396" s="485"/>
      <c r="Q1396" s="485"/>
      <c r="R1396" s="485"/>
    </row>
    <row r="1397" spans="16:18" x14ac:dyDescent="0.2">
      <c r="P1397" s="485"/>
      <c r="Q1397" s="485"/>
      <c r="R1397" s="485"/>
    </row>
    <row r="1398" spans="16:18" x14ac:dyDescent="0.2">
      <c r="P1398" s="485"/>
      <c r="Q1398" s="485"/>
      <c r="R1398" s="485"/>
    </row>
    <row r="1399" spans="16:18" x14ac:dyDescent="0.2">
      <c r="P1399" s="485"/>
      <c r="Q1399" s="485"/>
      <c r="R1399" s="485"/>
    </row>
    <row r="1400" spans="16:18" x14ac:dyDescent="0.2">
      <c r="P1400" s="485"/>
      <c r="Q1400" s="485"/>
      <c r="R1400" s="485"/>
    </row>
    <row r="1401" spans="16:18" x14ac:dyDescent="0.2">
      <c r="P1401" s="485"/>
      <c r="Q1401" s="485"/>
      <c r="R1401" s="485"/>
    </row>
    <row r="1402" spans="16:18" x14ac:dyDescent="0.2">
      <c r="P1402" s="485"/>
      <c r="Q1402" s="485"/>
      <c r="R1402" s="485"/>
    </row>
    <row r="1403" spans="16:18" x14ac:dyDescent="0.2">
      <c r="P1403" s="485"/>
      <c r="Q1403" s="485"/>
      <c r="R1403" s="485"/>
    </row>
    <row r="1404" spans="16:18" x14ac:dyDescent="0.2">
      <c r="P1404" s="485"/>
      <c r="Q1404" s="485"/>
      <c r="R1404" s="485"/>
    </row>
    <row r="1405" spans="16:18" x14ac:dyDescent="0.2">
      <c r="P1405" s="485"/>
      <c r="Q1405" s="485"/>
      <c r="R1405" s="485"/>
    </row>
    <row r="1406" spans="16:18" x14ac:dyDescent="0.2">
      <c r="P1406" s="485"/>
      <c r="Q1406" s="485"/>
      <c r="R1406" s="485"/>
    </row>
    <row r="1407" spans="16:18" x14ac:dyDescent="0.2">
      <c r="P1407" s="485"/>
      <c r="Q1407" s="485"/>
      <c r="R1407" s="485"/>
    </row>
    <row r="1408" spans="16:18" x14ac:dyDescent="0.2">
      <c r="P1408" s="485"/>
      <c r="Q1408" s="485"/>
      <c r="R1408" s="485"/>
    </row>
    <row r="1409" spans="16:18" x14ac:dyDescent="0.2">
      <c r="P1409" s="485"/>
      <c r="Q1409" s="485"/>
      <c r="R1409" s="485"/>
    </row>
    <row r="1410" spans="16:18" x14ac:dyDescent="0.2">
      <c r="P1410" s="485"/>
      <c r="Q1410" s="485"/>
      <c r="R1410" s="485"/>
    </row>
    <row r="1411" spans="16:18" x14ac:dyDescent="0.2">
      <c r="P1411" s="485"/>
      <c r="Q1411" s="485"/>
      <c r="R1411" s="485"/>
    </row>
    <row r="1412" spans="16:18" x14ac:dyDescent="0.2">
      <c r="P1412" s="485"/>
      <c r="Q1412" s="485"/>
      <c r="R1412" s="485"/>
    </row>
    <row r="1413" spans="16:18" x14ac:dyDescent="0.2">
      <c r="P1413" s="485"/>
      <c r="Q1413" s="485"/>
      <c r="R1413" s="485"/>
    </row>
    <row r="1414" spans="16:18" x14ac:dyDescent="0.2">
      <c r="P1414" s="485"/>
      <c r="Q1414" s="485"/>
      <c r="R1414" s="485"/>
    </row>
    <row r="1415" spans="16:18" x14ac:dyDescent="0.2">
      <c r="P1415" s="485"/>
      <c r="Q1415" s="485"/>
      <c r="R1415" s="485"/>
    </row>
    <row r="1416" spans="16:18" x14ac:dyDescent="0.2">
      <c r="P1416" s="485"/>
      <c r="Q1416" s="485"/>
      <c r="R1416" s="485"/>
    </row>
    <row r="1417" spans="16:18" x14ac:dyDescent="0.2">
      <c r="P1417" s="485"/>
      <c r="Q1417" s="485"/>
      <c r="R1417" s="485"/>
    </row>
    <row r="1418" spans="16:18" x14ac:dyDescent="0.2">
      <c r="P1418" s="485"/>
      <c r="Q1418" s="485"/>
      <c r="R1418" s="485"/>
    </row>
    <row r="1419" spans="16:18" x14ac:dyDescent="0.2">
      <c r="P1419" s="485"/>
      <c r="Q1419" s="485"/>
      <c r="R1419" s="485"/>
    </row>
    <row r="1420" spans="16:18" x14ac:dyDescent="0.2">
      <c r="P1420" s="485"/>
      <c r="Q1420" s="485"/>
      <c r="R1420" s="485"/>
    </row>
    <row r="1421" spans="16:18" x14ac:dyDescent="0.2">
      <c r="P1421" s="485"/>
      <c r="Q1421" s="485"/>
      <c r="R1421" s="485"/>
    </row>
    <row r="1422" spans="16:18" x14ac:dyDescent="0.2">
      <c r="P1422" s="485"/>
      <c r="Q1422" s="485"/>
      <c r="R1422" s="485"/>
    </row>
    <row r="1423" spans="16:18" x14ac:dyDescent="0.2">
      <c r="P1423" s="485"/>
      <c r="Q1423" s="485"/>
      <c r="R1423" s="485"/>
    </row>
    <row r="1424" spans="16:18" x14ac:dyDescent="0.2">
      <c r="P1424" s="485"/>
      <c r="Q1424" s="485"/>
      <c r="R1424" s="485"/>
    </row>
    <row r="1425" spans="16:18" x14ac:dyDescent="0.2">
      <c r="P1425" s="485"/>
      <c r="Q1425" s="485"/>
      <c r="R1425" s="485"/>
    </row>
    <row r="1426" spans="16:18" x14ac:dyDescent="0.2">
      <c r="P1426" s="485"/>
      <c r="Q1426" s="485"/>
      <c r="R1426" s="485"/>
    </row>
    <row r="1427" spans="16:18" x14ac:dyDescent="0.2">
      <c r="P1427" s="485"/>
      <c r="Q1427" s="485"/>
      <c r="R1427" s="485"/>
    </row>
    <row r="1428" spans="16:18" x14ac:dyDescent="0.2">
      <c r="P1428" s="485"/>
      <c r="Q1428" s="485"/>
      <c r="R1428" s="485"/>
    </row>
    <row r="1429" spans="16:18" x14ac:dyDescent="0.2">
      <c r="P1429" s="485"/>
      <c r="Q1429" s="485"/>
      <c r="R1429" s="485"/>
    </row>
    <row r="1430" spans="16:18" x14ac:dyDescent="0.2">
      <c r="P1430" s="485"/>
      <c r="Q1430" s="485"/>
      <c r="R1430" s="485"/>
    </row>
    <row r="1431" spans="16:18" x14ac:dyDescent="0.2">
      <c r="P1431" s="485"/>
      <c r="Q1431" s="485"/>
      <c r="R1431" s="485"/>
    </row>
    <row r="1432" spans="16:18" x14ac:dyDescent="0.2">
      <c r="P1432" s="485"/>
      <c r="Q1432" s="485"/>
      <c r="R1432" s="485"/>
    </row>
    <row r="1433" spans="16:18" x14ac:dyDescent="0.2">
      <c r="P1433" s="485"/>
      <c r="Q1433" s="485"/>
      <c r="R1433" s="485"/>
    </row>
    <row r="1434" spans="16:18" x14ac:dyDescent="0.2">
      <c r="P1434" s="485"/>
      <c r="Q1434" s="485"/>
      <c r="R1434" s="485"/>
    </row>
    <row r="1435" spans="16:18" x14ac:dyDescent="0.2">
      <c r="P1435" s="485"/>
      <c r="Q1435" s="485"/>
      <c r="R1435" s="485"/>
    </row>
    <row r="1436" spans="16:18" x14ac:dyDescent="0.2">
      <c r="P1436" s="485"/>
      <c r="Q1436" s="485"/>
      <c r="R1436" s="485"/>
    </row>
    <row r="1437" spans="16:18" x14ac:dyDescent="0.2">
      <c r="P1437" s="485"/>
      <c r="Q1437" s="485"/>
      <c r="R1437" s="485"/>
    </row>
    <row r="1438" spans="16:18" x14ac:dyDescent="0.2">
      <c r="P1438" s="485"/>
      <c r="Q1438" s="485"/>
      <c r="R1438" s="485"/>
    </row>
    <row r="1439" spans="16:18" x14ac:dyDescent="0.2">
      <c r="P1439" s="485"/>
      <c r="Q1439" s="485"/>
      <c r="R1439" s="485"/>
    </row>
    <row r="1440" spans="16:18" x14ac:dyDescent="0.2">
      <c r="P1440" s="485"/>
      <c r="Q1440" s="485"/>
      <c r="R1440" s="485"/>
    </row>
    <row r="1441" spans="16:18" x14ac:dyDescent="0.2">
      <c r="P1441" s="485"/>
      <c r="Q1441" s="485"/>
      <c r="R1441" s="485"/>
    </row>
    <row r="1442" spans="16:18" x14ac:dyDescent="0.2">
      <c r="P1442" s="485"/>
      <c r="Q1442" s="485"/>
      <c r="R1442" s="485"/>
    </row>
    <row r="1443" spans="16:18" x14ac:dyDescent="0.2">
      <c r="P1443" s="485"/>
      <c r="Q1443" s="485"/>
      <c r="R1443" s="485"/>
    </row>
    <row r="1444" spans="16:18" x14ac:dyDescent="0.2">
      <c r="P1444" s="485"/>
      <c r="Q1444" s="485"/>
      <c r="R1444" s="485"/>
    </row>
    <row r="1445" spans="16:18" x14ac:dyDescent="0.2">
      <c r="P1445" s="485"/>
      <c r="Q1445" s="485"/>
      <c r="R1445" s="485"/>
    </row>
    <row r="1446" spans="16:18" x14ac:dyDescent="0.2">
      <c r="P1446" s="485"/>
      <c r="Q1446" s="485"/>
      <c r="R1446" s="485"/>
    </row>
    <row r="1447" spans="16:18" x14ac:dyDescent="0.2">
      <c r="P1447" s="485"/>
      <c r="Q1447" s="485"/>
      <c r="R1447" s="485"/>
    </row>
    <row r="1448" spans="16:18" x14ac:dyDescent="0.2">
      <c r="P1448" s="485"/>
      <c r="Q1448" s="485"/>
      <c r="R1448" s="485"/>
    </row>
    <row r="1449" spans="16:18" x14ac:dyDescent="0.2">
      <c r="P1449" s="485"/>
      <c r="Q1449" s="485"/>
      <c r="R1449" s="485"/>
    </row>
    <row r="1450" spans="16:18" x14ac:dyDescent="0.2">
      <c r="P1450" s="485"/>
      <c r="Q1450" s="485"/>
      <c r="R1450" s="485"/>
    </row>
    <row r="1451" spans="16:18" x14ac:dyDescent="0.2">
      <c r="P1451" s="485"/>
      <c r="Q1451" s="485"/>
      <c r="R1451" s="485"/>
    </row>
    <row r="1452" spans="16:18" x14ac:dyDescent="0.2">
      <c r="P1452" s="485"/>
      <c r="Q1452" s="485"/>
      <c r="R1452" s="485"/>
    </row>
    <row r="1453" spans="16:18" x14ac:dyDescent="0.2">
      <c r="P1453" s="485"/>
      <c r="Q1453" s="485"/>
      <c r="R1453" s="485"/>
    </row>
    <row r="1454" spans="16:18" x14ac:dyDescent="0.2">
      <c r="P1454" s="485"/>
      <c r="Q1454" s="485"/>
      <c r="R1454" s="485"/>
    </row>
    <row r="1455" spans="16:18" x14ac:dyDescent="0.2">
      <c r="P1455" s="485"/>
      <c r="Q1455" s="485"/>
      <c r="R1455" s="485"/>
    </row>
    <row r="1456" spans="16:18" x14ac:dyDescent="0.2">
      <c r="P1456" s="485"/>
      <c r="Q1456" s="485"/>
      <c r="R1456" s="485"/>
    </row>
    <row r="1457" spans="16:18" x14ac:dyDescent="0.2">
      <c r="P1457" s="485"/>
      <c r="Q1457" s="485"/>
      <c r="R1457" s="485"/>
    </row>
    <row r="1458" spans="16:18" x14ac:dyDescent="0.2">
      <c r="P1458" s="485"/>
      <c r="Q1458" s="485"/>
      <c r="R1458" s="485"/>
    </row>
    <row r="1459" spans="16:18" x14ac:dyDescent="0.2">
      <c r="P1459" s="485"/>
      <c r="Q1459" s="485"/>
      <c r="R1459" s="485"/>
    </row>
    <row r="1460" spans="16:18" x14ac:dyDescent="0.2">
      <c r="P1460" s="485"/>
      <c r="Q1460" s="485"/>
      <c r="R1460" s="485"/>
    </row>
    <row r="1461" spans="16:18" x14ac:dyDescent="0.2">
      <c r="P1461" s="485"/>
      <c r="Q1461" s="485"/>
      <c r="R1461" s="485"/>
    </row>
    <row r="1462" spans="16:18" x14ac:dyDescent="0.2">
      <c r="P1462" s="485"/>
      <c r="Q1462" s="485"/>
      <c r="R1462" s="485"/>
    </row>
    <row r="1463" spans="16:18" x14ac:dyDescent="0.2">
      <c r="P1463" s="485"/>
      <c r="Q1463" s="485"/>
      <c r="R1463" s="485"/>
    </row>
    <row r="1464" spans="16:18" x14ac:dyDescent="0.2">
      <c r="P1464" s="485"/>
      <c r="Q1464" s="485"/>
      <c r="R1464" s="485"/>
    </row>
    <row r="1465" spans="16:18" x14ac:dyDescent="0.2">
      <c r="P1465" s="485"/>
      <c r="Q1465" s="485"/>
      <c r="R1465" s="485"/>
    </row>
    <row r="1466" spans="16:18" x14ac:dyDescent="0.2">
      <c r="P1466" s="485"/>
      <c r="Q1466" s="485"/>
      <c r="R1466" s="485"/>
    </row>
    <row r="1467" spans="16:18" x14ac:dyDescent="0.2">
      <c r="P1467" s="485"/>
      <c r="Q1467" s="485"/>
      <c r="R1467" s="485"/>
    </row>
    <row r="1468" spans="16:18" x14ac:dyDescent="0.2">
      <c r="P1468" s="485"/>
      <c r="Q1468" s="485"/>
      <c r="R1468" s="485"/>
    </row>
    <row r="1469" spans="16:18" x14ac:dyDescent="0.2">
      <c r="P1469" s="485"/>
      <c r="Q1469" s="485"/>
      <c r="R1469" s="485"/>
    </row>
    <row r="1470" spans="16:18" x14ac:dyDescent="0.2">
      <c r="P1470" s="485"/>
      <c r="Q1470" s="485"/>
      <c r="R1470" s="485"/>
    </row>
    <row r="1471" spans="16:18" x14ac:dyDescent="0.2">
      <c r="P1471" s="485"/>
      <c r="Q1471" s="485"/>
      <c r="R1471" s="485"/>
    </row>
    <row r="1472" spans="16:18" x14ac:dyDescent="0.2">
      <c r="P1472" s="485"/>
      <c r="Q1472" s="485"/>
      <c r="R1472" s="485"/>
    </row>
    <row r="1473" spans="16:18" x14ac:dyDescent="0.2">
      <c r="P1473" s="485"/>
      <c r="Q1473" s="485"/>
      <c r="R1473" s="485"/>
    </row>
    <row r="1474" spans="16:18" x14ac:dyDescent="0.2">
      <c r="P1474" s="485"/>
      <c r="Q1474" s="485"/>
      <c r="R1474" s="485"/>
    </row>
    <row r="1475" spans="16:18" x14ac:dyDescent="0.2">
      <c r="P1475" s="485"/>
      <c r="Q1475" s="485"/>
      <c r="R1475" s="485"/>
    </row>
    <row r="1476" spans="16:18" x14ac:dyDescent="0.2">
      <c r="P1476" s="485"/>
      <c r="Q1476" s="485"/>
      <c r="R1476" s="485"/>
    </row>
    <row r="1477" spans="16:18" x14ac:dyDescent="0.2">
      <c r="P1477" s="485"/>
      <c r="Q1477" s="485"/>
      <c r="R1477" s="485"/>
    </row>
    <row r="1478" spans="16:18" x14ac:dyDescent="0.2">
      <c r="P1478" s="485"/>
      <c r="Q1478" s="485"/>
      <c r="R1478" s="485"/>
    </row>
    <row r="1479" spans="16:18" x14ac:dyDescent="0.2">
      <c r="P1479" s="485"/>
      <c r="Q1479" s="485"/>
      <c r="R1479" s="485"/>
    </row>
    <row r="1480" spans="16:18" x14ac:dyDescent="0.2">
      <c r="P1480" s="485"/>
      <c r="Q1480" s="485"/>
      <c r="R1480" s="485"/>
    </row>
    <row r="1481" spans="16:18" x14ac:dyDescent="0.2">
      <c r="P1481" s="485"/>
      <c r="Q1481" s="485"/>
      <c r="R1481" s="485"/>
    </row>
    <row r="1482" spans="16:18" x14ac:dyDescent="0.2">
      <c r="P1482" s="485"/>
      <c r="Q1482" s="485"/>
      <c r="R1482" s="485"/>
    </row>
    <row r="1483" spans="16:18" x14ac:dyDescent="0.2">
      <c r="P1483" s="485"/>
      <c r="Q1483" s="485"/>
      <c r="R1483" s="485"/>
    </row>
    <row r="1484" spans="16:18" x14ac:dyDescent="0.2">
      <c r="P1484" s="485"/>
      <c r="Q1484" s="485"/>
      <c r="R1484" s="485"/>
    </row>
    <row r="1485" spans="16:18" x14ac:dyDescent="0.2">
      <c r="P1485" s="485"/>
      <c r="Q1485" s="485"/>
      <c r="R1485" s="485"/>
    </row>
    <row r="1486" spans="16:18" x14ac:dyDescent="0.2">
      <c r="P1486" s="485"/>
      <c r="Q1486" s="485"/>
      <c r="R1486" s="485"/>
    </row>
    <row r="1487" spans="16:18" x14ac:dyDescent="0.2">
      <c r="P1487" s="485"/>
      <c r="Q1487" s="485"/>
      <c r="R1487" s="485"/>
    </row>
    <row r="1488" spans="16:18" x14ac:dyDescent="0.2">
      <c r="P1488" s="485"/>
      <c r="Q1488" s="485"/>
      <c r="R1488" s="485"/>
    </row>
    <row r="1489" spans="16:18" x14ac:dyDescent="0.2">
      <c r="P1489" s="485"/>
      <c r="Q1489" s="485"/>
      <c r="R1489" s="485"/>
    </row>
    <row r="1490" spans="16:18" x14ac:dyDescent="0.2">
      <c r="P1490" s="485"/>
      <c r="Q1490" s="485"/>
      <c r="R1490" s="485"/>
    </row>
    <row r="1491" spans="16:18" x14ac:dyDescent="0.2">
      <c r="P1491" s="485"/>
      <c r="Q1491" s="485"/>
      <c r="R1491" s="485"/>
    </row>
    <row r="1492" spans="16:18" x14ac:dyDescent="0.2">
      <c r="P1492" s="485"/>
      <c r="Q1492" s="485"/>
      <c r="R1492" s="485"/>
    </row>
    <row r="1493" spans="16:18" x14ac:dyDescent="0.2">
      <c r="P1493" s="485"/>
      <c r="Q1493" s="485"/>
      <c r="R1493" s="485"/>
    </row>
    <row r="1494" spans="16:18" x14ac:dyDescent="0.2">
      <c r="P1494" s="485"/>
      <c r="Q1494" s="485"/>
      <c r="R1494" s="485"/>
    </row>
    <row r="1495" spans="16:18" x14ac:dyDescent="0.2">
      <c r="P1495" s="485"/>
      <c r="Q1495" s="485"/>
      <c r="R1495" s="485"/>
    </row>
    <row r="1496" spans="16:18" x14ac:dyDescent="0.2">
      <c r="P1496" s="485"/>
      <c r="Q1496" s="485"/>
      <c r="R1496" s="485"/>
    </row>
    <row r="1497" spans="16:18" x14ac:dyDescent="0.2">
      <c r="P1497" s="485"/>
      <c r="Q1497" s="485"/>
      <c r="R1497" s="485"/>
    </row>
    <row r="1498" spans="16:18" x14ac:dyDescent="0.2">
      <c r="P1498" s="485"/>
      <c r="Q1498" s="485"/>
      <c r="R1498" s="485"/>
    </row>
    <row r="1499" spans="16:18" x14ac:dyDescent="0.2">
      <c r="P1499" s="485"/>
      <c r="Q1499" s="485"/>
      <c r="R1499" s="485"/>
    </row>
    <row r="1500" spans="16:18" x14ac:dyDescent="0.2">
      <c r="P1500" s="485"/>
      <c r="Q1500" s="485"/>
      <c r="R1500" s="485"/>
    </row>
    <row r="1501" spans="16:18" x14ac:dyDescent="0.2">
      <c r="P1501" s="485"/>
      <c r="Q1501" s="485"/>
      <c r="R1501" s="485"/>
    </row>
    <row r="1502" spans="16:18" x14ac:dyDescent="0.2">
      <c r="P1502" s="485"/>
      <c r="Q1502" s="485"/>
      <c r="R1502" s="485"/>
    </row>
    <row r="1503" spans="16:18" x14ac:dyDescent="0.2">
      <c r="P1503" s="485"/>
      <c r="Q1503" s="485"/>
      <c r="R1503" s="485"/>
    </row>
    <row r="1504" spans="16:18" x14ac:dyDescent="0.2">
      <c r="P1504" s="485"/>
      <c r="Q1504" s="485"/>
      <c r="R1504" s="485"/>
    </row>
    <row r="1505" spans="16:18" x14ac:dyDescent="0.2">
      <c r="P1505" s="485"/>
      <c r="Q1505" s="485"/>
      <c r="R1505" s="485"/>
    </row>
    <row r="1506" spans="16:18" x14ac:dyDescent="0.2">
      <c r="P1506" s="485"/>
      <c r="Q1506" s="485"/>
      <c r="R1506" s="485"/>
    </row>
    <row r="1507" spans="16:18" x14ac:dyDescent="0.2">
      <c r="P1507" s="485"/>
      <c r="Q1507" s="485"/>
      <c r="R1507" s="485"/>
    </row>
    <row r="1508" spans="16:18" x14ac:dyDescent="0.2">
      <c r="P1508" s="485"/>
      <c r="Q1508" s="485"/>
      <c r="R1508" s="485"/>
    </row>
    <row r="1509" spans="16:18" x14ac:dyDescent="0.2">
      <c r="P1509" s="485"/>
      <c r="Q1509" s="485"/>
      <c r="R1509" s="485"/>
    </row>
    <row r="1510" spans="16:18" x14ac:dyDescent="0.2">
      <c r="P1510" s="485"/>
      <c r="Q1510" s="485"/>
      <c r="R1510" s="485"/>
    </row>
    <row r="1511" spans="16:18" x14ac:dyDescent="0.2">
      <c r="P1511" s="485"/>
      <c r="Q1511" s="485"/>
      <c r="R1511" s="485"/>
    </row>
    <row r="1512" spans="16:18" x14ac:dyDescent="0.2">
      <c r="P1512" s="485"/>
      <c r="Q1512" s="485"/>
      <c r="R1512" s="485"/>
    </row>
    <row r="1513" spans="16:18" x14ac:dyDescent="0.2">
      <c r="P1513" s="485"/>
      <c r="Q1513" s="485"/>
      <c r="R1513" s="485"/>
    </row>
    <row r="1514" spans="16:18" x14ac:dyDescent="0.2">
      <c r="P1514" s="485"/>
      <c r="Q1514" s="485"/>
      <c r="R1514" s="485"/>
    </row>
    <row r="1515" spans="16:18" x14ac:dyDescent="0.2">
      <c r="P1515" s="485"/>
      <c r="Q1515" s="485"/>
      <c r="R1515" s="485"/>
    </row>
    <row r="1516" spans="16:18" x14ac:dyDescent="0.2">
      <c r="P1516" s="485"/>
      <c r="Q1516" s="485"/>
      <c r="R1516" s="485"/>
    </row>
    <row r="1517" spans="16:18" x14ac:dyDescent="0.2">
      <c r="P1517" s="485"/>
      <c r="Q1517" s="485"/>
      <c r="R1517" s="485"/>
    </row>
    <row r="1518" spans="16:18" x14ac:dyDescent="0.2">
      <c r="P1518" s="485"/>
      <c r="Q1518" s="485"/>
      <c r="R1518" s="485"/>
    </row>
    <row r="1519" spans="16:18" x14ac:dyDescent="0.2">
      <c r="P1519" s="485"/>
      <c r="Q1519" s="485"/>
      <c r="R1519" s="485"/>
    </row>
    <row r="1520" spans="16:18" x14ac:dyDescent="0.2">
      <c r="P1520" s="485"/>
      <c r="Q1520" s="485"/>
      <c r="R1520" s="485"/>
    </row>
    <row r="1521" spans="16:18" x14ac:dyDescent="0.2">
      <c r="P1521" s="485"/>
      <c r="Q1521" s="485"/>
      <c r="R1521" s="485"/>
    </row>
    <row r="1522" spans="16:18" x14ac:dyDescent="0.2">
      <c r="P1522" s="485"/>
      <c r="Q1522" s="485"/>
      <c r="R1522" s="485"/>
    </row>
    <row r="1523" spans="16:18" x14ac:dyDescent="0.2">
      <c r="P1523" s="485"/>
      <c r="Q1523" s="485"/>
      <c r="R1523" s="485"/>
    </row>
    <row r="1524" spans="16:18" x14ac:dyDescent="0.2">
      <c r="P1524" s="485"/>
      <c r="Q1524" s="485"/>
      <c r="R1524" s="485"/>
    </row>
    <row r="1525" spans="16:18" x14ac:dyDescent="0.2">
      <c r="P1525" s="485"/>
      <c r="Q1525" s="485"/>
      <c r="R1525" s="485"/>
    </row>
    <row r="1526" spans="16:18" x14ac:dyDescent="0.2">
      <c r="P1526" s="485"/>
      <c r="Q1526" s="485"/>
      <c r="R1526" s="485"/>
    </row>
    <row r="1527" spans="16:18" x14ac:dyDescent="0.2">
      <c r="P1527" s="485"/>
      <c r="Q1527" s="485"/>
      <c r="R1527" s="485"/>
    </row>
    <row r="1528" spans="16:18" x14ac:dyDescent="0.2">
      <c r="P1528" s="485"/>
      <c r="Q1528" s="485"/>
      <c r="R1528" s="485"/>
    </row>
    <row r="1529" spans="16:18" x14ac:dyDescent="0.2">
      <c r="P1529" s="485"/>
      <c r="Q1529" s="485"/>
      <c r="R1529" s="485"/>
    </row>
    <row r="1530" spans="16:18" x14ac:dyDescent="0.2">
      <c r="P1530" s="485"/>
      <c r="Q1530" s="485"/>
      <c r="R1530" s="485"/>
    </row>
    <row r="1531" spans="16:18" x14ac:dyDescent="0.2">
      <c r="P1531" s="485"/>
      <c r="Q1531" s="485"/>
      <c r="R1531" s="485"/>
    </row>
    <row r="1532" spans="16:18" x14ac:dyDescent="0.2">
      <c r="P1532" s="485"/>
      <c r="Q1532" s="485"/>
      <c r="R1532" s="485"/>
    </row>
    <row r="1533" spans="16:18" x14ac:dyDescent="0.2">
      <c r="P1533" s="485"/>
      <c r="Q1533" s="485"/>
      <c r="R1533" s="485"/>
    </row>
    <row r="1534" spans="16:18" x14ac:dyDescent="0.2">
      <c r="P1534" s="485"/>
      <c r="Q1534" s="485"/>
      <c r="R1534" s="485"/>
    </row>
    <row r="1535" spans="16:18" x14ac:dyDescent="0.2">
      <c r="P1535" s="485"/>
      <c r="Q1535" s="485"/>
      <c r="R1535" s="485"/>
    </row>
    <row r="1536" spans="16:18" x14ac:dyDescent="0.2">
      <c r="P1536" s="485"/>
      <c r="Q1536" s="485"/>
      <c r="R1536" s="485"/>
    </row>
    <row r="1537" spans="16:18" x14ac:dyDescent="0.2">
      <c r="P1537" s="485"/>
      <c r="Q1537" s="485"/>
      <c r="R1537" s="485"/>
    </row>
    <row r="1538" spans="16:18" x14ac:dyDescent="0.2">
      <c r="P1538" s="485"/>
      <c r="Q1538" s="485"/>
      <c r="R1538" s="485"/>
    </row>
    <row r="1539" spans="16:18" x14ac:dyDescent="0.2">
      <c r="P1539" s="485"/>
      <c r="Q1539" s="485"/>
      <c r="R1539" s="485"/>
    </row>
    <row r="1540" spans="16:18" x14ac:dyDescent="0.2">
      <c r="P1540" s="485"/>
      <c r="Q1540" s="485"/>
      <c r="R1540" s="485"/>
    </row>
    <row r="1541" spans="16:18" x14ac:dyDescent="0.2">
      <c r="P1541" s="485"/>
      <c r="Q1541" s="485"/>
      <c r="R1541" s="485"/>
    </row>
    <row r="1542" spans="16:18" x14ac:dyDescent="0.2">
      <c r="P1542" s="485"/>
      <c r="Q1542" s="485"/>
      <c r="R1542" s="485"/>
    </row>
    <row r="1543" spans="16:18" x14ac:dyDescent="0.2">
      <c r="P1543" s="485"/>
      <c r="Q1543" s="485"/>
      <c r="R1543" s="485"/>
    </row>
    <row r="1544" spans="16:18" x14ac:dyDescent="0.2">
      <c r="P1544" s="485"/>
      <c r="Q1544" s="485"/>
      <c r="R1544" s="485"/>
    </row>
    <row r="1545" spans="16:18" x14ac:dyDescent="0.2">
      <c r="P1545" s="485"/>
      <c r="Q1545" s="485"/>
      <c r="R1545" s="485"/>
    </row>
    <row r="1546" spans="16:18" x14ac:dyDescent="0.2">
      <c r="P1546" s="485"/>
      <c r="Q1546" s="485"/>
      <c r="R1546" s="485"/>
    </row>
    <row r="1547" spans="16:18" x14ac:dyDescent="0.2">
      <c r="P1547" s="485"/>
      <c r="Q1547" s="485"/>
      <c r="R1547" s="485"/>
    </row>
    <row r="1548" spans="16:18" x14ac:dyDescent="0.2">
      <c r="P1548" s="485"/>
      <c r="Q1548" s="485"/>
      <c r="R1548" s="485"/>
    </row>
    <row r="1549" spans="16:18" x14ac:dyDescent="0.2">
      <c r="P1549" s="485"/>
      <c r="Q1549" s="485"/>
      <c r="R1549" s="485"/>
    </row>
    <row r="1550" spans="16:18" x14ac:dyDescent="0.2">
      <c r="P1550" s="485"/>
      <c r="Q1550" s="485"/>
      <c r="R1550" s="485"/>
    </row>
    <row r="1551" spans="16:18" x14ac:dyDescent="0.2">
      <c r="P1551" s="485"/>
      <c r="Q1551" s="485"/>
      <c r="R1551" s="485"/>
    </row>
    <row r="1552" spans="16:18" x14ac:dyDescent="0.2">
      <c r="P1552" s="485"/>
      <c r="Q1552" s="485"/>
      <c r="R1552" s="485"/>
    </row>
    <row r="1553" spans="16:18" x14ac:dyDescent="0.2">
      <c r="P1553" s="485"/>
      <c r="Q1553" s="485"/>
      <c r="R1553" s="485"/>
    </row>
    <row r="1554" spans="16:18" x14ac:dyDescent="0.2">
      <c r="P1554" s="485"/>
      <c r="Q1554" s="485"/>
      <c r="R1554" s="485"/>
    </row>
    <row r="1555" spans="16:18" x14ac:dyDescent="0.2">
      <c r="P1555" s="485"/>
      <c r="Q1555" s="485"/>
      <c r="R1555" s="485"/>
    </row>
    <row r="1556" spans="16:18" x14ac:dyDescent="0.2">
      <c r="P1556" s="485"/>
      <c r="Q1556" s="485"/>
      <c r="R1556" s="485"/>
    </row>
    <row r="1557" spans="16:18" x14ac:dyDescent="0.2">
      <c r="P1557" s="485"/>
      <c r="Q1557" s="485"/>
      <c r="R1557" s="485"/>
    </row>
    <row r="1558" spans="16:18" x14ac:dyDescent="0.2">
      <c r="P1558" s="485"/>
      <c r="Q1558" s="485"/>
      <c r="R1558" s="485"/>
    </row>
    <row r="1559" spans="16:18" x14ac:dyDescent="0.2">
      <c r="P1559" s="485"/>
      <c r="Q1559" s="485"/>
      <c r="R1559" s="485"/>
    </row>
    <row r="1560" spans="16:18" x14ac:dyDescent="0.2">
      <c r="P1560" s="485"/>
      <c r="Q1560" s="485"/>
      <c r="R1560" s="485"/>
    </row>
    <row r="1561" spans="16:18" x14ac:dyDescent="0.2">
      <c r="P1561" s="485"/>
      <c r="Q1561" s="485"/>
      <c r="R1561" s="485"/>
    </row>
    <row r="1562" spans="16:18" x14ac:dyDescent="0.2">
      <c r="P1562" s="485"/>
      <c r="Q1562" s="485"/>
      <c r="R1562" s="485"/>
    </row>
    <row r="1563" spans="16:18" x14ac:dyDescent="0.2">
      <c r="P1563" s="485"/>
      <c r="Q1563" s="485"/>
      <c r="R1563" s="485"/>
    </row>
    <row r="1564" spans="16:18" x14ac:dyDescent="0.2">
      <c r="P1564" s="485"/>
      <c r="Q1564" s="485"/>
      <c r="R1564" s="485"/>
    </row>
    <row r="1565" spans="16:18" x14ac:dyDescent="0.2">
      <c r="P1565" s="485"/>
      <c r="Q1565" s="485"/>
      <c r="R1565" s="485"/>
    </row>
    <row r="1566" spans="16:18" x14ac:dyDescent="0.2">
      <c r="P1566" s="485"/>
      <c r="Q1566" s="485"/>
      <c r="R1566" s="485"/>
    </row>
    <row r="1567" spans="16:18" x14ac:dyDescent="0.2">
      <c r="P1567" s="485"/>
      <c r="Q1567" s="485"/>
      <c r="R1567" s="485"/>
    </row>
    <row r="1568" spans="16:18" x14ac:dyDescent="0.2">
      <c r="P1568" s="485"/>
      <c r="Q1568" s="485"/>
      <c r="R1568" s="485"/>
    </row>
    <row r="1569" spans="16:18" x14ac:dyDescent="0.2">
      <c r="P1569" s="485"/>
      <c r="Q1569" s="485"/>
      <c r="R1569" s="485"/>
    </row>
    <row r="1570" spans="16:18" x14ac:dyDescent="0.2">
      <c r="P1570" s="485"/>
      <c r="Q1570" s="485"/>
      <c r="R1570" s="485"/>
    </row>
    <row r="1571" spans="16:18" x14ac:dyDescent="0.2">
      <c r="P1571" s="485"/>
      <c r="Q1571" s="485"/>
      <c r="R1571" s="485"/>
    </row>
    <row r="1572" spans="16:18" x14ac:dyDescent="0.2">
      <c r="P1572" s="485"/>
      <c r="Q1572" s="485"/>
      <c r="R1572" s="485"/>
    </row>
    <row r="1573" spans="16:18" x14ac:dyDescent="0.2">
      <c r="P1573" s="485"/>
      <c r="Q1573" s="485"/>
      <c r="R1573" s="485"/>
    </row>
    <row r="1574" spans="16:18" x14ac:dyDescent="0.2">
      <c r="P1574" s="485"/>
      <c r="Q1574" s="485"/>
      <c r="R1574" s="485"/>
    </row>
    <row r="1575" spans="16:18" x14ac:dyDescent="0.2">
      <c r="P1575" s="485"/>
      <c r="Q1575" s="485"/>
      <c r="R1575" s="485"/>
    </row>
    <row r="1576" spans="16:18" x14ac:dyDescent="0.2">
      <c r="P1576" s="485"/>
      <c r="Q1576" s="485"/>
      <c r="R1576" s="485"/>
    </row>
    <row r="1577" spans="16:18" x14ac:dyDescent="0.2">
      <c r="P1577" s="485"/>
      <c r="Q1577" s="485"/>
      <c r="R1577" s="485"/>
    </row>
    <row r="1578" spans="16:18" x14ac:dyDescent="0.2">
      <c r="P1578" s="485"/>
      <c r="Q1578" s="485"/>
      <c r="R1578" s="485"/>
    </row>
    <row r="1579" spans="16:18" x14ac:dyDescent="0.2">
      <c r="P1579" s="485"/>
      <c r="Q1579" s="485"/>
      <c r="R1579" s="485"/>
    </row>
    <row r="1580" spans="16:18" x14ac:dyDescent="0.2">
      <c r="P1580" s="485"/>
      <c r="Q1580" s="485"/>
      <c r="R1580" s="485"/>
    </row>
    <row r="1581" spans="16:18" x14ac:dyDescent="0.2">
      <c r="P1581" s="485"/>
      <c r="Q1581" s="485"/>
      <c r="R1581" s="485"/>
    </row>
    <row r="1582" spans="16:18" x14ac:dyDescent="0.2">
      <c r="P1582" s="485"/>
      <c r="Q1582" s="485"/>
      <c r="R1582" s="485"/>
    </row>
    <row r="1583" spans="16:18" x14ac:dyDescent="0.2">
      <c r="P1583" s="485"/>
      <c r="Q1583" s="485"/>
      <c r="R1583" s="485"/>
    </row>
    <row r="1584" spans="16:18" x14ac:dyDescent="0.2">
      <c r="P1584" s="485"/>
      <c r="Q1584" s="485"/>
      <c r="R1584" s="485"/>
    </row>
    <row r="1585" spans="16:18" x14ac:dyDescent="0.2">
      <c r="P1585" s="485"/>
      <c r="Q1585" s="485"/>
      <c r="R1585" s="485"/>
    </row>
    <row r="1586" spans="16:18" x14ac:dyDescent="0.2">
      <c r="P1586" s="485"/>
      <c r="Q1586" s="485"/>
      <c r="R1586" s="485"/>
    </row>
    <row r="1587" spans="16:18" x14ac:dyDescent="0.2">
      <c r="P1587" s="485"/>
      <c r="Q1587" s="485"/>
      <c r="R1587" s="485"/>
    </row>
    <row r="1588" spans="16:18" x14ac:dyDescent="0.2">
      <c r="P1588" s="485"/>
      <c r="Q1588" s="485"/>
      <c r="R1588" s="485"/>
    </row>
    <row r="1589" spans="16:18" x14ac:dyDescent="0.2">
      <c r="P1589" s="485"/>
      <c r="Q1589" s="485"/>
      <c r="R1589" s="485"/>
    </row>
    <row r="1590" spans="16:18" x14ac:dyDescent="0.2">
      <c r="P1590" s="485"/>
      <c r="Q1590" s="485"/>
      <c r="R1590" s="485"/>
    </row>
    <row r="1591" spans="16:18" x14ac:dyDescent="0.2">
      <c r="P1591" s="485"/>
      <c r="Q1591" s="485"/>
      <c r="R1591" s="485"/>
    </row>
    <row r="1592" spans="16:18" x14ac:dyDescent="0.2">
      <c r="P1592" s="485"/>
      <c r="Q1592" s="485"/>
      <c r="R1592" s="485"/>
    </row>
    <row r="1593" spans="16:18" x14ac:dyDescent="0.2">
      <c r="P1593" s="485"/>
      <c r="Q1593" s="485"/>
      <c r="R1593" s="485"/>
    </row>
    <row r="1594" spans="16:18" x14ac:dyDescent="0.2">
      <c r="P1594" s="485"/>
      <c r="Q1594" s="485"/>
      <c r="R1594" s="485"/>
    </row>
    <row r="1595" spans="16:18" x14ac:dyDescent="0.2">
      <c r="P1595" s="485"/>
      <c r="Q1595" s="485"/>
      <c r="R1595" s="485"/>
    </row>
    <row r="1596" spans="16:18" x14ac:dyDescent="0.2">
      <c r="P1596" s="485"/>
      <c r="Q1596" s="485"/>
      <c r="R1596" s="485"/>
    </row>
    <row r="1597" spans="16:18" x14ac:dyDescent="0.2">
      <c r="P1597" s="485"/>
      <c r="Q1597" s="485"/>
      <c r="R1597" s="485"/>
    </row>
    <row r="1598" spans="16:18" x14ac:dyDescent="0.2">
      <c r="P1598" s="485"/>
      <c r="Q1598" s="485"/>
      <c r="R1598" s="485"/>
    </row>
    <row r="1599" spans="16:18" x14ac:dyDescent="0.2">
      <c r="P1599" s="485"/>
      <c r="Q1599" s="485"/>
      <c r="R1599" s="485"/>
    </row>
    <row r="1600" spans="16:18" x14ac:dyDescent="0.2">
      <c r="P1600" s="485"/>
      <c r="Q1600" s="485"/>
      <c r="R1600" s="485"/>
    </row>
    <row r="1601" spans="16:18" x14ac:dyDescent="0.2">
      <c r="P1601" s="485"/>
      <c r="Q1601" s="485"/>
      <c r="R1601" s="485"/>
    </row>
    <row r="1602" spans="16:18" x14ac:dyDescent="0.2">
      <c r="P1602" s="485"/>
      <c r="Q1602" s="485"/>
      <c r="R1602" s="485"/>
    </row>
    <row r="1603" spans="16:18" x14ac:dyDescent="0.2">
      <c r="P1603" s="485"/>
      <c r="Q1603" s="485"/>
      <c r="R1603" s="485"/>
    </row>
    <row r="1604" spans="16:18" x14ac:dyDescent="0.2">
      <c r="P1604" s="485"/>
      <c r="Q1604" s="485"/>
      <c r="R1604" s="485"/>
    </row>
    <row r="1605" spans="16:18" x14ac:dyDescent="0.2">
      <c r="P1605" s="485"/>
      <c r="Q1605" s="485"/>
      <c r="R1605" s="485"/>
    </row>
    <row r="1606" spans="16:18" x14ac:dyDescent="0.2">
      <c r="P1606" s="485"/>
      <c r="Q1606" s="485"/>
      <c r="R1606" s="485"/>
    </row>
    <row r="1607" spans="16:18" x14ac:dyDescent="0.2">
      <c r="P1607" s="485"/>
      <c r="Q1607" s="485"/>
      <c r="R1607" s="485"/>
    </row>
    <row r="1608" spans="16:18" x14ac:dyDescent="0.2">
      <c r="P1608" s="485"/>
      <c r="Q1608" s="485"/>
      <c r="R1608" s="485"/>
    </row>
    <row r="1609" spans="16:18" x14ac:dyDescent="0.2">
      <c r="P1609" s="485"/>
      <c r="Q1609" s="485"/>
      <c r="R1609" s="485"/>
    </row>
    <row r="1610" spans="16:18" x14ac:dyDescent="0.2">
      <c r="P1610" s="485"/>
      <c r="Q1610" s="485"/>
      <c r="R1610" s="485"/>
    </row>
    <row r="1611" spans="16:18" x14ac:dyDescent="0.2">
      <c r="P1611" s="485"/>
      <c r="Q1611" s="485"/>
      <c r="R1611" s="485"/>
    </row>
    <row r="1612" spans="16:18" x14ac:dyDescent="0.2">
      <c r="P1612" s="485"/>
      <c r="Q1612" s="485"/>
      <c r="R1612" s="485"/>
    </row>
    <row r="1613" spans="16:18" x14ac:dyDescent="0.2">
      <c r="P1613" s="485"/>
      <c r="Q1613" s="485"/>
      <c r="R1613" s="485"/>
    </row>
    <row r="1614" spans="16:18" x14ac:dyDescent="0.2">
      <c r="P1614" s="485"/>
      <c r="Q1614" s="485"/>
      <c r="R1614" s="485"/>
    </row>
    <row r="1615" spans="16:18" x14ac:dyDescent="0.2">
      <c r="P1615" s="485"/>
      <c r="Q1615" s="485"/>
      <c r="R1615" s="485"/>
    </row>
    <row r="1616" spans="16:18" x14ac:dyDescent="0.2">
      <c r="P1616" s="485"/>
      <c r="Q1616" s="485"/>
      <c r="R1616" s="485"/>
    </row>
    <row r="1617" spans="16:18" x14ac:dyDescent="0.2">
      <c r="P1617" s="485"/>
      <c r="Q1617" s="485"/>
      <c r="R1617" s="485"/>
    </row>
    <row r="1618" spans="16:18" x14ac:dyDescent="0.2">
      <c r="P1618" s="485"/>
      <c r="Q1618" s="485"/>
      <c r="R1618" s="485"/>
    </row>
    <row r="1619" spans="16:18" x14ac:dyDescent="0.2">
      <c r="P1619" s="485"/>
      <c r="Q1619" s="485"/>
      <c r="R1619" s="485"/>
    </row>
    <row r="1620" spans="16:18" x14ac:dyDescent="0.2">
      <c r="P1620" s="485"/>
      <c r="Q1620" s="485"/>
      <c r="R1620" s="485"/>
    </row>
    <row r="1621" spans="16:18" x14ac:dyDescent="0.2">
      <c r="P1621" s="485"/>
      <c r="Q1621" s="485"/>
      <c r="R1621" s="485"/>
    </row>
    <row r="1622" spans="16:18" x14ac:dyDescent="0.2">
      <c r="P1622" s="485"/>
      <c r="Q1622" s="485"/>
      <c r="R1622" s="485"/>
    </row>
    <row r="1623" spans="16:18" x14ac:dyDescent="0.2">
      <c r="P1623" s="485"/>
      <c r="Q1623" s="485"/>
      <c r="R1623" s="485"/>
    </row>
    <row r="1624" spans="16:18" x14ac:dyDescent="0.2">
      <c r="P1624" s="485"/>
      <c r="Q1624" s="485"/>
      <c r="R1624" s="485"/>
    </row>
    <row r="1625" spans="16:18" x14ac:dyDescent="0.2">
      <c r="P1625" s="485"/>
      <c r="Q1625" s="485"/>
      <c r="R1625" s="485"/>
    </row>
    <row r="1626" spans="16:18" x14ac:dyDescent="0.2">
      <c r="P1626" s="485"/>
      <c r="Q1626" s="485"/>
      <c r="R1626" s="485"/>
    </row>
    <row r="1627" spans="16:18" x14ac:dyDescent="0.2">
      <c r="P1627" s="485"/>
      <c r="Q1627" s="485"/>
      <c r="R1627" s="485"/>
    </row>
    <row r="1628" spans="16:18" x14ac:dyDescent="0.2">
      <c r="P1628" s="485"/>
      <c r="Q1628" s="485"/>
      <c r="R1628" s="485"/>
    </row>
    <row r="1629" spans="16:18" x14ac:dyDescent="0.2">
      <c r="P1629" s="485"/>
      <c r="Q1629" s="485"/>
      <c r="R1629" s="485"/>
    </row>
    <row r="1630" spans="16:18" x14ac:dyDescent="0.2">
      <c r="P1630" s="485"/>
      <c r="Q1630" s="485"/>
      <c r="R1630" s="485"/>
    </row>
    <row r="1631" spans="16:18" x14ac:dyDescent="0.2">
      <c r="P1631" s="485"/>
      <c r="Q1631" s="485"/>
      <c r="R1631" s="485"/>
    </row>
    <row r="1632" spans="16:18" x14ac:dyDescent="0.2">
      <c r="P1632" s="485"/>
      <c r="Q1632" s="485"/>
      <c r="R1632" s="485"/>
    </row>
    <row r="1633" spans="16:18" x14ac:dyDescent="0.2">
      <c r="P1633" s="485"/>
      <c r="Q1633" s="485"/>
      <c r="R1633" s="485"/>
    </row>
    <row r="1634" spans="16:18" x14ac:dyDescent="0.2">
      <c r="P1634" s="485"/>
      <c r="Q1634" s="485"/>
      <c r="R1634" s="485"/>
    </row>
    <row r="1635" spans="16:18" x14ac:dyDescent="0.2">
      <c r="P1635" s="485"/>
      <c r="Q1635" s="485"/>
      <c r="R1635" s="485"/>
    </row>
    <row r="1636" spans="16:18" x14ac:dyDescent="0.2">
      <c r="P1636" s="485"/>
      <c r="Q1636" s="485"/>
      <c r="R1636" s="485"/>
    </row>
    <row r="1637" spans="16:18" x14ac:dyDescent="0.2">
      <c r="P1637" s="485"/>
      <c r="Q1637" s="485"/>
      <c r="R1637" s="485"/>
    </row>
    <row r="1638" spans="16:18" x14ac:dyDescent="0.2">
      <c r="P1638" s="485"/>
      <c r="Q1638" s="485"/>
      <c r="R1638" s="485"/>
    </row>
    <row r="1639" spans="16:18" x14ac:dyDescent="0.2">
      <c r="P1639" s="485"/>
      <c r="Q1639" s="485"/>
      <c r="R1639" s="485"/>
    </row>
    <row r="1640" spans="16:18" x14ac:dyDescent="0.2">
      <c r="P1640" s="485"/>
      <c r="Q1640" s="485"/>
      <c r="R1640" s="485"/>
    </row>
    <row r="1641" spans="16:18" x14ac:dyDescent="0.2">
      <c r="P1641" s="485"/>
      <c r="Q1641" s="485"/>
      <c r="R1641" s="485"/>
    </row>
    <row r="1642" spans="16:18" x14ac:dyDescent="0.2">
      <c r="P1642" s="485"/>
      <c r="Q1642" s="485"/>
      <c r="R1642" s="485"/>
    </row>
    <row r="1643" spans="16:18" x14ac:dyDescent="0.2">
      <c r="P1643" s="485"/>
      <c r="Q1643" s="485"/>
      <c r="R1643" s="485"/>
    </row>
    <row r="1644" spans="16:18" x14ac:dyDescent="0.2">
      <c r="P1644" s="485"/>
      <c r="Q1644" s="485"/>
      <c r="R1644" s="485"/>
    </row>
    <row r="1645" spans="16:18" x14ac:dyDescent="0.2">
      <c r="P1645" s="485"/>
      <c r="Q1645" s="485"/>
      <c r="R1645" s="485"/>
    </row>
    <row r="1646" spans="16:18" x14ac:dyDescent="0.2">
      <c r="P1646" s="485"/>
      <c r="Q1646" s="485"/>
      <c r="R1646" s="485"/>
    </row>
    <row r="1647" spans="16:18" x14ac:dyDescent="0.2">
      <c r="P1647" s="485"/>
      <c r="Q1647" s="485"/>
      <c r="R1647" s="485"/>
    </row>
    <row r="1648" spans="16:18" x14ac:dyDescent="0.2">
      <c r="P1648" s="485"/>
      <c r="Q1648" s="485"/>
      <c r="R1648" s="485"/>
    </row>
    <row r="1649" spans="16:18" x14ac:dyDescent="0.2">
      <c r="P1649" s="485"/>
      <c r="Q1649" s="485"/>
      <c r="R1649" s="485"/>
    </row>
    <row r="1650" spans="16:18" x14ac:dyDescent="0.2">
      <c r="P1650" s="485"/>
      <c r="Q1650" s="485"/>
      <c r="R1650" s="485"/>
    </row>
    <row r="1651" spans="16:18" x14ac:dyDescent="0.2">
      <c r="P1651" s="485"/>
      <c r="Q1651" s="485"/>
      <c r="R1651" s="485"/>
    </row>
    <row r="1652" spans="16:18" x14ac:dyDescent="0.2">
      <c r="P1652" s="485"/>
      <c r="Q1652" s="485"/>
      <c r="R1652" s="485"/>
    </row>
    <row r="1653" spans="16:18" x14ac:dyDescent="0.2">
      <c r="P1653" s="485"/>
      <c r="Q1653" s="485"/>
      <c r="R1653" s="485"/>
    </row>
    <row r="1654" spans="16:18" x14ac:dyDescent="0.2">
      <c r="P1654" s="485"/>
      <c r="Q1654" s="485"/>
      <c r="R1654" s="485"/>
    </row>
    <row r="1655" spans="16:18" x14ac:dyDescent="0.2">
      <c r="P1655" s="485"/>
      <c r="Q1655" s="485"/>
      <c r="R1655" s="485"/>
    </row>
    <row r="1656" spans="16:18" x14ac:dyDescent="0.2">
      <c r="P1656" s="485"/>
      <c r="Q1656" s="485"/>
      <c r="R1656" s="485"/>
    </row>
    <row r="1657" spans="16:18" x14ac:dyDescent="0.2">
      <c r="P1657" s="485"/>
      <c r="Q1657" s="485"/>
      <c r="R1657" s="485"/>
    </row>
    <row r="1658" spans="16:18" x14ac:dyDescent="0.2">
      <c r="P1658" s="485"/>
      <c r="Q1658" s="485"/>
      <c r="R1658" s="485"/>
    </row>
    <row r="1659" spans="16:18" x14ac:dyDescent="0.2">
      <c r="P1659" s="485"/>
      <c r="Q1659" s="485"/>
      <c r="R1659" s="485"/>
    </row>
    <row r="1660" spans="16:18" x14ac:dyDescent="0.2">
      <c r="P1660" s="485"/>
      <c r="Q1660" s="485"/>
      <c r="R1660" s="485"/>
    </row>
    <row r="1661" spans="16:18" x14ac:dyDescent="0.2">
      <c r="P1661" s="485"/>
      <c r="Q1661" s="485"/>
      <c r="R1661" s="485"/>
    </row>
    <row r="1662" spans="16:18" x14ac:dyDescent="0.2">
      <c r="P1662" s="485"/>
      <c r="Q1662" s="485"/>
      <c r="R1662" s="485"/>
    </row>
    <row r="1663" spans="16:18" x14ac:dyDescent="0.2">
      <c r="P1663" s="485"/>
      <c r="Q1663" s="485"/>
      <c r="R1663" s="485"/>
    </row>
    <row r="1664" spans="16:18" x14ac:dyDescent="0.2">
      <c r="P1664" s="485"/>
      <c r="Q1664" s="485"/>
      <c r="R1664" s="485"/>
    </row>
    <row r="1665" spans="16:18" x14ac:dyDescent="0.2">
      <c r="P1665" s="485"/>
      <c r="Q1665" s="485"/>
      <c r="R1665" s="485"/>
    </row>
    <row r="1666" spans="16:18" x14ac:dyDescent="0.2">
      <c r="P1666" s="485"/>
      <c r="Q1666" s="485"/>
      <c r="R1666" s="485"/>
    </row>
    <row r="1667" spans="16:18" x14ac:dyDescent="0.2">
      <c r="P1667" s="485"/>
      <c r="Q1667" s="485"/>
      <c r="R1667" s="485"/>
    </row>
    <row r="1668" spans="16:18" x14ac:dyDescent="0.2">
      <c r="P1668" s="485"/>
      <c r="Q1668" s="485"/>
      <c r="R1668" s="485"/>
    </row>
    <row r="1669" spans="16:18" x14ac:dyDescent="0.2">
      <c r="P1669" s="485"/>
      <c r="Q1669" s="485"/>
      <c r="R1669" s="485"/>
    </row>
    <row r="1670" spans="16:18" x14ac:dyDescent="0.2">
      <c r="P1670" s="485"/>
      <c r="Q1670" s="485"/>
      <c r="R1670" s="485"/>
    </row>
    <row r="1671" spans="16:18" x14ac:dyDescent="0.2">
      <c r="P1671" s="485"/>
      <c r="Q1671" s="485"/>
      <c r="R1671" s="485"/>
    </row>
    <row r="1672" spans="16:18" x14ac:dyDescent="0.2">
      <c r="P1672" s="485"/>
      <c r="Q1672" s="485"/>
      <c r="R1672" s="485"/>
    </row>
    <row r="1673" spans="16:18" x14ac:dyDescent="0.2">
      <c r="P1673" s="485"/>
      <c r="Q1673" s="485"/>
      <c r="R1673" s="485"/>
    </row>
    <row r="1674" spans="16:18" x14ac:dyDescent="0.2">
      <c r="P1674" s="485"/>
      <c r="Q1674" s="485"/>
      <c r="R1674" s="485"/>
    </row>
    <row r="1675" spans="16:18" x14ac:dyDescent="0.2">
      <c r="P1675" s="485"/>
      <c r="Q1675" s="485"/>
      <c r="R1675" s="485"/>
    </row>
    <row r="1676" spans="16:18" x14ac:dyDescent="0.2">
      <c r="P1676" s="485"/>
      <c r="Q1676" s="485"/>
      <c r="R1676" s="485"/>
    </row>
    <row r="1677" spans="16:18" x14ac:dyDescent="0.2">
      <c r="P1677" s="485"/>
      <c r="Q1677" s="485"/>
      <c r="R1677" s="485"/>
    </row>
    <row r="1678" spans="16:18" x14ac:dyDescent="0.2">
      <c r="P1678" s="485"/>
      <c r="Q1678" s="485"/>
      <c r="R1678" s="485"/>
    </row>
    <row r="1679" spans="16:18" x14ac:dyDescent="0.2">
      <c r="P1679" s="485"/>
      <c r="Q1679" s="485"/>
      <c r="R1679" s="485"/>
    </row>
    <row r="1680" spans="16:18" x14ac:dyDescent="0.2">
      <c r="P1680" s="485"/>
      <c r="Q1680" s="485"/>
      <c r="R1680" s="485"/>
    </row>
    <row r="1681" spans="16:18" x14ac:dyDescent="0.2">
      <c r="P1681" s="485"/>
      <c r="Q1681" s="485"/>
      <c r="R1681" s="485"/>
    </row>
    <row r="1682" spans="16:18" x14ac:dyDescent="0.2">
      <c r="P1682" s="485"/>
      <c r="Q1682" s="485"/>
      <c r="R1682" s="485"/>
    </row>
    <row r="1683" spans="16:18" x14ac:dyDescent="0.2">
      <c r="P1683" s="485"/>
      <c r="Q1683" s="485"/>
      <c r="R1683" s="485"/>
    </row>
    <row r="1684" spans="16:18" x14ac:dyDescent="0.2">
      <c r="P1684" s="485"/>
      <c r="Q1684" s="485"/>
      <c r="R1684" s="485"/>
    </row>
    <row r="1685" spans="16:18" x14ac:dyDescent="0.2">
      <c r="P1685" s="485"/>
      <c r="Q1685" s="485"/>
      <c r="R1685" s="485"/>
    </row>
    <row r="1686" spans="16:18" x14ac:dyDescent="0.2">
      <c r="P1686" s="485"/>
      <c r="Q1686" s="485"/>
      <c r="R1686" s="485"/>
    </row>
    <row r="1687" spans="16:18" x14ac:dyDescent="0.2">
      <c r="P1687" s="485"/>
      <c r="Q1687" s="485"/>
      <c r="R1687" s="485"/>
    </row>
    <row r="1688" spans="16:18" x14ac:dyDescent="0.2">
      <c r="P1688" s="485"/>
      <c r="Q1688" s="485"/>
      <c r="R1688" s="485"/>
    </row>
    <row r="1689" spans="16:18" x14ac:dyDescent="0.2">
      <c r="P1689" s="485"/>
      <c r="Q1689" s="485"/>
      <c r="R1689" s="485"/>
    </row>
    <row r="1690" spans="16:18" x14ac:dyDescent="0.2">
      <c r="P1690" s="485"/>
      <c r="Q1690" s="485"/>
      <c r="R1690" s="485"/>
    </row>
    <row r="1691" spans="16:18" x14ac:dyDescent="0.2">
      <c r="P1691" s="485"/>
      <c r="Q1691" s="485"/>
      <c r="R1691" s="485"/>
    </row>
    <row r="1692" spans="16:18" x14ac:dyDescent="0.2">
      <c r="P1692" s="485"/>
      <c r="Q1692" s="485"/>
      <c r="R1692" s="485"/>
    </row>
    <row r="1693" spans="16:18" x14ac:dyDescent="0.2">
      <c r="P1693" s="485"/>
      <c r="Q1693" s="485"/>
      <c r="R1693" s="485"/>
    </row>
    <row r="1694" spans="16:18" x14ac:dyDescent="0.2">
      <c r="P1694" s="485"/>
      <c r="Q1694" s="485"/>
      <c r="R1694" s="485"/>
    </row>
    <row r="1695" spans="16:18" x14ac:dyDescent="0.2">
      <c r="P1695" s="485"/>
      <c r="Q1695" s="485"/>
      <c r="R1695" s="485"/>
    </row>
    <row r="1696" spans="16:18" x14ac:dyDescent="0.2">
      <c r="P1696" s="485"/>
      <c r="Q1696" s="485"/>
      <c r="R1696" s="485"/>
    </row>
    <row r="1697" spans="16:18" x14ac:dyDescent="0.2">
      <c r="P1697" s="485"/>
      <c r="Q1697" s="485"/>
      <c r="R1697" s="485"/>
    </row>
    <row r="1698" spans="16:18" x14ac:dyDescent="0.2">
      <c r="P1698" s="485"/>
      <c r="Q1698" s="485"/>
      <c r="R1698" s="485"/>
    </row>
    <row r="1699" spans="16:18" x14ac:dyDescent="0.2">
      <c r="P1699" s="485"/>
      <c r="Q1699" s="485"/>
      <c r="R1699" s="485"/>
    </row>
    <row r="1700" spans="16:18" x14ac:dyDescent="0.2">
      <c r="P1700" s="485"/>
      <c r="Q1700" s="485"/>
      <c r="R1700" s="485"/>
    </row>
    <row r="1701" spans="16:18" x14ac:dyDescent="0.2">
      <c r="P1701" s="485"/>
      <c r="Q1701" s="485"/>
      <c r="R1701" s="485"/>
    </row>
    <row r="1702" spans="16:18" x14ac:dyDescent="0.2">
      <c r="P1702" s="485"/>
      <c r="Q1702" s="485"/>
      <c r="R1702" s="485"/>
    </row>
    <row r="1703" spans="16:18" x14ac:dyDescent="0.2">
      <c r="P1703" s="485"/>
      <c r="Q1703" s="485"/>
      <c r="R1703" s="485"/>
    </row>
    <row r="1704" spans="16:18" x14ac:dyDescent="0.2">
      <c r="P1704" s="485"/>
      <c r="Q1704" s="485"/>
      <c r="R1704" s="485"/>
    </row>
    <row r="1705" spans="16:18" x14ac:dyDescent="0.2">
      <c r="P1705" s="485"/>
      <c r="Q1705" s="485"/>
      <c r="R1705" s="485"/>
    </row>
    <row r="1706" spans="16:18" x14ac:dyDescent="0.2">
      <c r="P1706" s="485"/>
      <c r="Q1706" s="485"/>
      <c r="R1706" s="485"/>
    </row>
    <row r="1707" spans="16:18" x14ac:dyDescent="0.2">
      <c r="P1707" s="485"/>
      <c r="Q1707" s="485"/>
      <c r="R1707" s="485"/>
    </row>
    <row r="1708" spans="16:18" x14ac:dyDescent="0.2">
      <c r="P1708" s="485"/>
      <c r="Q1708" s="485"/>
      <c r="R1708" s="485"/>
    </row>
    <row r="1709" spans="16:18" x14ac:dyDescent="0.2">
      <c r="P1709" s="485"/>
      <c r="Q1709" s="485"/>
      <c r="R1709" s="485"/>
    </row>
    <row r="1710" spans="16:18" x14ac:dyDescent="0.2">
      <c r="P1710" s="485"/>
      <c r="Q1710" s="485"/>
      <c r="R1710" s="485"/>
    </row>
    <row r="1711" spans="16:18" x14ac:dyDescent="0.2">
      <c r="P1711" s="485"/>
      <c r="Q1711" s="485"/>
      <c r="R1711" s="485"/>
    </row>
    <row r="1712" spans="16:18" x14ac:dyDescent="0.2">
      <c r="P1712" s="485"/>
      <c r="Q1712" s="485"/>
      <c r="R1712" s="485"/>
    </row>
    <row r="1713" spans="16:18" x14ac:dyDescent="0.2">
      <c r="P1713" s="485"/>
      <c r="Q1713" s="485"/>
      <c r="R1713" s="485"/>
    </row>
    <row r="1714" spans="16:18" x14ac:dyDescent="0.2">
      <c r="P1714" s="485"/>
      <c r="Q1714" s="485"/>
      <c r="R1714" s="485"/>
    </row>
    <row r="1715" spans="16:18" x14ac:dyDescent="0.2">
      <c r="P1715" s="485"/>
      <c r="Q1715" s="485"/>
      <c r="R1715" s="485"/>
    </row>
    <row r="1716" spans="16:18" x14ac:dyDescent="0.2">
      <c r="P1716" s="485"/>
      <c r="Q1716" s="485"/>
      <c r="R1716" s="485"/>
    </row>
    <row r="1717" spans="16:18" x14ac:dyDescent="0.2">
      <c r="P1717" s="485"/>
      <c r="Q1717" s="485"/>
      <c r="R1717" s="485"/>
    </row>
    <row r="1718" spans="16:18" x14ac:dyDescent="0.2">
      <c r="P1718" s="485"/>
      <c r="Q1718" s="485"/>
      <c r="R1718" s="485"/>
    </row>
    <row r="1719" spans="16:18" x14ac:dyDescent="0.2">
      <c r="P1719" s="485"/>
      <c r="Q1719" s="485"/>
      <c r="R1719" s="485"/>
    </row>
    <row r="1720" spans="16:18" x14ac:dyDescent="0.2">
      <c r="P1720" s="485"/>
      <c r="Q1720" s="485"/>
      <c r="R1720" s="485"/>
    </row>
    <row r="1721" spans="16:18" x14ac:dyDescent="0.2">
      <c r="P1721" s="485"/>
      <c r="Q1721" s="485"/>
      <c r="R1721" s="485"/>
    </row>
    <row r="1722" spans="16:18" x14ac:dyDescent="0.2">
      <c r="P1722" s="485"/>
      <c r="Q1722" s="485"/>
      <c r="R1722" s="485"/>
    </row>
    <row r="1723" spans="16:18" x14ac:dyDescent="0.2">
      <c r="P1723" s="485"/>
      <c r="Q1723" s="485"/>
      <c r="R1723" s="485"/>
    </row>
    <row r="1724" spans="16:18" x14ac:dyDescent="0.2">
      <c r="P1724" s="485"/>
      <c r="Q1724" s="485"/>
      <c r="R1724" s="485"/>
    </row>
    <row r="1725" spans="16:18" x14ac:dyDescent="0.2">
      <c r="P1725" s="485"/>
      <c r="Q1725" s="485"/>
      <c r="R1725" s="485"/>
    </row>
    <row r="1726" spans="16:18" x14ac:dyDescent="0.2">
      <c r="P1726" s="485"/>
      <c r="Q1726" s="485"/>
      <c r="R1726" s="485"/>
    </row>
    <row r="1727" spans="16:18" x14ac:dyDescent="0.2">
      <c r="P1727" s="485"/>
      <c r="Q1727" s="485"/>
      <c r="R1727" s="485"/>
    </row>
    <row r="1728" spans="16:18" x14ac:dyDescent="0.2">
      <c r="P1728" s="485"/>
      <c r="Q1728" s="485"/>
      <c r="R1728" s="485"/>
    </row>
    <row r="1729" spans="16:18" x14ac:dyDescent="0.2">
      <c r="P1729" s="485"/>
      <c r="Q1729" s="485"/>
      <c r="R1729" s="485"/>
    </row>
    <row r="1730" spans="16:18" x14ac:dyDescent="0.2">
      <c r="P1730" s="485"/>
      <c r="Q1730" s="485"/>
      <c r="R1730" s="485"/>
    </row>
    <row r="1731" spans="16:18" x14ac:dyDescent="0.2">
      <c r="P1731" s="485"/>
      <c r="Q1731" s="485"/>
      <c r="R1731" s="485"/>
    </row>
    <row r="1732" spans="16:18" x14ac:dyDescent="0.2">
      <c r="P1732" s="485"/>
      <c r="Q1732" s="485"/>
      <c r="R1732" s="485"/>
    </row>
    <row r="1733" spans="16:18" x14ac:dyDescent="0.2">
      <c r="P1733" s="485"/>
      <c r="Q1733" s="485"/>
      <c r="R1733" s="485"/>
    </row>
    <row r="1734" spans="16:18" x14ac:dyDescent="0.2">
      <c r="P1734" s="485"/>
      <c r="Q1734" s="485"/>
      <c r="R1734" s="485"/>
    </row>
    <row r="1735" spans="16:18" x14ac:dyDescent="0.2">
      <c r="P1735" s="485"/>
      <c r="Q1735" s="485"/>
      <c r="R1735" s="485"/>
    </row>
    <row r="1736" spans="16:18" x14ac:dyDescent="0.2">
      <c r="P1736" s="485"/>
      <c r="Q1736" s="485"/>
      <c r="R1736" s="485"/>
    </row>
    <row r="1737" spans="16:18" x14ac:dyDescent="0.2">
      <c r="P1737" s="485"/>
      <c r="Q1737" s="485"/>
      <c r="R1737" s="485"/>
    </row>
    <row r="1738" spans="16:18" x14ac:dyDescent="0.2">
      <c r="P1738" s="485"/>
      <c r="Q1738" s="485"/>
      <c r="R1738" s="485"/>
    </row>
    <row r="1739" spans="16:18" x14ac:dyDescent="0.2">
      <c r="P1739" s="485"/>
      <c r="Q1739" s="485"/>
      <c r="R1739" s="485"/>
    </row>
    <row r="1740" spans="16:18" x14ac:dyDescent="0.2">
      <c r="P1740" s="485"/>
      <c r="Q1740" s="485"/>
      <c r="R1740" s="485"/>
    </row>
    <row r="1741" spans="16:18" x14ac:dyDescent="0.2">
      <c r="P1741" s="485"/>
      <c r="Q1741" s="485"/>
      <c r="R1741" s="485"/>
    </row>
    <row r="1742" spans="16:18" x14ac:dyDescent="0.2">
      <c r="P1742" s="485"/>
      <c r="Q1742" s="485"/>
      <c r="R1742" s="485"/>
    </row>
    <row r="1743" spans="16:18" x14ac:dyDescent="0.2">
      <c r="P1743" s="485"/>
      <c r="Q1743" s="485"/>
      <c r="R1743" s="485"/>
    </row>
    <row r="1744" spans="16:18" x14ac:dyDescent="0.2">
      <c r="P1744" s="485"/>
      <c r="Q1744" s="485"/>
      <c r="R1744" s="485"/>
    </row>
    <row r="1745" spans="16:18" x14ac:dyDescent="0.2">
      <c r="P1745" s="485"/>
      <c r="Q1745" s="485"/>
      <c r="R1745" s="485"/>
    </row>
    <row r="1746" spans="16:18" x14ac:dyDescent="0.2">
      <c r="P1746" s="485"/>
      <c r="Q1746" s="485"/>
      <c r="R1746" s="485"/>
    </row>
    <row r="1747" spans="16:18" x14ac:dyDescent="0.2">
      <c r="P1747" s="485"/>
      <c r="Q1747" s="485"/>
      <c r="R1747" s="485"/>
    </row>
    <row r="1748" spans="16:18" x14ac:dyDescent="0.2">
      <c r="P1748" s="485"/>
      <c r="Q1748" s="485"/>
      <c r="R1748" s="485"/>
    </row>
    <row r="1749" spans="16:18" x14ac:dyDescent="0.2">
      <c r="P1749" s="485"/>
      <c r="Q1749" s="485"/>
      <c r="R1749" s="485"/>
    </row>
    <row r="1750" spans="16:18" x14ac:dyDescent="0.2">
      <c r="P1750" s="485"/>
      <c r="Q1750" s="485"/>
      <c r="R1750" s="485"/>
    </row>
    <row r="1751" spans="16:18" x14ac:dyDescent="0.2">
      <c r="P1751" s="485"/>
      <c r="Q1751" s="485"/>
      <c r="R1751" s="485"/>
    </row>
    <row r="1752" spans="16:18" x14ac:dyDescent="0.2">
      <c r="P1752" s="485"/>
      <c r="Q1752" s="485"/>
      <c r="R1752" s="485"/>
    </row>
    <row r="1753" spans="16:18" x14ac:dyDescent="0.2">
      <c r="P1753" s="485"/>
      <c r="Q1753" s="485"/>
      <c r="R1753" s="485"/>
    </row>
    <row r="1754" spans="16:18" x14ac:dyDescent="0.2">
      <c r="P1754" s="485"/>
      <c r="Q1754" s="485"/>
      <c r="R1754" s="485"/>
    </row>
    <row r="1755" spans="16:18" x14ac:dyDescent="0.2">
      <c r="P1755" s="485"/>
      <c r="Q1755" s="485"/>
      <c r="R1755" s="485"/>
    </row>
    <row r="1756" spans="16:18" x14ac:dyDescent="0.2">
      <c r="P1756" s="485"/>
      <c r="Q1756" s="485"/>
      <c r="R1756" s="485"/>
    </row>
    <row r="1757" spans="16:18" x14ac:dyDescent="0.2">
      <c r="P1757" s="485"/>
      <c r="Q1757" s="485"/>
      <c r="R1757" s="485"/>
    </row>
    <row r="1758" spans="16:18" x14ac:dyDescent="0.2">
      <c r="P1758" s="485"/>
      <c r="Q1758" s="485"/>
      <c r="R1758" s="485"/>
    </row>
    <row r="1759" spans="16:18" x14ac:dyDescent="0.2">
      <c r="P1759" s="485"/>
      <c r="Q1759" s="485"/>
      <c r="R1759" s="485"/>
    </row>
    <row r="1760" spans="16:18" x14ac:dyDescent="0.2">
      <c r="P1760" s="485"/>
      <c r="Q1760" s="485"/>
      <c r="R1760" s="485"/>
    </row>
    <row r="1761" spans="16:18" x14ac:dyDescent="0.2">
      <c r="P1761" s="485"/>
      <c r="Q1761" s="485"/>
      <c r="R1761" s="485"/>
    </row>
    <row r="1762" spans="16:18" x14ac:dyDescent="0.2">
      <c r="P1762" s="485"/>
      <c r="Q1762" s="485"/>
      <c r="R1762" s="485"/>
    </row>
    <row r="1763" spans="16:18" x14ac:dyDescent="0.2">
      <c r="P1763" s="485"/>
      <c r="Q1763" s="485"/>
      <c r="R1763" s="485"/>
    </row>
    <row r="1764" spans="16:18" x14ac:dyDescent="0.2">
      <c r="P1764" s="485"/>
      <c r="Q1764" s="485"/>
      <c r="R1764" s="485"/>
    </row>
    <row r="1765" spans="16:18" x14ac:dyDescent="0.2">
      <c r="P1765" s="485"/>
      <c r="Q1765" s="485"/>
      <c r="R1765" s="485"/>
    </row>
    <row r="1766" spans="16:18" x14ac:dyDescent="0.2">
      <c r="P1766" s="485"/>
      <c r="Q1766" s="485"/>
      <c r="R1766" s="485"/>
    </row>
    <row r="1767" spans="16:18" x14ac:dyDescent="0.2">
      <c r="P1767" s="485"/>
      <c r="Q1767" s="485"/>
      <c r="R1767" s="485"/>
    </row>
    <row r="1768" spans="16:18" x14ac:dyDescent="0.2">
      <c r="P1768" s="485"/>
      <c r="Q1768" s="485"/>
      <c r="R1768" s="485"/>
    </row>
    <row r="1769" spans="16:18" x14ac:dyDescent="0.2">
      <c r="P1769" s="485"/>
      <c r="Q1769" s="485"/>
      <c r="R1769" s="485"/>
    </row>
    <row r="1770" spans="16:18" x14ac:dyDescent="0.2">
      <c r="P1770" s="485"/>
      <c r="Q1770" s="485"/>
      <c r="R1770" s="485"/>
    </row>
    <row r="1771" spans="16:18" x14ac:dyDescent="0.2">
      <c r="P1771" s="485"/>
      <c r="Q1771" s="485"/>
      <c r="R1771" s="485"/>
    </row>
    <row r="1772" spans="16:18" x14ac:dyDescent="0.2">
      <c r="P1772" s="485"/>
      <c r="Q1772" s="485"/>
      <c r="R1772" s="485"/>
    </row>
    <row r="1773" spans="16:18" x14ac:dyDescent="0.2">
      <c r="P1773" s="485"/>
      <c r="Q1773" s="485"/>
      <c r="R1773" s="485"/>
    </row>
    <row r="1774" spans="16:18" x14ac:dyDescent="0.2">
      <c r="P1774" s="485"/>
      <c r="Q1774" s="485"/>
      <c r="R1774" s="485"/>
    </row>
    <row r="1775" spans="16:18" x14ac:dyDescent="0.2">
      <c r="P1775" s="485"/>
      <c r="Q1775" s="485"/>
      <c r="R1775" s="485"/>
    </row>
    <row r="1776" spans="16:18" x14ac:dyDescent="0.2">
      <c r="P1776" s="485"/>
      <c r="Q1776" s="485"/>
      <c r="R1776" s="485"/>
    </row>
    <row r="1777" spans="16:18" x14ac:dyDescent="0.2">
      <c r="P1777" s="485"/>
      <c r="Q1777" s="485"/>
      <c r="R1777" s="485"/>
    </row>
    <row r="1778" spans="16:18" x14ac:dyDescent="0.2">
      <c r="P1778" s="485"/>
      <c r="Q1778" s="485"/>
      <c r="R1778" s="485"/>
    </row>
    <row r="1779" spans="16:18" x14ac:dyDescent="0.2">
      <c r="P1779" s="485"/>
      <c r="Q1779" s="485"/>
      <c r="R1779" s="485"/>
    </row>
    <row r="1780" spans="16:18" x14ac:dyDescent="0.2">
      <c r="P1780" s="485"/>
      <c r="Q1780" s="485"/>
      <c r="R1780" s="485"/>
    </row>
    <row r="1781" spans="16:18" x14ac:dyDescent="0.2">
      <c r="P1781" s="485"/>
      <c r="Q1781" s="485"/>
      <c r="R1781" s="485"/>
    </row>
    <row r="1782" spans="16:18" x14ac:dyDescent="0.2">
      <c r="P1782" s="485"/>
      <c r="Q1782" s="485"/>
      <c r="R1782" s="485"/>
    </row>
    <row r="1783" spans="16:18" x14ac:dyDescent="0.2">
      <c r="P1783" s="485"/>
      <c r="Q1783" s="485"/>
      <c r="R1783" s="485"/>
    </row>
    <row r="1784" spans="16:18" x14ac:dyDescent="0.2">
      <c r="P1784" s="485"/>
      <c r="Q1784" s="485"/>
      <c r="R1784" s="485"/>
    </row>
    <row r="1785" spans="16:18" x14ac:dyDescent="0.2">
      <c r="P1785" s="485"/>
      <c r="Q1785" s="485"/>
      <c r="R1785" s="485"/>
    </row>
    <row r="1786" spans="16:18" x14ac:dyDescent="0.2">
      <c r="P1786" s="485"/>
      <c r="Q1786" s="485"/>
      <c r="R1786" s="485"/>
    </row>
    <row r="1787" spans="16:18" x14ac:dyDescent="0.2">
      <c r="P1787" s="485"/>
      <c r="Q1787" s="485"/>
      <c r="R1787" s="485"/>
    </row>
    <row r="1788" spans="16:18" x14ac:dyDescent="0.2">
      <c r="P1788" s="485"/>
      <c r="Q1788" s="485"/>
      <c r="R1788" s="485"/>
    </row>
    <row r="1789" spans="16:18" x14ac:dyDescent="0.2">
      <c r="P1789" s="485"/>
      <c r="Q1789" s="485"/>
      <c r="R1789" s="485"/>
    </row>
    <row r="1790" spans="16:18" x14ac:dyDescent="0.2">
      <c r="P1790" s="485"/>
      <c r="Q1790" s="485"/>
      <c r="R1790" s="485"/>
    </row>
    <row r="1791" spans="16:18" x14ac:dyDescent="0.2">
      <c r="P1791" s="485"/>
      <c r="Q1791" s="485"/>
      <c r="R1791" s="485"/>
    </row>
    <row r="1792" spans="16:18" x14ac:dyDescent="0.2">
      <c r="P1792" s="485"/>
      <c r="Q1792" s="485"/>
      <c r="R1792" s="485"/>
    </row>
    <row r="1793" spans="16:18" x14ac:dyDescent="0.2">
      <c r="P1793" s="485"/>
      <c r="Q1793" s="485"/>
      <c r="R1793" s="485"/>
    </row>
    <row r="1794" spans="16:18" x14ac:dyDescent="0.2">
      <c r="P1794" s="485"/>
      <c r="Q1794" s="485"/>
      <c r="R1794" s="485"/>
    </row>
    <row r="1795" spans="16:18" x14ac:dyDescent="0.2">
      <c r="P1795" s="485"/>
      <c r="Q1795" s="485"/>
      <c r="R1795" s="485"/>
    </row>
    <row r="1796" spans="16:18" x14ac:dyDescent="0.2">
      <c r="P1796" s="485"/>
      <c r="Q1796" s="485"/>
      <c r="R1796" s="485"/>
    </row>
    <row r="1797" spans="16:18" x14ac:dyDescent="0.2">
      <c r="P1797" s="485"/>
      <c r="Q1797" s="485"/>
      <c r="R1797" s="485"/>
    </row>
    <row r="1798" spans="16:18" x14ac:dyDescent="0.2">
      <c r="P1798" s="485"/>
      <c r="Q1798" s="485"/>
      <c r="R1798" s="485"/>
    </row>
    <row r="1799" spans="16:18" x14ac:dyDescent="0.2">
      <c r="P1799" s="485"/>
      <c r="Q1799" s="485"/>
      <c r="R1799" s="485"/>
    </row>
    <row r="1800" spans="16:18" x14ac:dyDescent="0.2">
      <c r="P1800" s="485"/>
      <c r="Q1800" s="485"/>
      <c r="R1800" s="485"/>
    </row>
    <row r="1801" spans="16:18" x14ac:dyDescent="0.2">
      <c r="P1801" s="485"/>
      <c r="Q1801" s="485"/>
      <c r="R1801" s="485"/>
    </row>
    <row r="1802" spans="16:18" x14ac:dyDescent="0.2">
      <c r="P1802" s="485"/>
      <c r="Q1802" s="485"/>
      <c r="R1802" s="485"/>
    </row>
    <row r="1803" spans="16:18" x14ac:dyDescent="0.2">
      <c r="P1803" s="485"/>
      <c r="Q1803" s="485"/>
      <c r="R1803" s="485"/>
    </row>
    <row r="1804" spans="16:18" x14ac:dyDescent="0.2">
      <c r="P1804" s="485"/>
      <c r="Q1804" s="485"/>
      <c r="R1804" s="485"/>
    </row>
    <row r="1805" spans="16:18" x14ac:dyDescent="0.2">
      <c r="P1805" s="485"/>
      <c r="Q1805" s="485"/>
      <c r="R1805" s="485"/>
    </row>
    <row r="1806" spans="16:18" x14ac:dyDescent="0.2">
      <c r="P1806" s="485"/>
      <c r="Q1806" s="485"/>
      <c r="R1806" s="485"/>
    </row>
    <row r="1807" spans="16:18" x14ac:dyDescent="0.2">
      <c r="P1807" s="485"/>
      <c r="Q1807" s="485"/>
      <c r="R1807" s="485"/>
    </row>
    <row r="1808" spans="16:18" x14ac:dyDescent="0.2">
      <c r="P1808" s="485"/>
      <c r="Q1808" s="485"/>
      <c r="R1808" s="485"/>
    </row>
    <row r="1809" spans="16:18" x14ac:dyDescent="0.2">
      <c r="P1809" s="485"/>
      <c r="Q1809" s="485"/>
      <c r="R1809" s="485"/>
    </row>
    <row r="1810" spans="16:18" x14ac:dyDescent="0.2">
      <c r="P1810" s="485"/>
      <c r="Q1810" s="485"/>
      <c r="R1810" s="485"/>
    </row>
    <row r="1811" spans="16:18" x14ac:dyDescent="0.2">
      <c r="P1811" s="485"/>
      <c r="Q1811" s="485"/>
      <c r="R1811" s="485"/>
    </row>
    <row r="1812" spans="16:18" x14ac:dyDescent="0.2">
      <c r="P1812" s="485"/>
      <c r="Q1812" s="485"/>
      <c r="R1812" s="485"/>
    </row>
    <row r="1813" spans="16:18" x14ac:dyDescent="0.2">
      <c r="P1813" s="485"/>
      <c r="Q1813" s="485"/>
      <c r="R1813" s="485"/>
    </row>
    <row r="1814" spans="16:18" x14ac:dyDescent="0.2">
      <c r="P1814" s="485"/>
      <c r="Q1814" s="485"/>
      <c r="R1814" s="485"/>
    </row>
    <row r="1815" spans="16:18" x14ac:dyDescent="0.2">
      <c r="P1815" s="485"/>
      <c r="Q1815" s="485"/>
      <c r="R1815" s="485"/>
    </row>
    <row r="1816" spans="16:18" x14ac:dyDescent="0.2">
      <c r="P1816" s="485"/>
      <c r="Q1816" s="485"/>
      <c r="R1816" s="485"/>
    </row>
    <row r="1817" spans="16:18" x14ac:dyDescent="0.2">
      <c r="P1817" s="485"/>
      <c r="Q1817" s="485"/>
      <c r="R1817" s="485"/>
    </row>
    <row r="1818" spans="16:18" x14ac:dyDescent="0.2">
      <c r="P1818" s="485"/>
      <c r="Q1818" s="485"/>
      <c r="R1818" s="485"/>
    </row>
    <row r="1819" spans="16:18" x14ac:dyDescent="0.2">
      <c r="P1819" s="485"/>
      <c r="Q1819" s="485"/>
      <c r="R1819" s="485"/>
    </row>
    <row r="1820" spans="16:18" x14ac:dyDescent="0.2">
      <c r="P1820" s="485"/>
      <c r="Q1820" s="485"/>
      <c r="R1820" s="485"/>
    </row>
    <row r="1821" spans="16:18" x14ac:dyDescent="0.2">
      <c r="P1821" s="485"/>
      <c r="Q1821" s="485"/>
      <c r="R1821" s="485"/>
    </row>
    <row r="1822" spans="16:18" x14ac:dyDescent="0.2">
      <c r="P1822" s="485"/>
      <c r="Q1822" s="485"/>
      <c r="R1822" s="485"/>
    </row>
    <row r="1823" spans="16:18" x14ac:dyDescent="0.2">
      <c r="P1823" s="485"/>
      <c r="Q1823" s="485"/>
      <c r="R1823" s="485"/>
    </row>
    <row r="1824" spans="16:18" x14ac:dyDescent="0.2">
      <c r="P1824" s="485"/>
      <c r="Q1824" s="485"/>
      <c r="R1824" s="485"/>
    </row>
    <row r="1825" spans="16:18" x14ac:dyDescent="0.2">
      <c r="P1825" s="485"/>
      <c r="Q1825" s="485"/>
      <c r="R1825" s="485"/>
    </row>
    <row r="1826" spans="16:18" x14ac:dyDescent="0.2">
      <c r="P1826" s="485"/>
      <c r="Q1826" s="485"/>
      <c r="R1826" s="485"/>
    </row>
    <row r="1827" spans="16:18" x14ac:dyDescent="0.2">
      <c r="P1827" s="485"/>
      <c r="Q1827" s="485"/>
      <c r="R1827" s="485"/>
    </row>
    <row r="1828" spans="16:18" x14ac:dyDescent="0.2">
      <c r="P1828" s="485"/>
      <c r="Q1828" s="485"/>
      <c r="R1828" s="485"/>
    </row>
    <row r="1829" spans="16:18" x14ac:dyDescent="0.2">
      <c r="P1829" s="485"/>
      <c r="Q1829" s="485"/>
      <c r="R1829" s="485"/>
    </row>
    <row r="1830" spans="16:18" x14ac:dyDescent="0.2">
      <c r="P1830" s="485"/>
      <c r="Q1830" s="485"/>
      <c r="R1830" s="485"/>
    </row>
    <row r="1831" spans="16:18" x14ac:dyDescent="0.2">
      <c r="P1831" s="485"/>
      <c r="Q1831" s="485"/>
      <c r="R1831" s="485"/>
    </row>
    <row r="1832" spans="16:18" x14ac:dyDescent="0.2">
      <c r="P1832" s="485"/>
      <c r="Q1832" s="485"/>
      <c r="R1832" s="485"/>
    </row>
    <row r="1833" spans="16:18" x14ac:dyDescent="0.2">
      <c r="P1833" s="485"/>
      <c r="Q1833" s="485"/>
      <c r="R1833" s="485"/>
    </row>
    <row r="1834" spans="16:18" x14ac:dyDescent="0.2">
      <c r="P1834" s="485"/>
      <c r="Q1834" s="485"/>
      <c r="R1834" s="485"/>
    </row>
    <row r="1835" spans="16:18" x14ac:dyDescent="0.2">
      <c r="P1835" s="485"/>
      <c r="Q1835" s="485"/>
      <c r="R1835" s="485"/>
    </row>
    <row r="1836" spans="16:18" x14ac:dyDescent="0.2">
      <c r="P1836" s="485"/>
      <c r="Q1836" s="485"/>
      <c r="R1836" s="485"/>
    </row>
    <row r="1837" spans="16:18" x14ac:dyDescent="0.2">
      <c r="P1837" s="485"/>
      <c r="Q1837" s="485"/>
      <c r="R1837" s="485"/>
    </row>
    <row r="1838" spans="16:18" x14ac:dyDescent="0.2">
      <c r="P1838" s="485"/>
      <c r="Q1838" s="485"/>
      <c r="R1838" s="485"/>
    </row>
    <row r="1839" spans="16:18" x14ac:dyDescent="0.2">
      <c r="P1839" s="485"/>
      <c r="Q1839" s="485"/>
      <c r="R1839" s="485"/>
    </row>
    <row r="1840" spans="16:18" x14ac:dyDescent="0.2">
      <c r="P1840" s="485"/>
      <c r="Q1840" s="485"/>
      <c r="R1840" s="485"/>
    </row>
    <row r="1841" spans="16:18" x14ac:dyDescent="0.2">
      <c r="P1841" s="485"/>
      <c r="Q1841" s="485"/>
      <c r="R1841" s="485"/>
    </row>
    <row r="1842" spans="16:18" x14ac:dyDescent="0.2">
      <c r="P1842" s="485"/>
      <c r="Q1842" s="485"/>
      <c r="R1842" s="485"/>
    </row>
    <row r="1843" spans="16:18" x14ac:dyDescent="0.2">
      <c r="P1843" s="485"/>
      <c r="Q1843" s="485"/>
      <c r="R1843" s="485"/>
    </row>
    <row r="1844" spans="16:18" x14ac:dyDescent="0.2">
      <c r="P1844" s="485"/>
      <c r="Q1844" s="485"/>
      <c r="R1844" s="485"/>
    </row>
    <row r="1845" spans="16:18" x14ac:dyDescent="0.2">
      <c r="P1845" s="485"/>
      <c r="Q1845" s="485"/>
      <c r="R1845" s="485"/>
    </row>
    <row r="1846" spans="16:18" x14ac:dyDescent="0.2">
      <c r="P1846" s="485"/>
      <c r="Q1846" s="485"/>
      <c r="R1846" s="485"/>
    </row>
    <row r="1847" spans="16:18" x14ac:dyDescent="0.2">
      <c r="P1847" s="485"/>
      <c r="Q1847" s="485"/>
      <c r="R1847" s="485"/>
    </row>
    <row r="1848" spans="16:18" x14ac:dyDescent="0.2">
      <c r="P1848" s="485"/>
      <c r="Q1848" s="485"/>
      <c r="R1848" s="485"/>
    </row>
    <row r="1849" spans="16:18" x14ac:dyDescent="0.2">
      <c r="P1849" s="485"/>
      <c r="Q1849" s="485"/>
      <c r="R1849" s="485"/>
    </row>
    <row r="1850" spans="16:18" x14ac:dyDescent="0.2">
      <c r="P1850" s="485"/>
      <c r="Q1850" s="485"/>
      <c r="R1850" s="485"/>
    </row>
    <row r="1851" spans="16:18" x14ac:dyDescent="0.2">
      <c r="P1851" s="485"/>
      <c r="Q1851" s="485"/>
      <c r="R1851" s="485"/>
    </row>
    <row r="1852" spans="16:18" x14ac:dyDescent="0.2">
      <c r="P1852" s="485"/>
      <c r="Q1852" s="485"/>
      <c r="R1852" s="485"/>
    </row>
    <row r="1853" spans="16:18" x14ac:dyDescent="0.2">
      <c r="P1853" s="485"/>
      <c r="Q1853" s="485"/>
      <c r="R1853" s="485"/>
    </row>
    <row r="1854" spans="16:18" x14ac:dyDescent="0.2">
      <c r="P1854" s="485"/>
      <c r="Q1854" s="485"/>
      <c r="R1854" s="485"/>
    </row>
    <row r="1855" spans="16:18" x14ac:dyDescent="0.2">
      <c r="P1855" s="485"/>
      <c r="Q1855" s="485"/>
      <c r="R1855" s="485"/>
    </row>
    <row r="1856" spans="16:18" x14ac:dyDescent="0.2">
      <c r="P1856" s="485"/>
      <c r="Q1856" s="485"/>
      <c r="R1856" s="485"/>
    </row>
    <row r="1857" spans="16:18" x14ac:dyDescent="0.2">
      <c r="P1857" s="485"/>
      <c r="Q1857" s="485"/>
      <c r="R1857" s="485"/>
    </row>
    <row r="1858" spans="16:18" x14ac:dyDescent="0.2">
      <c r="P1858" s="485"/>
      <c r="Q1858" s="485"/>
      <c r="R1858" s="485"/>
    </row>
    <row r="1859" spans="16:18" x14ac:dyDescent="0.2">
      <c r="P1859" s="485"/>
      <c r="Q1859" s="485"/>
      <c r="R1859" s="485"/>
    </row>
    <row r="1860" spans="16:18" x14ac:dyDescent="0.2">
      <c r="P1860" s="485"/>
      <c r="Q1860" s="485"/>
      <c r="R1860" s="485"/>
    </row>
    <row r="1861" spans="16:18" x14ac:dyDescent="0.2">
      <c r="P1861" s="485"/>
      <c r="Q1861" s="485"/>
      <c r="R1861" s="485"/>
    </row>
    <row r="1862" spans="16:18" x14ac:dyDescent="0.2">
      <c r="P1862" s="485"/>
      <c r="Q1862" s="485"/>
      <c r="R1862" s="485"/>
    </row>
    <row r="1863" spans="16:18" x14ac:dyDescent="0.2">
      <c r="P1863" s="485"/>
      <c r="Q1863" s="485"/>
      <c r="R1863" s="485"/>
    </row>
    <row r="1864" spans="16:18" x14ac:dyDescent="0.2">
      <c r="P1864" s="485"/>
      <c r="Q1864" s="485"/>
      <c r="R1864" s="485"/>
    </row>
    <row r="1865" spans="16:18" x14ac:dyDescent="0.2">
      <c r="P1865" s="485"/>
      <c r="Q1865" s="485"/>
      <c r="R1865" s="485"/>
    </row>
    <row r="1866" spans="16:18" x14ac:dyDescent="0.2">
      <c r="P1866" s="485"/>
      <c r="Q1866" s="485"/>
      <c r="R1866" s="485"/>
    </row>
    <row r="1867" spans="16:18" x14ac:dyDescent="0.2">
      <c r="P1867" s="485"/>
      <c r="Q1867" s="485"/>
      <c r="R1867" s="485"/>
    </row>
    <row r="1868" spans="16:18" x14ac:dyDescent="0.2">
      <c r="P1868" s="485"/>
      <c r="Q1868" s="485"/>
      <c r="R1868" s="485"/>
    </row>
    <row r="1869" spans="16:18" x14ac:dyDescent="0.2">
      <c r="P1869" s="485"/>
      <c r="Q1869" s="485"/>
      <c r="R1869" s="485"/>
    </row>
    <row r="1870" spans="16:18" x14ac:dyDescent="0.2">
      <c r="P1870" s="485"/>
      <c r="Q1870" s="485"/>
      <c r="R1870" s="485"/>
    </row>
    <row r="1871" spans="16:18" x14ac:dyDescent="0.2">
      <c r="P1871" s="485"/>
      <c r="Q1871" s="485"/>
      <c r="R1871" s="485"/>
    </row>
    <row r="1872" spans="16:18" x14ac:dyDescent="0.2">
      <c r="P1872" s="485"/>
      <c r="Q1872" s="485"/>
      <c r="R1872" s="485"/>
    </row>
    <row r="1873" spans="16:18" x14ac:dyDescent="0.2">
      <c r="P1873" s="485"/>
      <c r="Q1873" s="485"/>
      <c r="R1873" s="485"/>
    </row>
    <row r="1874" spans="16:18" x14ac:dyDescent="0.2">
      <c r="P1874" s="485"/>
      <c r="Q1874" s="485"/>
      <c r="R1874" s="485"/>
    </row>
    <row r="1875" spans="16:18" x14ac:dyDescent="0.2">
      <c r="P1875" s="485"/>
      <c r="Q1875" s="485"/>
      <c r="R1875" s="485"/>
    </row>
    <row r="1876" spans="16:18" x14ac:dyDescent="0.2">
      <c r="P1876" s="485"/>
      <c r="Q1876" s="485"/>
      <c r="R1876" s="485"/>
    </row>
    <row r="1877" spans="16:18" x14ac:dyDescent="0.2">
      <c r="P1877" s="485"/>
      <c r="Q1877" s="485"/>
      <c r="R1877" s="485"/>
    </row>
    <row r="1878" spans="16:18" x14ac:dyDescent="0.2">
      <c r="P1878" s="485"/>
      <c r="Q1878" s="485"/>
      <c r="R1878" s="485"/>
    </row>
    <row r="1879" spans="16:18" x14ac:dyDescent="0.2">
      <c r="P1879" s="485"/>
      <c r="Q1879" s="485"/>
      <c r="R1879" s="485"/>
    </row>
    <row r="1880" spans="16:18" x14ac:dyDescent="0.2">
      <c r="P1880" s="485"/>
      <c r="Q1880" s="485"/>
      <c r="R1880" s="485"/>
    </row>
    <row r="1881" spans="16:18" x14ac:dyDescent="0.2">
      <c r="P1881" s="485"/>
      <c r="Q1881" s="485"/>
      <c r="R1881" s="485"/>
    </row>
    <row r="1882" spans="16:18" x14ac:dyDescent="0.2">
      <c r="P1882" s="485"/>
      <c r="Q1882" s="485"/>
      <c r="R1882" s="485"/>
    </row>
    <row r="1883" spans="16:18" x14ac:dyDescent="0.2">
      <c r="P1883" s="485"/>
      <c r="Q1883" s="485"/>
      <c r="R1883" s="485"/>
    </row>
    <row r="1884" spans="16:18" x14ac:dyDescent="0.2">
      <c r="P1884" s="485"/>
      <c r="Q1884" s="485"/>
      <c r="R1884" s="485"/>
    </row>
    <row r="1885" spans="16:18" x14ac:dyDescent="0.2">
      <c r="P1885" s="485"/>
      <c r="Q1885" s="485"/>
      <c r="R1885" s="485"/>
    </row>
    <row r="1886" spans="16:18" x14ac:dyDescent="0.2">
      <c r="P1886" s="485"/>
      <c r="Q1886" s="485"/>
      <c r="R1886" s="485"/>
    </row>
    <row r="1887" spans="16:18" x14ac:dyDescent="0.2">
      <c r="P1887" s="485"/>
      <c r="Q1887" s="485"/>
      <c r="R1887" s="485"/>
    </row>
    <row r="1888" spans="16:18" x14ac:dyDescent="0.2">
      <c r="P1888" s="485"/>
      <c r="Q1888" s="485"/>
      <c r="R1888" s="485"/>
    </row>
    <row r="1889" spans="16:18" x14ac:dyDescent="0.2">
      <c r="P1889" s="485"/>
      <c r="Q1889" s="485"/>
      <c r="R1889" s="485"/>
    </row>
    <row r="1890" spans="16:18" x14ac:dyDescent="0.2">
      <c r="P1890" s="485"/>
      <c r="Q1890" s="485"/>
      <c r="R1890" s="485"/>
    </row>
    <row r="1891" spans="16:18" x14ac:dyDescent="0.2">
      <c r="P1891" s="485"/>
      <c r="Q1891" s="485"/>
      <c r="R1891" s="485"/>
    </row>
    <row r="1892" spans="16:18" x14ac:dyDescent="0.2">
      <c r="P1892" s="485"/>
      <c r="Q1892" s="485"/>
      <c r="R1892" s="485"/>
    </row>
    <row r="1893" spans="16:18" x14ac:dyDescent="0.2">
      <c r="P1893" s="485"/>
      <c r="Q1893" s="485"/>
      <c r="R1893" s="485"/>
    </row>
    <row r="1894" spans="16:18" x14ac:dyDescent="0.2">
      <c r="P1894" s="485"/>
      <c r="Q1894" s="485"/>
      <c r="R1894" s="485"/>
    </row>
    <row r="1895" spans="16:18" x14ac:dyDescent="0.2">
      <c r="P1895" s="485"/>
      <c r="Q1895" s="485"/>
      <c r="R1895" s="485"/>
    </row>
    <row r="1896" spans="16:18" x14ac:dyDescent="0.2">
      <c r="P1896" s="485"/>
      <c r="Q1896" s="485"/>
      <c r="R1896" s="485"/>
    </row>
    <row r="1897" spans="16:18" x14ac:dyDescent="0.2">
      <c r="P1897" s="485"/>
      <c r="Q1897" s="485"/>
      <c r="R1897" s="485"/>
    </row>
    <row r="1898" spans="16:18" x14ac:dyDescent="0.2">
      <c r="P1898" s="485"/>
      <c r="Q1898" s="485"/>
      <c r="R1898" s="485"/>
    </row>
    <row r="1899" spans="16:18" x14ac:dyDescent="0.2">
      <c r="P1899" s="485"/>
      <c r="Q1899" s="485"/>
      <c r="R1899" s="485"/>
    </row>
    <row r="1900" spans="16:18" x14ac:dyDescent="0.2">
      <c r="P1900" s="485"/>
      <c r="Q1900" s="485"/>
      <c r="R1900" s="485"/>
    </row>
    <row r="1901" spans="16:18" x14ac:dyDescent="0.2">
      <c r="P1901" s="485"/>
      <c r="Q1901" s="485"/>
      <c r="R1901" s="485"/>
    </row>
    <row r="1902" spans="16:18" x14ac:dyDescent="0.2">
      <c r="P1902" s="485"/>
      <c r="Q1902" s="485"/>
      <c r="R1902" s="485"/>
    </row>
    <row r="1903" spans="16:18" x14ac:dyDescent="0.2">
      <c r="P1903" s="485"/>
      <c r="Q1903" s="485"/>
      <c r="R1903" s="485"/>
    </row>
    <row r="1904" spans="16:18" x14ac:dyDescent="0.2">
      <c r="P1904" s="485"/>
      <c r="Q1904" s="485"/>
      <c r="R1904" s="485"/>
    </row>
    <row r="1905" spans="16:18" x14ac:dyDescent="0.2">
      <c r="P1905" s="485"/>
      <c r="Q1905" s="485"/>
      <c r="R1905" s="485"/>
    </row>
    <row r="1906" spans="16:18" x14ac:dyDescent="0.2">
      <c r="P1906" s="485"/>
      <c r="Q1906" s="485"/>
      <c r="R1906" s="485"/>
    </row>
    <row r="1907" spans="16:18" x14ac:dyDescent="0.2">
      <c r="P1907" s="485"/>
      <c r="Q1907" s="485"/>
      <c r="R1907" s="485"/>
    </row>
    <row r="1908" spans="16:18" x14ac:dyDescent="0.2">
      <c r="P1908" s="485"/>
      <c r="Q1908" s="485"/>
      <c r="R1908" s="485"/>
    </row>
    <row r="1909" spans="16:18" x14ac:dyDescent="0.2">
      <c r="P1909" s="485"/>
      <c r="Q1909" s="485"/>
      <c r="R1909" s="485"/>
    </row>
    <row r="1910" spans="16:18" x14ac:dyDescent="0.2">
      <c r="P1910" s="485"/>
      <c r="Q1910" s="485"/>
      <c r="R1910" s="485"/>
    </row>
    <row r="1911" spans="16:18" x14ac:dyDescent="0.2">
      <c r="P1911" s="485"/>
      <c r="Q1911" s="485"/>
      <c r="R1911" s="485"/>
    </row>
    <row r="1912" spans="16:18" x14ac:dyDescent="0.2">
      <c r="P1912" s="485"/>
      <c r="Q1912" s="485"/>
      <c r="R1912" s="485"/>
    </row>
    <row r="1913" spans="16:18" x14ac:dyDescent="0.2">
      <c r="P1913" s="485"/>
      <c r="Q1913" s="485"/>
      <c r="R1913" s="485"/>
    </row>
    <row r="1914" spans="16:18" x14ac:dyDescent="0.2">
      <c r="P1914" s="485"/>
      <c r="Q1914" s="485"/>
      <c r="R1914" s="485"/>
    </row>
    <row r="1915" spans="16:18" x14ac:dyDescent="0.2">
      <c r="P1915" s="485"/>
      <c r="Q1915" s="485"/>
      <c r="R1915" s="485"/>
    </row>
    <row r="1916" spans="16:18" x14ac:dyDescent="0.2">
      <c r="P1916" s="485"/>
      <c r="Q1916" s="485"/>
      <c r="R1916" s="485"/>
    </row>
    <row r="1917" spans="16:18" x14ac:dyDescent="0.2">
      <c r="P1917" s="485"/>
      <c r="Q1917" s="485"/>
      <c r="R1917" s="485"/>
    </row>
    <row r="1918" spans="16:18" x14ac:dyDescent="0.2">
      <c r="P1918" s="485"/>
      <c r="Q1918" s="485"/>
      <c r="R1918" s="485"/>
    </row>
    <row r="1919" spans="16:18" x14ac:dyDescent="0.2">
      <c r="P1919" s="485"/>
      <c r="Q1919" s="485"/>
      <c r="R1919" s="485"/>
    </row>
    <row r="1920" spans="16:18" x14ac:dyDescent="0.2">
      <c r="P1920" s="485"/>
      <c r="Q1920" s="485"/>
      <c r="R1920" s="485"/>
    </row>
    <row r="1921" spans="16:18" x14ac:dyDescent="0.2">
      <c r="P1921" s="485"/>
      <c r="Q1921" s="485"/>
      <c r="R1921" s="485"/>
    </row>
    <row r="1922" spans="16:18" x14ac:dyDescent="0.2">
      <c r="P1922" s="485"/>
      <c r="Q1922" s="485"/>
      <c r="R1922" s="485"/>
    </row>
    <row r="1923" spans="16:18" x14ac:dyDescent="0.2">
      <c r="P1923" s="485"/>
      <c r="Q1923" s="485"/>
      <c r="R1923" s="485"/>
    </row>
    <row r="1924" spans="16:18" x14ac:dyDescent="0.2">
      <c r="P1924" s="485"/>
      <c r="Q1924" s="485"/>
      <c r="R1924" s="485"/>
    </row>
    <row r="1925" spans="16:18" x14ac:dyDescent="0.2">
      <c r="P1925" s="485"/>
      <c r="Q1925" s="485"/>
      <c r="R1925" s="485"/>
    </row>
    <row r="1926" spans="16:18" x14ac:dyDescent="0.2">
      <c r="P1926" s="485"/>
      <c r="Q1926" s="485"/>
      <c r="R1926" s="485"/>
    </row>
    <row r="1927" spans="16:18" x14ac:dyDescent="0.2">
      <c r="P1927" s="485"/>
      <c r="Q1927" s="485"/>
      <c r="R1927" s="485"/>
    </row>
    <row r="1928" spans="16:18" x14ac:dyDescent="0.2">
      <c r="P1928" s="485"/>
      <c r="Q1928" s="485"/>
      <c r="R1928" s="485"/>
    </row>
    <row r="1929" spans="16:18" x14ac:dyDescent="0.2">
      <c r="P1929" s="485"/>
      <c r="Q1929" s="485"/>
      <c r="R1929" s="485"/>
    </row>
    <row r="1930" spans="16:18" x14ac:dyDescent="0.2">
      <c r="P1930" s="485"/>
      <c r="Q1930" s="485"/>
      <c r="R1930" s="485"/>
    </row>
    <row r="1931" spans="16:18" x14ac:dyDescent="0.2">
      <c r="P1931" s="485"/>
      <c r="Q1931" s="485"/>
      <c r="R1931" s="485"/>
    </row>
    <row r="1932" spans="16:18" x14ac:dyDescent="0.2">
      <c r="P1932" s="485"/>
      <c r="Q1932" s="485"/>
      <c r="R1932" s="485"/>
    </row>
    <row r="1933" spans="16:18" x14ac:dyDescent="0.2">
      <c r="P1933" s="485"/>
      <c r="Q1933" s="485"/>
      <c r="R1933" s="485"/>
    </row>
    <row r="1934" spans="16:18" x14ac:dyDescent="0.2">
      <c r="P1934" s="485"/>
      <c r="Q1934" s="485"/>
      <c r="R1934" s="485"/>
    </row>
    <row r="1935" spans="16:18" x14ac:dyDescent="0.2">
      <c r="P1935" s="485"/>
      <c r="Q1935" s="485"/>
      <c r="R1935" s="485"/>
    </row>
    <row r="1936" spans="16:18" x14ac:dyDescent="0.2">
      <c r="P1936" s="485"/>
      <c r="Q1936" s="485"/>
      <c r="R1936" s="485"/>
    </row>
    <row r="1937" spans="16:18" x14ac:dyDescent="0.2">
      <c r="P1937" s="485"/>
      <c r="Q1937" s="485"/>
      <c r="R1937" s="485"/>
    </row>
    <row r="1938" spans="16:18" x14ac:dyDescent="0.2">
      <c r="P1938" s="485"/>
      <c r="Q1938" s="485"/>
      <c r="R1938" s="485"/>
    </row>
    <row r="1939" spans="16:18" x14ac:dyDescent="0.2">
      <c r="P1939" s="485"/>
      <c r="Q1939" s="485"/>
      <c r="R1939" s="485"/>
    </row>
    <row r="1940" spans="16:18" x14ac:dyDescent="0.2">
      <c r="P1940" s="485"/>
      <c r="Q1940" s="485"/>
      <c r="R1940" s="485"/>
    </row>
    <row r="1941" spans="16:18" x14ac:dyDescent="0.2">
      <c r="P1941" s="485"/>
      <c r="Q1941" s="485"/>
      <c r="R1941" s="485"/>
    </row>
    <row r="1942" spans="16:18" x14ac:dyDescent="0.2">
      <c r="P1942" s="485"/>
      <c r="Q1942" s="485"/>
      <c r="R1942" s="485"/>
    </row>
    <row r="1943" spans="16:18" x14ac:dyDescent="0.2">
      <c r="P1943" s="485"/>
      <c r="Q1943" s="485"/>
      <c r="R1943" s="485"/>
    </row>
    <row r="1944" spans="16:18" x14ac:dyDescent="0.2">
      <c r="P1944" s="485"/>
      <c r="Q1944" s="485"/>
      <c r="R1944" s="485"/>
    </row>
    <row r="1945" spans="16:18" x14ac:dyDescent="0.2">
      <c r="P1945" s="485"/>
      <c r="Q1945" s="485"/>
      <c r="R1945" s="485"/>
    </row>
    <row r="1946" spans="16:18" x14ac:dyDescent="0.2">
      <c r="P1946" s="485"/>
      <c r="Q1946" s="485"/>
      <c r="R1946" s="485"/>
    </row>
    <row r="1947" spans="16:18" x14ac:dyDescent="0.2">
      <c r="P1947" s="485"/>
      <c r="Q1947" s="485"/>
      <c r="R1947" s="485"/>
    </row>
    <row r="1948" spans="16:18" x14ac:dyDescent="0.2">
      <c r="P1948" s="485"/>
      <c r="Q1948" s="485"/>
      <c r="R1948" s="485"/>
    </row>
    <row r="1949" spans="16:18" x14ac:dyDescent="0.2">
      <c r="P1949" s="485"/>
      <c r="Q1949" s="485"/>
      <c r="R1949" s="485"/>
    </row>
    <row r="1950" spans="16:18" x14ac:dyDescent="0.2">
      <c r="P1950" s="485"/>
      <c r="Q1950" s="485"/>
      <c r="R1950" s="485"/>
    </row>
    <row r="1951" spans="16:18" x14ac:dyDescent="0.2">
      <c r="P1951" s="485"/>
      <c r="Q1951" s="485"/>
      <c r="R1951" s="485"/>
    </row>
    <row r="1952" spans="16:18" x14ac:dyDescent="0.2">
      <c r="P1952" s="485"/>
      <c r="Q1952" s="485"/>
      <c r="R1952" s="485"/>
    </row>
    <row r="1953" spans="16:18" x14ac:dyDescent="0.2">
      <c r="P1953" s="485"/>
      <c r="Q1953" s="485"/>
      <c r="R1953" s="485"/>
    </row>
    <row r="1954" spans="16:18" x14ac:dyDescent="0.2">
      <c r="P1954" s="485"/>
      <c r="Q1954" s="485"/>
      <c r="R1954" s="485"/>
    </row>
    <row r="1955" spans="16:18" x14ac:dyDescent="0.2">
      <c r="P1955" s="485"/>
      <c r="Q1955" s="485"/>
      <c r="R1955" s="485"/>
    </row>
    <row r="1956" spans="16:18" x14ac:dyDescent="0.2">
      <c r="P1956" s="485"/>
      <c r="Q1956" s="485"/>
      <c r="R1956" s="485"/>
    </row>
    <row r="1957" spans="16:18" x14ac:dyDescent="0.2">
      <c r="P1957" s="485"/>
      <c r="Q1957" s="485"/>
      <c r="R1957" s="485"/>
    </row>
    <row r="1958" spans="16:18" x14ac:dyDescent="0.2">
      <c r="P1958" s="485"/>
      <c r="Q1958" s="485"/>
      <c r="R1958" s="485"/>
    </row>
    <row r="1959" spans="16:18" x14ac:dyDescent="0.2">
      <c r="P1959" s="485"/>
      <c r="Q1959" s="485"/>
      <c r="R1959" s="485"/>
    </row>
    <row r="1960" spans="16:18" x14ac:dyDescent="0.2">
      <c r="P1960" s="485"/>
      <c r="Q1960" s="485"/>
      <c r="R1960" s="485"/>
    </row>
    <row r="1961" spans="16:18" x14ac:dyDescent="0.2">
      <c r="P1961" s="485"/>
      <c r="Q1961" s="485"/>
      <c r="R1961" s="485"/>
    </row>
    <row r="1962" spans="16:18" x14ac:dyDescent="0.2">
      <c r="P1962" s="485"/>
      <c r="Q1962" s="485"/>
      <c r="R1962" s="485"/>
    </row>
    <row r="1963" spans="16:18" x14ac:dyDescent="0.2">
      <c r="P1963" s="485"/>
      <c r="Q1963" s="485"/>
      <c r="R1963" s="485"/>
    </row>
    <row r="1964" spans="16:18" x14ac:dyDescent="0.2">
      <c r="P1964" s="485"/>
      <c r="Q1964" s="485"/>
      <c r="R1964" s="485"/>
    </row>
    <row r="1965" spans="16:18" x14ac:dyDescent="0.2">
      <c r="P1965" s="485"/>
      <c r="Q1965" s="485"/>
      <c r="R1965" s="485"/>
    </row>
    <row r="1966" spans="16:18" x14ac:dyDescent="0.2">
      <c r="P1966" s="485"/>
      <c r="Q1966" s="485"/>
      <c r="R1966" s="485"/>
    </row>
    <row r="1967" spans="16:18" x14ac:dyDescent="0.2">
      <c r="P1967" s="485"/>
      <c r="Q1967" s="485"/>
      <c r="R1967" s="485"/>
    </row>
    <row r="1968" spans="16:18" x14ac:dyDescent="0.2">
      <c r="P1968" s="485"/>
      <c r="Q1968" s="485"/>
      <c r="R1968" s="485"/>
    </row>
    <row r="1969" spans="16:18" x14ac:dyDescent="0.2">
      <c r="P1969" s="485"/>
      <c r="Q1969" s="485"/>
      <c r="R1969" s="485"/>
    </row>
    <row r="1970" spans="16:18" x14ac:dyDescent="0.2">
      <c r="P1970" s="485"/>
      <c r="Q1970" s="485"/>
      <c r="R1970" s="485"/>
    </row>
    <row r="1971" spans="16:18" x14ac:dyDescent="0.2">
      <c r="P1971" s="485"/>
      <c r="Q1971" s="485"/>
      <c r="R1971" s="485"/>
    </row>
    <row r="1972" spans="16:18" x14ac:dyDescent="0.2">
      <c r="P1972" s="485"/>
      <c r="Q1972" s="485"/>
      <c r="R1972" s="485"/>
    </row>
    <row r="1973" spans="16:18" x14ac:dyDescent="0.2">
      <c r="P1973" s="485"/>
      <c r="Q1973" s="485"/>
      <c r="R1973" s="485"/>
    </row>
    <row r="1974" spans="16:18" x14ac:dyDescent="0.2">
      <c r="P1974" s="485"/>
      <c r="Q1974" s="485"/>
      <c r="R1974" s="485"/>
    </row>
    <row r="1975" spans="16:18" x14ac:dyDescent="0.2">
      <c r="P1975" s="485"/>
      <c r="Q1975" s="485"/>
      <c r="R1975" s="485"/>
    </row>
    <row r="1976" spans="16:18" x14ac:dyDescent="0.2">
      <c r="P1976" s="485"/>
      <c r="Q1976" s="485"/>
      <c r="R1976" s="485"/>
    </row>
    <row r="1977" spans="16:18" x14ac:dyDescent="0.2">
      <c r="P1977" s="485"/>
      <c r="Q1977" s="485"/>
      <c r="R1977" s="485"/>
    </row>
    <row r="1978" spans="16:18" x14ac:dyDescent="0.2">
      <c r="P1978" s="485"/>
      <c r="Q1978" s="485"/>
      <c r="R1978" s="485"/>
    </row>
    <row r="1979" spans="16:18" x14ac:dyDescent="0.2">
      <c r="P1979" s="485"/>
      <c r="Q1979" s="485"/>
      <c r="R1979" s="485"/>
    </row>
    <row r="1980" spans="16:18" x14ac:dyDescent="0.2">
      <c r="P1980" s="485"/>
      <c r="Q1980" s="485"/>
      <c r="R1980" s="485"/>
    </row>
    <row r="1981" spans="16:18" x14ac:dyDescent="0.2">
      <c r="P1981" s="485"/>
      <c r="Q1981" s="485"/>
      <c r="R1981" s="485"/>
    </row>
    <row r="1982" spans="16:18" x14ac:dyDescent="0.2">
      <c r="P1982" s="485"/>
      <c r="Q1982" s="485"/>
      <c r="R1982" s="485"/>
    </row>
    <row r="1983" spans="16:18" x14ac:dyDescent="0.2">
      <c r="P1983" s="485"/>
      <c r="Q1983" s="485"/>
      <c r="R1983" s="485"/>
    </row>
    <row r="1984" spans="16:18" x14ac:dyDescent="0.2">
      <c r="P1984" s="485"/>
      <c r="Q1984" s="485"/>
      <c r="R1984" s="485"/>
    </row>
    <row r="1985" spans="16:18" x14ac:dyDescent="0.2">
      <c r="P1985" s="485"/>
      <c r="Q1985" s="485"/>
      <c r="R1985" s="485"/>
    </row>
    <row r="1986" spans="16:18" x14ac:dyDescent="0.2">
      <c r="P1986" s="485"/>
      <c r="Q1986" s="485"/>
      <c r="R1986" s="485"/>
    </row>
    <row r="1987" spans="16:18" x14ac:dyDescent="0.2">
      <c r="P1987" s="485"/>
      <c r="Q1987" s="485"/>
      <c r="R1987" s="485"/>
    </row>
    <row r="1988" spans="16:18" x14ac:dyDescent="0.2">
      <c r="P1988" s="485"/>
      <c r="Q1988" s="485"/>
      <c r="R1988" s="485"/>
    </row>
    <row r="1989" spans="16:18" x14ac:dyDescent="0.2">
      <c r="P1989" s="485"/>
      <c r="Q1989" s="485"/>
      <c r="R1989" s="485"/>
    </row>
    <row r="1990" spans="16:18" x14ac:dyDescent="0.2">
      <c r="P1990" s="485"/>
      <c r="Q1990" s="485"/>
      <c r="R1990" s="485"/>
    </row>
    <row r="1991" spans="16:18" x14ac:dyDescent="0.2">
      <c r="P1991" s="485"/>
      <c r="Q1991" s="485"/>
      <c r="R1991" s="485"/>
    </row>
    <row r="1992" spans="16:18" x14ac:dyDescent="0.2">
      <c r="P1992" s="485"/>
      <c r="Q1992" s="485"/>
      <c r="R1992" s="485"/>
    </row>
    <row r="1993" spans="16:18" x14ac:dyDescent="0.2">
      <c r="P1993" s="485"/>
      <c r="Q1993" s="485"/>
      <c r="R1993" s="485"/>
    </row>
    <row r="1994" spans="16:18" x14ac:dyDescent="0.2">
      <c r="P1994" s="485"/>
      <c r="Q1994" s="485"/>
      <c r="R1994" s="485"/>
    </row>
    <row r="1995" spans="16:18" x14ac:dyDescent="0.2">
      <c r="P1995" s="485"/>
      <c r="Q1995" s="485"/>
      <c r="R1995" s="485"/>
    </row>
    <row r="1996" spans="16:18" x14ac:dyDescent="0.2">
      <c r="P1996" s="485"/>
      <c r="Q1996" s="485"/>
      <c r="R1996" s="485"/>
    </row>
    <row r="1997" spans="16:18" x14ac:dyDescent="0.2">
      <c r="P1997" s="485"/>
      <c r="Q1997" s="485"/>
      <c r="R1997" s="485"/>
    </row>
    <row r="1998" spans="16:18" x14ac:dyDescent="0.2">
      <c r="P1998" s="485"/>
      <c r="Q1998" s="485"/>
      <c r="R1998" s="485"/>
    </row>
    <row r="1999" spans="16:18" x14ac:dyDescent="0.2">
      <c r="P1999" s="485"/>
      <c r="Q1999" s="485"/>
      <c r="R1999" s="485"/>
    </row>
    <row r="2000" spans="16:18" x14ac:dyDescent="0.2">
      <c r="P2000" s="485"/>
      <c r="Q2000" s="485"/>
      <c r="R2000" s="485"/>
    </row>
    <row r="2001" spans="16:18" x14ac:dyDescent="0.2">
      <c r="P2001" s="485"/>
      <c r="Q2001" s="485"/>
      <c r="R2001" s="485"/>
    </row>
    <row r="2002" spans="16:18" x14ac:dyDescent="0.2">
      <c r="P2002" s="485"/>
      <c r="Q2002" s="485"/>
      <c r="R2002" s="485"/>
    </row>
    <row r="2003" spans="16:18" x14ac:dyDescent="0.2">
      <c r="P2003" s="485"/>
      <c r="Q2003" s="485"/>
      <c r="R2003" s="485"/>
    </row>
    <row r="2004" spans="16:18" x14ac:dyDescent="0.2">
      <c r="P2004" s="485"/>
      <c r="Q2004" s="485"/>
      <c r="R2004" s="485"/>
    </row>
    <row r="2005" spans="16:18" x14ac:dyDescent="0.2">
      <c r="P2005" s="485"/>
      <c r="Q2005" s="485"/>
      <c r="R2005" s="485"/>
    </row>
    <row r="2006" spans="16:18" x14ac:dyDescent="0.2">
      <c r="P2006" s="485"/>
      <c r="Q2006" s="485"/>
      <c r="R2006" s="485"/>
    </row>
    <row r="2007" spans="16:18" x14ac:dyDescent="0.2">
      <c r="P2007" s="485"/>
      <c r="Q2007" s="485"/>
      <c r="R2007" s="485"/>
    </row>
    <row r="2008" spans="16:18" x14ac:dyDescent="0.2">
      <c r="P2008" s="485"/>
      <c r="Q2008" s="485"/>
      <c r="R2008" s="485"/>
    </row>
    <row r="2009" spans="16:18" x14ac:dyDescent="0.2">
      <c r="P2009" s="485"/>
      <c r="Q2009" s="485"/>
      <c r="R2009" s="485"/>
    </row>
    <row r="2010" spans="16:18" x14ac:dyDescent="0.2">
      <c r="P2010" s="485"/>
      <c r="Q2010" s="485"/>
      <c r="R2010" s="485"/>
    </row>
    <row r="2011" spans="16:18" x14ac:dyDescent="0.2">
      <c r="P2011" s="485"/>
      <c r="Q2011" s="485"/>
      <c r="R2011" s="485"/>
    </row>
    <row r="2012" spans="16:18" x14ac:dyDescent="0.2">
      <c r="P2012" s="485"/>
      <c r="Q2012" s="485"/>
      <c r="R2012" s="485"/>
    </row>
    <row r="2013" spans="16:18" x14ac:dyDescent="0.2">
      <c r="P2013" s="485"/>
      <c r="Q2013" s="485"/>
      <c r="R2013" s="485"/>
    </row>
    <row r="2014" spans="16:18" x14ac:dyDescent="0.2">
      <c r="P2014" s="485"/>
      <c r="Q2014" s="485"/>
      <c r="R2014" s="485"/>
    </row>
    <row r="2015" spans="16:18" x14ac:dyDescent="0.2">
      <c r="P2015" s="485"/>
      <c r="Q2015" s="485"/>
      <c r="R2015" s="485"/>
    </row>
    <row r="2016" spans="16:18" x14ac:dyDescent="0.2">
      <c r="P2016" s="485"/>
      <c r="Q2016" s="485"/>
      <c r="R2016" s="485"/>
    </row>
    <row r="2017" spans="16:18" x14ac:dyDescent="0.2">
      <c r="P2017" s="485"/>
      <c r="Q2017" s="485"/>
      <c r="R2017" s="485"/>
    </row>
    <row r="2018" spans="16:18" x14ac:dyDescent="0.2">
      <c r="P2018" s="485"/>
      <c r="Q2018" s="485"/>
      <c r="R2018" s="485"/>
    </row>
    <row r="2019" spans="16:18" x14ac:dyDescent="0.2">
      <c r="P2019" s="485"/>
      <c r="Q2019" s="485"/>
      <c r="R2019" s="485"/>
    </row>
    <row r="2020" spans="16:18" x14ac:dyDescent="0.2">
      <c r="P2020" s="485"/>
      <c r="Q2020" s="485"/>
      <c r="R2020" s="485"/>
    </row>
    <row r="2021" spans="16:18" x14ac:dyDescent="0.2">
      <c r="P2021" s="485"/>
      <c r="Q2021" s="485"/>
      <c r="R2021" s="485"/>
    </row>
    <row r="2022" spans="16:18" x14ac:dyDescent="0.2">
      <c r="P2022" s="485"/>
      <c r="Q2022" s="485"/>
      <c r="R2022" s="485"/>
    </row>
    <row r="2023" spans="16:18" x14ac:dyDescent="0.2">
      <c r="P2023" s="485"/>
      <c r="Q2023" s="485"/>
      <c r="R2023" s="485"/>
    </row>
    <row r="2024" spans="16:18" x14ac:dyDescent="0.2">
      <c r="P2024" s="485"/>
      <c r="Q2024" s="485"/>
      <c r="R2024" s="485"/>
    </row>
    <row r="2025" spans="16:18" x14ac:dyDescent="0.2">
      <c r="P2025" s="485"/>
      <c r="Q2025" s="485"/>
      <c r="R2025" s="485"/>
    </row>
    <row r="2026" spans="16:18" x14ac:dyDescent="0.2">
      <c r="P2026" s="485"/>
      <c r="Q2026" s="485"/>
      <c r="R2026" s="485"/>
    </row>
    <row r="2027" spans="16:18" x14ac:dyDescent="0.2">
      <c r="P2027" s="485"/>
      <c r="Q2027" s="485"/>
      <c r="R2027" s="485"/>
    </row>
    <row r="2028" spans="16:18" x14ac:dyDescent="0.2">
      <c r="P2028" s="485"/>
      <c r="Q2028" s="485"/>
      <c r="R2028" s="485"/>
    </row>
    <row r="2029" spans="16:18" x14ac:dyDescent="0.2">
      <c r="P2029" s="485"/>
      <c r="Q2029" s="485"/>
      <c r="R2029" s="485"/>
    </row>
    <row r="2030" spans="16:18" x14ac:dyDescent="0.2">
      <c r="P2030" s="485"/>
      <c r="Q2030" s="485"/>
      <c r="R2030" s="485"/>
    </row>
    <row r="2031" spans="16:18" x14ac:dyDescent="0.2">
      <c r="P2031" s="485"/>
      <c r="Q2031" s="485"/>
      <c r="R2031" s="485"/>
    </row>
    <row r="2032" spans="16:18" x14ac:dyDescent="0.2">
      <c r="P2032" s="485"/>
      <c r="Q2032" s="485"/>
      <c r="R2032" s="485"/>
    </row>
    <row r="2033" spans="16:18" x14ac:dyDescent="0.2">
      <c r="P2033" s="485"/>
      <c r="Q2033" s="485"/>
      <c r="R2033" s="485"/>
    </row>
    <row r="2034" spans="16:18" x14ac:dyDescent="0.2">
      <c r="P2034" s="485"/>
      <c r="Q2034" s="485"/>
      <c r="R2034" s="485"/>
    </row>
    <row r="2035" spans="16:18" x14ac:dyDescent="0.2">
      <c r="P2035" s="485"/>
      <c r="Q2035" s="485"/>
      <c r="R2035" s="485"/>
    </row>
    <row r="2036" spans="16:18" x14ac:dyDescent="0.2">
      <c r="P2036" s="485"/>
      <c r="Q2036" s="485"/>
      <c r="R2036" s="485"/>
    </row>
    <row r="2037" spans="16:18" x14ac:dyDescent="0.2">
      <c r="P2037" s="485"/>
      <c r="Q2037" s="485"/>
      <c r="R2037" s="485"/>
    </row>
    <row r="2038" spans="16:18" x14ac:dyDescent="0.2">
      <c r="P2038" s="485"/>
      <c r="Q2038" s="485"/>
      <c r="R2038" s="485"/>
    </row>
    <row r="2039" spans="16:18" x14ac:dyDescent="0.2">
      <c r="P2039" s="485"/>
      <c r="Q2039" s="485"/>
      <c r="R2039" s="485"/>
    </row>
    <row r="2040" spans="16:18" x14ac:dyDescent="0.2">
      <c r="P2040" s="485"/>
      <c r="Q2040" s="485"/>
      <c r="R2040" s="485"/>
    </row>
    <row r="2041" spans="16:18" x14ac:dyDescent="0.2">
      <c r="P2041" s="485"/>
      <c r="Q2041" s="485"/>
      <c r="R2041" s="485"/>
    </row>
    <row r="2042" spans="16:18" x14ac:dyDescent="0.2">
      <c r="P2042" s="485"/>
      <c r="Q2042" s="485"/>
      <c r="R2042" s="485"/>
    </row>
    <row r="2043" spans="16:18" x14ac:dyDescent="0.2">
      <c r="P2043" s="485"/>
      <c r="Q2043" s="485"/>
      <c r="R2043" s="485"/>
    </row>
    <row r="2044" spans="16:18" x14ac:dyDescent="0.2">
      <c r="P2044" s="485"/>
      <c r="Q2044" s="485"/>
      <c r="R2044" s="485"/>
    </row>
    <row r="2045" spans="16:18" x14ac:dyDescent="0.2">
      <c r="P2045" s="485"/>
      <c r="Q2045" s="485"/>
      <c r="R2045" s="485"/>
    </row>
    <row r="2046" spans="16:18" x14ac:dyDescent="0.2">
      <c r="P2046" s="485"/>
      <c r="Q2046" s="485"/>
      <c r="R2046" s="485"/>
    </row>
    <row r="2047" spans="16:18" x14ac:dyDescent="0.2">
      <c r="P2047" s="485"/>
      <c r="Q2047" s="485"/>
      <c r="R2047" s="485"/>
    </row>
    <row r="2048" spans="16:18" x14ac:dyDescent="0.2">
      <c r="P2048" s="485"/>
      <c r="Q2048" s="485"/>
      <c r="R2048" s="485"/>
    </row>
    <row r="2049" spans="16:18" x14ac:dyDescent="0.2">
      <c r="P2049" s="485"/>
      <c r="Q2049" s="485"/>
      <c r="R2049" s="485"/>
    </row>
    <row r="2050" spans="16:18" x14ac:dyDescent="0.2">
      <c r="P2050" s="485"/>
      <c r="Q2050" s="485"/>
      <c r="R2050" s="485"/>
    </row>
    <row r="2051" spans="16:18" x14ac:dyDescent="0.2">
      <c r="P2051" s="485"/>
      <c r="Q2051" s="485"/>
      <c r="R2051" s="485"/>
    </row>
    <row r="2052" spans="16:18" x14ac:dyDescent="0.2">
      <c r="P2052" s="485"/>
      <c r="Q2052" s="485"/>
      <c r="R2052" s="485"/>
    </row>
    <row r="2053" spans="16:18" x14ac:dyDescent="0.2">
      <c r="P2053" s="485"/>
      <c r="Q2053" s="485"/>
      <c r="R2053" s="485"/>
    </row>
    <row r="2054" spans="16:18" x14ac:dyDescent="0.2">
      <c r="P2054" s="485"/>
      <c r="Q2054" s="485"/>
      <c r="R2054" s="485"/>
    </row>
    <row r="2055" spans="16:18" x14ac:dyDescent="0.2">
      <c r="P2055" s="485"/>
      <c r="Q2055" s="485"/>
      <c r="R2055" s="485"/>
    </row>
    <row r="2056" spans="16:18" x14ac:dyDescent="0.2">
      <c r="P2056" s="485"/>
      <c r="Q2056" s="485"/>
      <c r="R2056" s="485"/>
    </row>
    <row r="2057" spans="16:18" x14ac:dyDescent="0.2">
      <c r="P2057" s="485"/>
      <c r="Q2057" s="485"/>
      <c r="R2057" s="485"/>
    </row>
    <row r="2058" spans="16:18" x14ac:dyDescent="0.2">
      <c r="P2058" s="485"/>
      <c r="Q2058" s="485"/>
      <c r="R2058" s="485"/>
    </row>
    <row r="2059" spans="16:18" x14ac:dyDescent="0.2">
      <c r="P2059" s="485"/>
      <c r="Q2059" s="485"/>
      <c r="R2059" s="485"/>
    </row>
    <row r="2060" spans="16:18" x14ac:dyDescent="0.2">
      <c r="P2060" s="485"/>
      <c r="Q2060" s="485"/>
      <c r="R2060" s="485"/>
    </row>
    <row r="2061" spans="16:18" x14ac:dyDescent="0.2">
      <c r="P2061" s="485"/>
      <c r="Q2061" s="485"/>
      <c r="R2061" s="485"/>
    </row>
    <row r="2062" spans="16:18" x14ac:dyDescent="0.2">
      <c r="P2062" s="485"/>
      <c r="Q2062" s="485"/>
      <c r="R2062" s="485"/>
    </row>
    <row r="2063" spans="16:18" x14ac:dyDescent="0.2">
      <c r="P2063" s="485"/>
      <c r="Q2063" s="485"/>
      <c r="R2063" s="485"/>
    </row>
    <row r="2064" spans="16:18" x14ac:dyDescent="0.2">
      <c r="P2064" s="485"/>
      <c r="Q2064" s="485"/>
      <c r="R2064" s="485"/>
    </row>
    <row r="2065" spans="16:18" x14ac:dyDescent="0.2">
      <c r="P2065" s="485"/>
      <c r="Q2065" s="485"/>
      <c r="R2065" s="485"/>
    </row>
    <row r="2066" spans="16:18" x14ac:dyDescent="0.2">
      <c r="P2066" s="485"/>
      <c r="Q2066" s="485"/>
      <c r="R2066" s="485"/>
    </row>
    <row r="2067" spans="16:18" x14ac:dyDescent="0.2">
      <c r="P2067" s="485"/>
      <c r="Q2067" s="485"/>
      <c r="R2067" s="485"/>
    </row>
    <row r="2068" spans="16:18" x14ac:dyDescent="0.2">
      <c r="P2068" s="485"/>
      <c r="Q2068" s="485"/>
      <c r="R2068" s="485"/>
    </row>
    <row r="2069" spans="16:18" x14ac:dyDescent="0.2">
      <c r="P2069" s="485"/>
      <c r="Q2069" s="485"/>
      <c r="R2069" s="485"/>
    </row>
    <row r="2070" spans="16:18" x14ac:dyDescent="0.2">
      <c r="P2070" s="485"/>
      <c r="Q2070" s="485"/>
      <c r="R2070" s="485"/>
    </row>
    <row r="2071" spans="16:18" x14ac:dyDescent="0.2">
      <c r="P2071" s="485"/>
      <c r="Q2071" s="485"/>
      <c r="R2071" s="485"/>
    </row>
    <row r="2072" spans="16:18" x14ac:dyDescent="0.2">
      <c r="P2072" s="485"/>
      <c r="Q2072" s="485"/>
      <c r="R2072" s="485"/>
    </row>
    <row r="2073" spans="16:18" x14ac:dyDescent="0.2">
      <c r="P2073" s="485"/>
      <c r="Q2073" s="485"/>
      <c r="R2073" s="485"/>
    </row>
    <row r="2074" spans="16:18" x14ac:dyDescent="0.2">
      <c r="P2074" s="485"/>
      <c r="Q2074" s="485"/>
      <c r="R2074" s="485"/>
    </row>
    <row r="2075" spans="16:18" x14ac:dyDescent="0.2">
      <c r="P2075" s="485"/>
      <c r="Q2075" s="485"/>
      <c r="R2075" s="485"/>
    </row>
    <row r="2076" spans="16:18" x14ac:dyDescent="0.2">
      <c r="P2076" s="485"/>
      <c r="Q2076" s="485"/>
      <c r="R2076" s="485"/>
    </row>
    <row r="2077" spans="16:18" x14ac:dyDescent="0.2">
      <c r="P2077" s="485"/>
      <c r="Q2077" s="485"/>
      <c r="R2077" s="485"/>
    </row>
    <row r="2078" spans="16:18" x14ac:dyDescent="0.2">
      <c r="P2078" s="485"/>
      <c r="Q2078" s="485"/>
      <c r="R2078" s="485"/>
    </row>
    <row r="2079" spans="16:18" x14ac:dyDescent="0.2">
      <c r="P2079" s="485"/>
      <c r="Q2079" s="485"/>
      <c r="R2079" s="485"/>
    </row>
    <row r="2080" spans="16:18" x14ac:dyDescent="0.2">
      <c r="P2080" s="485"/>
      <c r="Q2080" s="485"/>
      <c r="R2080" s="485"/>
    </row>
    <row r="2081" spans="16:18" x14ac:dyDescent="0.2">
      <c r="P2081" s="485"/>
      <c r="Q2081" s="485"/>
      <c r="R2081" s="485"/>
    </row>
    <row r="2082" spans="16:18" x14ac:dyDescent="0.2">
      <c r="P2082" s="485"/>
      <c r="Q2082" s="485"/>
      <c r="R2082" s="485"/>
    </row>
    <row r="2083" spans="16:18" x14ac:dyDescent="0.2">
      <c r="P2083" s="485"/>
      <c r="Q2083" s="485"/>
      <c r="R2083" s="485"/>
    </row>
    <row r="2084" spans="16:18" x14ac:dyDescent="0.2">
      <c r="P2084" s="485"/>
      <c r="Q2084" s="485"/>
      <c r="R2084" s="485"/>
    </row>
    <row r="2085" spans="16:18" x14ac:dyDescent="0.2">
      <c r="P2085" s="485"/>
      <c r="Q2085" s="485"/>
      <c r="R2085" s="485"/>
    </row>
    <row r="2086" spans="16:18" x14ac:dyDescent="0.2">
      <c r="P2086" s="485"/>
      <c r="Q2086" s="485"/>
      <c r="R2086" s="485"/>
    </row>
    <row r="2087" spans="16:18" x14ac:dyDescent="0.2">
      <c r="P2087" s="485"/>
      <c r="Q2087" s="485"/>
      <c r="R2087" s="485"/>
    </row>
    <row r="2088" spans="16:18" x14ac:dyDescent="0.2">
      <c r="P2088" s="485"/>
      <c r="Q2088" s="485"/>
      <c r="R2088" s="485"/>
    </row>
    <row r="2089" spans="16:18" x14ac:dyDescent="0.2">
      <c r="P2089" s="485"/>
      <c r="Q2089" s="485"/>
      <c r="R2089" s="485"/>
    </row>
    <row r="2090" spans="16:18" x14ac:dyDescent="0.2">
      <c r="P2090" s="485"/>
      <c r="Q2090" s="485"/>
      <c r="R2090" s="485"/>
    </row>
    <row r="2091" spans="16:18" x14ac:dyDescent="0.2">
      <c r="P2091" s="485"/>
      <c r="Q2091" s="485"/>
      <c r="R2091" s="485"/>
    </row>
    <row r="2092" spans="16:18" x14ac:dyDescent="0.2">
      <c r="P2092" s="485"/>
      <c r="Q2092" s="485"/>
      <c r="R2092" s="485"/>
    </row>
    <row r="2093" spans="16:18" x14ac:dyDescent="0.2">
      <c r="P2093" s="485"/>
      <c r="Q2093" s="485"/>
      <c r="R2093" s="485"/>
    </row>
    <row r="2094" spans="16:18" x14ac:dyDescent="0.2">
      <c r="P2094" s="485"/>
      <c r="Q2094" s="485"/>
      <c r="R2094" s="485"/>
    </row>
    <row r="2095" spans="16:18" x14ac:dyDescent="0.2">
      <c r="P2095" s="485"/>
      <c r="Q2095" s="485"/>
      <c r="R2095" s="485"/>
    </row>
    <row r="2096" spans="16:18" x14ac:dyDescent="0.2">
      <c r="P2096" s="485"/>
      <c r="Q2096" s="485"/>
      <c r="R2096" s="485"/>
    </row>
    <row r="2097" spans="16:18" x14ac:dyDescent="0.2">
      <c r="P2097" s="485"/>
      <c r="Q2097" s="485"/>
      <c r="R2097" s="485"/>
    </row>
    <row r="2098" spans="16:18" x14ac:dyDescent="0.2">
      <c r="P2098" s="485"/>
      <c r="Q2098" s="485"/>
      <c r="R2098" s="485"/>
    </row>
    <row r="2099" spans="16:18" x14ac:dyDescent="0.2">
      <c r="P2099" s="485"/>
      <c r="Q2099" s="485"/>
      <c r="R2099" s="485"/>
    </row>
    <row r="2100" spans="16:18" x14ac:dyDescent="0.2">
      <c r="P2100" s="485"/>
      <c r="Q2100" s="485"/>
      <c r="R2100" s="485"/>
    </row>
    <row r="2101" spans="16:18" x14ac:dyDescent="0.2">
      <c r="P2101" s="485"/>
      <c r="Q2101" s="485"/>
      <c r="R2101" s="485"/>
    </row>
    <row r="2102" spans="16:18" x14ac:dyDescent="0.2">
      <c r="P2102" s="485"/>
      <c r="Q2102" s="485"/>
      <c r="R2102" s="485"/>
    </row>
    <row r="2103" spans="16:18" x14ac:dyDescent="0.2">
      <c r="P2103" s="485"/>
      <c r="Q2103" s="485"/>
      <c r="R2103" s="485"/>
    </row>
    <row r="2104" spans="16:18" x14ac:dyDescent="0.2">
      <c r="P2104" s="485"/>
      <c r="Q2104" s="485"/>
      <c r="R2104" s="485"/>
    </row>
    <row r="2105" spans="16:18" x14ac:dyDescent="0.2">
      <c r="P2105" s="485"/>
      <c r="Q2105" s="485"/>
      <c r="R2105" s="485"/>
    </row>
    <row r="2106" spans="16:18" x14ac:dyDescent="0.2">
      <c r="P2106" s="485"/>
      <c r="Q2106" s="485"/>
      <c r="R2106" s="485"/>
    </row>
    <row r="2107" spans="16:18" x14ac:dyDescent="0.2">
      <c r="P2107" s="485"/>
      <c r="Q2107" s="485"/>
      <c r="R2107" s="485"/>
    </row>
    <row r="2108" spans="16:18" x14ac:dyDescent="0.2">
      <c r="P2108" s="485"/>
      <c r="Q2108" s="485"/>
      <c r="R2108" s="485"/>
    </row>
    <row r="2109" spans="16:18" x14ac:dyDescent="0.2">
      <c r="P2109" s="485"/>
      <c r="Q2109" s="485"/>
      <c r="R2109" s="485"/>
    </row>
    <row r="2110" spans="16:18" x14ac:dyDescent="0.2">
      <c r="P2110" s="485"/>
      <c r="Q2110" s="485"/>
      <c r="R2110" s="485"/>
    </row>
    <row r="2111" spans="16:18" x14ac:dyDescent="0.2">
      <c r="P2111" s="485"/>
      <c r="Q2111" s="485"/>
      <c r="R2111" s="485"/>
    </row>
    <row r="2112" spans="16:18" x14ac:dyDescent="0.2">
      <c r="P2112" s="485"/>
      <c r="Q2112" s="485"/>
      <c r="R2112" s="485"/>
    </row>
    <row r="2113" spans="16:18" x14ac:dyDescent="0.2">
      <c r="P2113" s="485"/>
      <c r="Q2113" s="485"/>
      <c r="R2113" s="485"/>
    </row>
    <row r="2114" spans="16:18" x14ac:dyDescent="0.2">
      <c r="P2114" s="485"/>
      <c r="Q2114" s="485"/>
      <c r="R2114" s="485"/>
    </row>
    <row r="2115" spans="16:18" x14ac:dyDescent="0.2">
      <c r="P2115" s="485"/>
      <c r="Q2115" s="485"/>
      <c r="R2115" s="485"/>
    </row>
    <row r="2116" spans="16:18" x14ac:dyDescent="0.2">
      <c r="P2116" s="485"/>
      <c r="Q2116" s="485"/>
      <c r="R2116" s="485"/>
    </row>
    <row r="2117" spans="16:18" x14ac:dyDescent="0.2">
      <c r="P2117" s="485"/>
      <c r="Q2117" s="485"/>
      <c r="R2117" s="485"/>
    </row>
    <row r="2118" spans="16:18" x14ac:dyDescent="0.2">
      <c r="P2118" s="485"/>
      <c r="Q2118" s="485"/>
      <c r="R2118" s="485"/>
    </row>
    <row r="2119" spans="16:18" x14ac:dyDescent="0.2">
      <c r="P2119" s="485"/>
      <c r="Q2119" s="485"/>
      <c r="R2119" s="485"/>
    </row>
    <row r="2120" spans="16:18" x14ac:dyDescent="0.2">
      <c r="P2120" s="485"/>
      <c r="Q2120" s="485"/>
      <c r="R2120" s="485"/>
    </row>
    <row r="2121" spans="16:18" x14ac:dyDescent="0.2">
      <c r="P2121" s="485"/>
      <c r="Q2121" s="485"/>
      <c r="R2121" s="485"/>
    </row>
    <row r="2122" spans="16:18" x14ac:dyDescent="0.2">
      <c r="P2122" s="485"/>
      <c r="Q2122" s="485"/>
      <c r="R2122" s="485"/>
    </row>
    <row r="2123" spans="16:18" x14ac:dyDescent="0.2">
      <c r="P2123" s="485"/>
      <c r="Q2123" s="485"/>
      <c r="R2123" s="485"/>
    </row>
    <row r="2124" spans="16:18" x14ac:dyDescent="0.2">
      <c r="P2124" s="485"/>
      <c r="Q2124" s="485"/>
      <c r="R2124" s="485"/>
    </row>
    <row r="2125" spans="16:18" x14ac:dyDescent="0.2">
      <c r="P2125" s="485"/>
      <c r="Q2125" s="485"/>
      <c r="R2125" s="485"/>
    </row>
    <row r="2126" spans="16:18" x14ac:dyDescent="0.2">
      <c r="P2126" s="485"/>
      <c r="Q2126" s="485"/>
      <c r="R2126" s="485"/>
    </row>
    <row r="2127" spans="16:18" x14ac:dyDescent="0.2">
      <c r="P2127" s="485"/>
      <c r="Q2127" s="485"/>
      <c r="R2127" s="485"/>
    </row>
    <row r="2128" spans="16:18" x14ac:dyDescent="0.2">
      <c r="P2128" s="485"/>
      <c r="Q2128" s="485"/>
      <c r="R2128" s="485"/>
    </row>
    <row r="2129" spans="16:18" x14ac:dyDescent="0.2">
      <c r="P2129" s="485"/>
      <c r="Q2129" s="485"/>
      <c r="R2129" s="485"/>
    </row>
    <row r="2130" spans="16:18" x14ac:dyDescent="0.2">
      <c r="P2130" s="485"/>
      <c r="Q2130" s="485"/>
      <c r="R2130" s="485"/>
    </row>
    <row r="2131" spans="16:18" x14ac:dyDescent="0.2">
      <c r="P2131" s="485"/>
      <c r="Q2131" s="485"/>
      <c r="R2131" s="485"/>
    </row>
    <row r="2132" spans="16:18" x14ac:dyDescent="0.2">
      <c r="P2132" s="485"/>
      <c r="Q2132" s="485"/>
      <c r="R2132" s="485"/>
    </row>
    <row r="2133" spans="16:18" x14ac:dyDescent="0.2">
      <c r="P2133" s="485"/>
      <c r="Q2133" s="485"/>
      <c r="R2133" s="485"/>
    </row>
    <row r="2134" spans="16:18" x14ac:dyDescent="0.2">
      <c r="P2134" s="485"/>
      <c r="Q2134" s="485"/>
      <c r="R2134" s="485"/>
    </row>
    <row r="2135" spans="16:18" x14ac:dyDescent="0.2">
      <c r="P2135" s="485"/>
      <c r="Q2135" s="485"/>
      <c r="R2135" s="485"/>
    </row>
    <row r="2136" spans="16:18" x14ac:dyDescent="0.2">
      <c r="P2136" s="485"/>
      <c r="Q2136" s="485"/>
      <c r="R2136" s="485"/>
    </row>
    <row r="2137" spans="16:18" x14ac:dyDescent="0.2">
      <c r="P2137" s="485"/>
      <c r="Q2137" s="485"/>
      <c r="R2137" s="485"/>
    </row>
    <row r="2138" spans="16:18" x14ac:dyDescent="0.2">
      <c r="P2138" s="485"/>
      <c r="Q2138" s="485"/>
      <c r="R2138" s="485"/>
    </row>
    <row r="2139" spans="16:18" x14ac:dyDescent="0.2">
      <c r="P2139" s="485"/>
      <c r="Q2139" s="485"/>
      <c r="R2139" s="485"/>
    </row>
    <row r="2140" spans="16:18" x14ac:dyDescent="0.2">
      <c r="P2140" s="485"/>
      <c r="Q2140" s="485"/>
      <c r="R2140" s="485"/>
    </row>
    <row r="2141" spans="16:18" x14ac:dyDescent="0.2">
      <c r="P2141" s="485"/>
      <c r="Q2141" s="485"/>
      <c r="R2141" s="485"/>
    </row>
    <row r="2142" spans="16:18" x14ac:dyDescent="0.2">
      <c r="P2142" s="485"/>
      <c r="Q2142" s="485"/>
      <c r="R2142" s="485"/>
    </row>
    <row r="2143" spans="16:18" x14ac:dyDescent="0.2">
      <c r="P2143" s="485"/>
      <c r="Q2143" s="485"/>
      <c r="R2143" s="485"/>
    </row>
    <row r="2144" spans="16:18" x14ac:dyDescent="0.2">
      <c r="P2144" s="485"/>
      <c r="Q2144" s="485"/>
      <c r="R2144" s="485"/>
    </row>
    <row r="2145" spans="16:18" x14ac:dyDescent="0.2">
      <c r="P2145" s="485"/>
      <c r="Q2145" s="485"/>
      <c r="R2145" s="485"/>
    </row>
    <row r="2146" spans="16:18" x14ac:dyDescent="0.2">
      <c r="P2146" s="485"/>
      <c r="Q2146" s="485"/>
      <c r="R2146" s="485"/>
    </row>
    <row r="2147" spans="16:18" x14ac:dyDescent="0.2">
      <c r="P2147" s="485"/>
      <c r="Q2147" s="485"/>
      <c r="R2147" s="485"/>
    </row>
    <row r="2148" spans="16:18" x14ac:dyDescent="0.2">
      <c r="P2148" s="485"/>
      <c r="Q2148" s="485"/>
      <c r="R2148" s="485"/>
    </row>
    <row r="2149" spans="16:18" x14ac:dyDescent="0.2">
      <c r="P2149" s="485"/>
      <c r="Q2149" s="485"/>
      <c r="R2149" s="485"/>
    </row>
    <row r="2150" spans="16:18" x14ac:dyDescent="0.2">
      <c r="P2150" s="485"/>
      <c r="Q2150" s="485"/>
      <c r="R2150" s="485"/>
    </row>
    <row r="2151" spans="16:18" x14ac:dyDescent="0.2">
      <c r="P2151" s="485"/>
      <c r="Q2151" s="485"/>
      <c r="R2151" s="485"/>
    </row>
    <row r="2152" spans="16:18" x14ac:dyDescent="0.2">
      <c r="P2152" s="485"/>
      <c r="Q2152" s="485"/>
      <c r="R2152" s="485"/>
    </row>
    <row r="2153" spans="16:18" x14ac:dyDescent="0.2">
      <c r="P2153" s="485"/>
      <c r="Q2153" s="485"/>
      <c r="R2153" s="485"/>
    </row>
    <row r="2154" spans="16:18" x14ac:dyDescent="0.2">
      <c r="P2154" s="485"/>
      <c r="Q2154" s="485"/>
      <c r="R2154" s="485"/>
    </row>
    <row r="2155" spans="16:18" x14ac:dyDescent="0.2">
      <c r="P2155" s="485"/>
      <c r="Q2155" s="485"/>
      <c r="R2155" s="485"/>
    </row>
    <row r="2156" spans="16:18" x14ac:dyDescent="0.2">
      <c r="P2156" s="485"/>
      <c r="Q2156" s="485"/>
      <c r="R2156" s="485"/>
    </row>
    <row r="2157" spans="16:18" x14ac:dyDescent="0.2">
      <c r="P2157" s="485"/>
      <c r="Q2157" s="485"/>
      <c r="R2157" s="485"/>
    </row>
    <row r="2158" spans="16:18" x14ac:dyDescent="0.2">
      <c r="P2158" s="485"/>
      <c r="Q2158" s="485"/>
      <c r="R2158" s="485"/>
    </row>
    <row r="2159" spans="16:18" x14ac:dyDescent="0.2">
      <c r="P2159" s="485"/>
      <c r="Q2159" s="485"/>
      <c r="R2159" s="485"/>
    </row>
    <row r="2160" spans="16:18" x14ac:dyDescent="0.2">
      <c r="P2160" s="485"/>
      <c r="Q2160" s="485"/>
      <c r="R2160" s="485"/>
    </row>
    <row r="2161" spans="16:18" x14ac:dyDescent="0.2">
      <c r="P2161" s="485"/>
      <c r="Q2161" s="485"/>
      <c r="R2161" s="485"/>
    </row>
    <row r="2162" spans="16:18" x14ac:dyDescent="0.2">
      <c r="P2162" s="485"/>
      <c r="Q2162" s="485"/>
      <c r="R2162" s="485"/>
    </row>
    <row r="2163" spans="16:18" x14ac:dyDescent="0.2">
      <c r="P2163" s="485"/>
      <c r="Q2163" s="485"/>
      <c r="R2163" s="485"/>
    </row>
    <row r="2164" spans="16:18" x14ac:dyDescent="0.2">
      <c r="P2164" s="485"/>
      <c r="Q2164" s="485"/>
      <c r="R2164" s="485"/>
    </row>
    <row r="2165" spans="16:18" x14ac:dyDescent="0.2">
      <c r="P2165" s="485"/>
      <c r="Q2165" s="485"/>
      <c r="R2165" s="485"/>
    </row>
    <row r="2166" spans="16:18" x14ac:dyDescent="0.2">
      <c r="P2166" s="485"/>
      <c r="Q2166" s="485"/>
      <c r="R2166" s="485"/>
    </row>
    <row r="2167" spans="16:18" x14ac:dyDescent="0.2">
      <c r="P2167" s="485"/>
      <c r="Q2167" s="485"/>
      <c r="R2167" s="485"/>
    </row>
    <row r="2168" spans="16:18" x14ac:dyDescent="0.2">
      <c r="P2168" s="485"/>
      <c r="Q2168" s="485"/>
      <c r="R2168" s="485"/>
    </row>
    <row r="2169" spans="16:18" x14ac:dyDescent="0.2">
      <c r="P2169" s="485"/>
      <c r="Q2169" s="485"/>
      <c r="R2169" s="485"/>
    </row>
    <row r="2170" spans="16:18" x14ac:dyDescent="0.2">
      <c r="P2170" s="485"/>
      <c r="Q2170" s="485"/>
      <c r="R2170" s="485"/>
    </row>
    <row r="2171" spans="16:18" x14ac:dyDescent="0.2">
      <c r="P2171" s="485"/>
      <c r="Q2171" s="485"/>
      <c r="R2171" s="485"/>
    </row>
    <row r="2172" spans="16:18" x14ac:dyDescent="0.2">
      <c r="P2172" s="485"/>
      <c r="Q2172" s="485"/>
      <c r="R2172" s="485"/>
    </row>
    <row r="2173" spans="16:18" x14ac:dyDescent="0.2">
      <c r="P2173" s="485"/>
      <c r="Q2173" s="485"/>
      <c r="R2173" s="485"/>
    </row>
    <row r="2174" spans="16:18" x14ac:dyDescent="0.2">
      <c r="P2174" s="485"/>
      <c r="Q2174" s="485"/>
      <c r="R2174" s="485"/>
    </row>
    <row r="2175" spans="16:18" x14ac:dyDescent="0.2">
      <c r="P2175" s="485"/>
      <c r="Q2175" s="485"/>
      <c r="R2175" s="485"/>
    </row>
    <row r="2176" spans="16:18" x14ac:dyDescent="0.2">
      <c r="P2176" s="485"/>
      <c r="Q2176" s="485"/>
      <c r="R2176" s="485"/>
    </row>
    <row r="2177" spans="16:18" x14ac:dyDescent="0.2">
      <c r="P2177" s="485"/>
      <c r="Q2177" s="485"/>
      <c r="R2177" s="485"/>
    </row>
    <row r="2178" spans="16:18" x14ac:dyDescent="0.2">
      <c r="P2178" s="485"/>
      <c r="Q2178" s="485"/>
      <c r="R2178" s="485"/>
    </row>
    <row r="2179" spans="16:18" x14ac:dyDescent="0.2">
      <c r="P2179" s="485"/>
      <c r="Q2179" s="485"/>
      <c r="R2179" s="485"/>
    </row>
    <row r="2180" spans="16:18" x14ac:dyDescent="0.2">
      <c r="P2180" s="485"/>
      <c r="Q2180" s="485"/>
      <c r="R2180" s="485"/>
    </row>
    <row r="2181" spans="16:18" x14ac:dyDescent="0.2">
      <c r="P2181" s="485"/>
      <c r="Q2181" s="485"/>
      <c r="R2181" s="485"/>
    </row>
    <row r="2182" spans="16:18" x14ac:dyDescent="0.2">
      <c r="P2182" s="485"/>
      <c r="Q2182" s="485"/>
      <c r="R2182" s="485"/>
    </row>
    <row r="2183" spans="16:18" x14ac:dyDescent="0.2">
      <c r="P2183" s="485"/>
      <c r="Q2183" s="485"/>
      <c r="R2183" s="485"/>
    </row>
    <row r="2184" spans="16:18" x14ac:dyDescent="0.2">
      <c r="P2184" s="485"/>
      <c r="Q2184" s="485"/>
      <c r="R2184" s="485"/>
    </row>
    <row r="2185" spans="16:18" x14ac:dyDescent="0.2">
      <c r="P2185" s="485"/>
      <c r="Q2185" s="485"/>
      <c r="R2185" s="485"/>
    </row>
    <row r="2186" spans="16:18" x14ac:dyDescent="0.2">
      <c r="P2186" s="485"/>
      <c r="Q2186" s="485"/>
      <c r="R2186" s="485"/>
    </row>
    <row r="2187" spans="16:18" x14ac:dyDescent="0.2">
      <c r="P2187" s="485"/>
      <c r="Q2187" s="485"/>
      <c r="R2187" s="485"/>
    </row>
    <row r="2188" spans="16:18" x14ac:dyDescent="0.2">
      <c r="P2188" s="485"/>
      <c r="Q2188" s="485"/>
      <c r="R2188" s="485"/>
    </row>
    <row r="2189" spans="16:18" x14ac:dyDescent="0.2">
      <c r="P2189" s="485"/>
      <c r="Q2189" s="485"/>
      <c r="R2189" s="485"/>
    </row>
    <row r="2190" spans="16:18" x14ac:dyDescent="0.2">
      <c r="P2190" s="485"/>
      <c r="Q2190" s="485"/>
      <c r="R2190" s="485"/>
    </row>
    <row r="2191" spans="16:18" x14ac:dyDescent="0.2">
      <c r="P2191" s="485"/>
      <c r="Q2191" s="485"/>
      <c r="R2191" s="485"/>
    </row>
    <row r="2192" spans="16:18" x14ac:dyDescent="0.2">
      <c r="P2192" s="485"/>
      <c r="Q2192" s="485"/>
      <c r="R2192" s="485"/>
    </row>
    <row r="2193" spans="16:18" x14ac:dyDescent="0.2">
      <c r="P2193" s="485"/>
      <c r="Q2193" s="485"/>
      <c r="R2193" s="485"/>
    </row>
    <row r="2194" spans="16:18" x14ac:dyDescent="0.2">
      <c r="P2194" s="485"/>
      <c r="Q2194" s="485"/>
      <c r="R2194" s="485"/>
    </row>
    <row r="2195" spans="16:18" x14ac:dyDescent="0.2">
      <c r="P2195" s="485"/>
      <c r="Q2195" s="485"/>
      <c r="R2195" s="485"/>
    </row>
    <row r="2196" spans="16:18" x14ac:dyDescent="0.2">
      <c r="P2196" s="485"/>
      <c r="Q2196" s="485"/>
      <c r="R2196" s="485"/>
    </row>
    <row r="2197" spans="16:18" x14ac:dyDescent="0.2">
      <c r="P2197" s="485"/>
      <c r="Q2197" s="485"/>
      <c r="R2197" s="485"/>
    </row>
    <row r="2198" spans="16:18" x14ac:dyDescent="0.2">
      <c r="P2198" s="485"/>
      <c r="Q2198" s="485"/>
      <c r="R2198" s="485"/>
    </row>
    <row r="2199" spans="16:18" x14ac:dyDescent="0.2">
      <c r="P2199" s="485"/>
      <c r="Q2199" s="485"/>
      <c r="R2199" s="485"/>
    </row>
    <row r="2200" spans="16:18" x14ac:dyDescent="0.2">
      <c r="P2200" s="485"/>
      <c r="Q2200" s="485"/>
      <c r="R2200" s="485"/>
    </row>
    <row r="2201" spans="16:18" x14ac:dyDescent="0.2">
      <c r="P2201" s="485"/>
      <c r="Q2201" s="485"/>
      <c r="R2201" s="485"/>
    </row>
    <row r="2202" spans="16:18" x14ac:dyDescent="0.2">
      <c r="P2202" s="485"/>
      <c r="Q2202" s="485"/>
      <c r="R2202" s="485"/>
    </row>
    <row r="2203" spans="16:18" x14ac:dyDescent="0.2">
      <c r="P2203" s="485"/>
      <c r="Q2203" s="485"/>
      <c r="R2203" s="485"/>
    </row>
    <row r="2204" spans="16:18" x14ac:dyDescent="0.2">
      <c r="P2204" s="485"/>
      <c r="Q2204" s="485"/>
      <c r="R2204" s="485"/>
    </row>
    <row r="2205" spans="16:18" x14ac:dyDescent="0.2">
      <c r="P2205" s="485"/>
      <c r="Q2205" s="485"/>
      <c r="R2205" s="485"/>
    </row>
    <row r="2206" spans="16:18" x14ac:dyDescent="0.2">
      <c r="P2206" s="485"/>
      <c r="Q2206" s="485"/>
      <c r="R2206" s="485"/>
    </row>
    <row r="2207" spans="16:18" x14ac:dyDescent="0.2">
      <c r="P2207" s="485"/>
      <c r="Q2207" s="485"/>
      <c r="R2207" s="485"/>
    </row>
    <row r="2208" spans="16:18" x14ac:dyDescent="0.2">
      <c r="P2208" s="485"/>
      <c r="Q2208" s="485"/>
      <c r="R2208" s="485"/>
    </row>
    <row r="2209" spans="16:18" x14ac:dyDescent="0.2">
      <c r="P2209" s="485"/>
      <c r="Q2209" s="485"/>
      <c r="R2209" s="485"/>
    </row>
    <row r="2210" spans="16:18" x14ac:dyDescent="0.2">
      <c r="P2210" s="485"/>
      <c r="Q2210" s="485"/>
      <c r="R2210" s="485"/>
    </row>
    <row r="2211" spans="16:18" x14ac:dyDescent="0.2">
      <c r="P2211" s="485"/>
      <c r="Q2211" s="485"/>
      <c r="R2211" s="485"/>
    </row>
    <row r="2212" spans="16:18" x14ac:dyDescent="0.2">
      <c r="P2212" s="485"/>
      <c r="Q2212" s="485"/>
      <c r="R2212" s="485"/>
    </row>
    <row r="2213" spans="16:18" x14ac:dyDescent="0.2">
      <c r="P2213" s="485"/>
      <c r="Q2213" s="485"/>
      <c r="R2213" s="485"/>
    </row>
    <row r="2214" spans="16:18" x14ac:dyDescent="0.2">
      <c r="P2214" s="485"/>
      <c r="Q2214" s="485"/>
      <c r="R2214" s="485"/>
    </row>
    <row r="2215" spans="16:18" x14ac:dyDescent="0.2">
      <c r="P2215" s="485"/>
      <c r="Q2215" s="485"/>
      <c r="R2215" s="485"/>
    </row>
    <row r="2216" spans="16:18" x14ac:dyDescent="0.2">
      <c r="P2216" s="485"/>
      <c r="Q2216" s="485"/>
      <c r="R2216" s="485"/>
    </row>
    <row r="2217" spans="16:18" x14ac:dyDescent="0.2">
      <c r="P2217" s="485"/>
      <c r="Q2217" s="485"/>
      <c r="R2217" s="485"/>
    </row>
    <row r="2218" spans="16:18" x14ac:dyDescent="0.2">
      <c r="P2218" s="485"/>
      <c r="Q2218" s="485"/>
      <c r="R2218" s="485"/>
    </row>
    <row r="2219" spans="16:18" x14ac:dyDescent="0.2">
      <c r="P2219" s="485"/>
      <c r="Q2219" s="485"/>
      <c r="R2219" s="485"/>
    </row>
    <row r="2220" spans="16:18" x14ac:dyDescent="0.2">
      <c r="P2220" s="485"/>
      <c r="Q2220" s="485"/>
      <c r="R2220" s="485"/>
    </row>
    <row r="2221" spans="16:18" x14ac:dyDescent="0.2">
      <c r="P2221" s="485"/>
      <c r="Q2221" s="485"/>
      <c r="R2221" s="485"/>
    </row>
    <row r="2222" spans="16:18" x14ac:dyDescent="0.2">
      <c r="P2222" s="485"/>
      <c r="Q2222" s="485"/>
      <c r="R2222" s="485"/>
    </row>
    <row r="2223" spans="16:18" x14ac:dyDescent="0.2">
      <c r="P2223" s="485"/>
      <c r="Q2223" s="485"/>
      <c r="R2223" s="485"/>
    </row>
    <row r="2224" spans="16:18" x14ac:dyDescent="0.2">
      <c r="P2224" s="485"/>
      <c r="Q2224" s="485"/>
      <c r="R2224" s="485"/>
    </row>
    <row r="2225" spans="16:18" x14ac:dyDescent="0.2">
      <c r="P2225" s="485"/>
      <c r="Q2225" s="485"/>
      <c r="R2225" s="485"/>
    </row>
    <row r="2226" spans="16:18" x14ac:dyDescent="0.2">
      <c r="P2226" s="485"/>
      <c r="Q2226" s="485"/>
      <c r="R2226" s="485"/>
    </row>
    <row r="2227" spans="16:18" x14ac:dyDescent="0.2">
      <c r="P2227" s="485"/>
      <c r="Q2227" s="485"/>
      <c r="R2227" s="485"/>
    </row>
    <row r="2228" spans="16:18" x14ac:dyDescent="0.2">
      <c r="P2228" s="485"/>
      <c r="Q2228" s="485"/>
      <c r="R2228" s="485"/>
    </row>
    <row r="2229" spans="16:18" x14ac:dyDescent="0.2">
      <c r="P2229" s="485"/>
      <c r="Q2229" s="485"/>
      <c r="R2229" s="485"/>
    </row>
    <row r="2230" spans="16:18" x14ac:dyDescent="0.2">
      <c r="P2230" s="485"/>
      <c r="Q2230" s="485"/>
      <c r="R2230" s="485"/>
    </row>
    <row r="2231" spans="16:18" x14ac:dyDescent="0.2">
      <c r="P2231" s="485"/>
      <c r="Q2231" s="485"/>
      <c r="R2231" s="485"/>
    </row>
    <row r="2232" spans="16:18" x14ac:dyDescent="0.2">
      <c r="P2232" s="485"/>
      <c r="Q2232" s="485"/>
      <c r="R2232" s="485"/>
    </row>
    <row r="2233" spans="16:18" x14ac:dyDescent="0.2">
      <c r="P2233" s="485"/>
      <c r="Q2233" s="485"/>
      <c r="R2233" s="485"/>
    </row>
    <row r="2234" spans="16:18" x14ac:dyDescent="0.2">
      <c r="P2234" s="485"/>
      <c r="Q2234" s="485"/>
      <c r="R2234" s="485"/>
    </row>
    <row r="2235" spans="16:18" x14ac:dyDescent="0.2">
      <c r="P2235" s="485"/>
      <c r="Q2235" s="485"/>
      <c r="R2235" s="485"/>
    </row>
    <row r="2236" spans="16:18" x14ac:dyDescent="0.2">
      <c r="P2236" s="485"/>
      <c r="Q2236" s="485"/>
      <c r="R2236" s="485"/>
    </row>
    <row r="2237" spans="16:18" x14ac:dyDescent="0.2">
      <c r="P2237" s="485"/>
      <c r="Q2237" s="485"/>
      <c r="R2237" s="485"/>
    </row>
    <row r="2238" spans="16:18" x14ac:dyDescent="0.2">
      <c r="P2238" s="485"/>
      <c r="Q2238" s="485"/>
      <c r="R2238" s="485"/>
    </row>
    <row r="2239" spans="16:18" x14ac:dyDescent="0.2">
      <c r="P2239" s="485"/>
      <c r="Q2239" s="485"/>
      <c r="R2239" s="485"/>
    </row>
    <row r="2240" spans="16:18" x14ac:dyDescent="0.2">
      <c r="P2240" s="485"/>
      <c r="Q2240" s="485"/>
      <c r="R2240" s="485"/>
    </row>
    <row r="2241" spans="16:18" x14ac:dyDescent="0.2">
      <c r="P2241" s="485"/>
      <c r="Q2241" s="485"/>
      <c r="R2241" s="485"/>
    </row>
    <row r="2242" spans="16:18" x14ac:dyDescent="0.2">
      <c r="P2242" s="485"/>
      <c r="Q2242" s="485"/>
      <c r="R2242" s="485"/>
    </row>
    <row r="2243" spans="16:18" x14ac:dyDescent="0.2">
      <c r="P2243" s="485"/>
      <c r="Q2243" s="485"/>
      <c r="R2243" s="485"/>
    </row>
    <row r="2244" spans="16:18" x14ac:dyDescent="0.2">
      <c r="P2244" s="485"/>
      <c r="Q2244" s="485"/>
      <c r="R2244" s="485"/>
    </row>
    <row r="2245" spans="16:18" x14ac:dyDescent="0.2">
      <c r="P2245" s="485"/>
      <c r="Q2245" s="485"/>
      <c r="R2245" s="485"/>
    </row>
    <row r="2246" spans="16:18" x14ac:dyDescent="0.2">
      <c r="P2246" s="485"/>
      <c r="Q2246" s="485"/>
      <c r="R2246" s="485"/>
    </row>
    <row r="2247" spans="16:18" x14ac:dyDescent="0.2">
      <c r="P2247" s="485"/>
      <c r="Q2247" s="485"/>
      <c r="R2247" s="485"/>
    </row>
    <row r="2248" spans="16:18" x14ac:dyDescent="0.2">
      <c r="P2248" s="485"/>
      <c r="Q2248" s="485"/>
      <c r="R2248" s="485"/>
    </row>
    <row r="2249" spans="16:18" x14ac:dyDescent="0.2">
      <c r="P2249" s="485"/>
      <c r="Q2249" s="485"/>
      <c r="R2249" s="485"/>
    </row>
    <row r="2250" spans="16:18" x14ac:dyDescent="0.2">
      <c r="P2250" s="485"/>
      <c r="Q2250" s="485"/>
      <c r="R2250" s="485"/>
    </row>
    <row r="2251" spans="16:18" x14ac:dyDescent="0.2">
      <c r="P2251" s="485"/>
      <c r="Q2251" s="485"/>
      <c r="R2251" s="485"/>
    </row>
    <row r="2252" spans="16:18" x14ac:dyDescent="0.2">
      <c r="P2252" s="485"/>
      <c r="Q2252" s="485"/>
      <c r="R2252" s="485"/>
    </row>
    <row r="2253" spans="16:18" x14ac:dyDescent="0.2">
      <c r="P2253" s="485"/>
      <c r="Q2253" s="485"/>
      <c r="R2253" s="485"/>
    </row>
    <row r="2254" spans="16:18" x14ac:dyDescent="0.2">
      <c r="P2254" s="485"/>
      <c r="Q2254" s="485"/>
      <c r="R2254" s="485"/>
    </row>
    <row r="2255" spans="16:18" x14ac:dyDescent="0.2">
      <c r="P2255" s="485"/>
      <c r="Q2255" s="485"/>
      <c r="R2255" s="485"/>
    </row>
    <row r="2256" spans="16:18" x14ac:dyDescent="0.2">
      <c r="P2256" s="485"/>
      <c r="Q2256" s="485"/>
      <c r="R2256" s="485"/>
    </row>
    <row r="2257" spans="16:18" x14ac:dyDescent="0.2">
      <c r="P2257" s="485"/>
      <c r="Q2257" s="485"/>
      <c r="R2257" s="485"/>
    </row>
    <row r="2258" spans="16:18" x14ac:dyDescent="0.2">
      <c r="P2258" s="485"/>
      <c r="Q2258" s="485"/>
      <c r="R2258" s="485"/>
    </row>
    <row r="2259" spans="16:18" x14ac:dyDescent="0.2">
      <c r="P2259" s="485"/>
      <c r="Q2259" s="485"/>
      <c r="R2259" s="485"/>
    </row>
    <row r="2260" spans="16:18" x14ac:dyDescent="0.2">
      <c r="P2260" s="485"/>
      <c r="Q2260" s="485"/>
      <c r="R2260" s="485"/>
    </row>
    <row r="2261" spans="16:18" x14ac:dyDescent="0.2">
      <c r="P2261" s="485"/>
      <c r="Q2261" s="485"/>
      <c r="R2261" s="485"/>
    </row>
    <row r="2262" spans="16:18" x14ac:dyDescent="0.2">
      <c r="P2262" s="485"/>
      <c r="Q2262" s="485"/>
      <c r="R2262" s="485"/>
    </row>
    <row r="2263" spans="16:18" x14ac:dyDescent="0.2">
      <c r="P2263" s="485"/>
      <c r="Q2263" s="485"/>
      <c r="R2263" s="485"/>
    </row>
    <row r="2264" spans="16:18" x14ac:dyDescent="0.2">
      <c r="P2264" s="485"/>
      <c r="Q2264" s="485"/>
      <c r="R2264" s="485"/>
    </row>
    <row r="2265" spans="16:18" x14ac:dyDescent="0.2">
      <c r="P2265" s="485"/>
      <c r="Q2265" s="485"/>
      <c r="R2265" s="485"/>
    </row>
    <row r="2266" spans="16:18" x14ac:dyDescent="0.2">
      <c r="P2266" s="485"/>
      <c r="Q2266" s="485"/>
      <c r="R2266" s="485"/>
    </row>
    <row r="2267" spans="16:18" x14ac:dyDescent="0.2">
      <c r="P2267" s="485"/>
      <c r="Q2267" s="485"/>
      <c r="R2267" s="485"/>
    </row>
    <row r="2268" spans="16:18" x14ac:dyDescent="0.2">
      <c r="P2268" s="485"/>
      <c r="Q2268" s="485"/>
      <c r="R2268" s="485"/>
    </row>
    <row r="2269" spans="16:18" x14ac:dyDescent="0.2">
      <c r="P2269" s="485"/>
      <c r="Q2269" s="485"/>
      <c r="R2269" s="485"/>
    </row>
    <row r="2270" spans="16:18" x14ac:dyDescent="0.2">
      <c r="P2270" s="485"/>
      <c r="Q2270" s="485"/>
      <c r="R2270" s="485"/>
    </row>
    <row r="2271" spans="16:18" x14ac:dyDescent="0.2">
      <c r="P2271" s="485"/>
      <c r="Q2271" s="485"/>
      <c r="R2271" s="485"/>
    </row>
    <row r="2272" spans="16:18" x14ac:dyDescent="0.2">
      <c r="P2272" s="485"/>
      <c r="Q2272" s="485"/>
      <c r="R2272" s="485"/>
    </row>
    <row r="2273" spans="16:18" x14ac:dyDescent="0.2">
      <c r="P2273" s="485"/>
      <c r="Q2273" s="485"/>
      <c r="R2273" s="485"/>
    </row>
    <row r="2274" spans="16:18" x14ac:dyDescent="0.2">
      <c r="P2274" s="485"/>
      <c r="Q2274" s="485"/>
      <c r="R2274" s="485"/>
    </row>
    <row r="2275" spans="16:18" x14ac:dyDescent="0.2">
      <c r="P2275" s="485"/>
      <c r="Q2275" s="485"/>
      <c r="R2275" s="485"/>
    </row>
    <row r="2276" spans="16:18" x14ac:dyDescent="0.2">
      <c r="P2276" s="485"/>
      <c r="Q2276" s="485"/>
      <c r="R2276" s="485"/>
    </row>
    <row r="2277" spans="16:18" x14ac:dyDescent="0.2">
      <c r="P2277" s="485"/>
      <c r="Q2277" s="485"/>
      <c r="R2277" s="485"/>
    </row>
    <row r="2278" spans="16:18" x14ac:dyDescent="0.2">
      <c r="P2278" s="485"/>
      <c r="Q2278" s="485"/>
      <c r="R2278" s="485"/>
    </row>
    <row r="2279" spans="16:18" x14ac:dyDescent="0.2">
      <c r="P2279" s="485"/>
      <c r="Q2279" s="485"/>
      <c r="R2279" s="485"/>
    </row>
    <row r="2280" spans="16:18" x14ac:dyDescent="0.2">
      <c r="P2280" s="485"/>
      <c r="Q2280" s="485"/>
      <c r="R2280" s="485"/>
    </row>
    <row r="2281" spans="16:18" x14ac:dyDescent="0.2">
      <c r="P2281" s="485"/>
      <c r="Q2281" s="485"/>
      <c r="R2281" s="485"/>
    </row>
    <row r="2282" spans="16:18" x14ac:dyDescent="0.2">
      <c r="P2282" s="485"/>
      <c r="Q2282" s="485"/>
      <c r="R2282" s="485"/>
    </row>
    <row r="2283" spans="16:18" x14ac:dyDescent="0.2">
      <c r="P2283" s="485"/>
      <c r="Q2283" s="485"/>
      <c r="R2283" s="485"/>
    </row>
    <row r="2284" spans="16:18" x14ac:dyDescent="0.2">
      <c r="P2284" s="485"/>
      <c r="Q2284" s="485"/>
      <c r="R2284" s="485"/>
    </row>
    <row r="2285" spans="16:18" x14ac:dyDescent="0.2">
      <c r="P2285" s="485"/>
      <c r="Q2285" s="485"/>
      <c r="R2285" s="485"/>
    </row>
    <row r="2286" spans="16:18" x14ac:dyDescent="0.2">
      <c r="P2286" s="485"/>
      <c r="Q2286" s="485"/>
      <c r="R2286" s="485"/>
    </row>
    <row r="2287" spans="16:18" x14ac:dyDescent="0.2">
      <c r="P2287" s="485"/>
      <c r="Q2287" s="485"/>
      <c r="R2287" s="485"/>
    </row>
    <row r="2288" spans="16:18" x14ac:dyDescent="0.2">
      <c r="P2288" s="485"/>
      <c r="Q2288" s="485"/>
      <c r="R2288" s="485"/>
    </row>
    <row r="2289" spans="16:18" x14ac:dyDescent="0.2">
      <c r="P2289" s="485"/>
      <c r="Q2289" s="485"/>
      <c r="R2289" s="485"/>
    </row>
    <row r="2290" spans="16:18" x14ac:dyDescent="0.2">
      <c r="P2290" s="485"/>
      <c r="Q2290" s="485"/>
      <c r="R2290" s="485"/>
    </row>
    <row r="2291" spans="16:18" x14ac:dyDescent="0.2">
      <c r="P2291" s="485"/>
      <c r="Q2291" s="485"/>
      <c r="R2291" s="485"/>
    </row>
    <row r="2292" spans="16:18" x14ac:dyDescent="0.2">
      <c r="P2292" s="485"/>
      <c r="Q2292" s="485"/>
      <c r="R2292" s="485"/>
    </row>
    <row r="2293" spans="16:18" x14ac:dyDescent="0.2">
      <c r="P2293" s="485"/>
      <c r="Q2293" s="485"/>
      <c r="R2293" s="485"/>
    </row>
    <row r="2294" spans="16:18" x14ac:dyDescent="0.2">
      <c r="P2294" s="485"/>
      <c r="Q2294" s="485"/>
      <c r="R2294" s="485"/>
    </row>
    <row r="2295" spans="16:18" x14ac:dyDescent="0.2">
      <c r="P2295" s="485"/>
      <c r="Q2295" s="485"/>
      <c r="R2295" s="485"/>
    </row>
    <row r="2296" spans="16:18" x14ac:dyDescent="0.2">
      <c r="P2296" s="485"/>
      <c r="Q2296" s="485"/>
      <c r="R2296" s="485"/>
    </row>
    <row r="2297" spans="16:18" x14ac:dyDescent="0.2">
      <c r="P2297" s="485"/>
      <c r="Q2297" s="485"/>
      <c r="R2297" s="485"/>
    </row>
    <row r="2298" spans="16:18" x14ac:dyDescent="0.2">
      <c r="P2298" s="485"/>
      <c r="Q2298" s="485"/>
      <c r="R2298" s="485"/>
    </row>
    <row r="2299" spans="16:18" x14ac:dyDescent="0.2">
      <c r="P2299" s="485"/>
      <c r="Q2299" s="485"/>
      <c r="R2299" s="485"/>
    </row>
    <row r="2300" spans="16:18" x14ac:dyDescent="0.2">
      <c r="P2300" s="485"/>
      <c r="Q2300" s="485"/>
      <c r="R2300" s="485"/>
    </row>
    <row r="2301" spans="16:18" x14ac:dyDescent="0.2">
      <c r="P2301" s="485"/>
      <c r="Q2301" s="485"/>
      <c r="R2301" s="485"/>
    </row>
    <row r="2302" spans="16:18" x14ac:dyDescent="0.2">
      <c r="P2302" s="485"/>
      <c r="Q2302" s="485"/>
      <c r="R2302" s="485"/>
    </row>
    <row r="2303" spans="16:18" x14ac:dyDescent="0.2">
      <c r="P2303" s="485"/>
      <c r="Q2303" s="485"/>
      <c r="R2303" s="485"/>
    </row>
    <row r="2304" spans="16:18" x14ac:dyDescent="0.2">
      <c r="P2304" s="485"/>
      <c r="Q2304" s="485"/>
      <c r="R2304" s="485"/>
    </row>
    <row r="2305" spans="16:18" x14ac:dyDescent="0.2">
      <c r="P2305" s="485"/>
      <c r="Q2305" s="485"/>
      <c r="R2305" s="485"/>
    </row>
    <row r="2306" spans="16:18" x14ac:dyDescent="0.2">
      <c r="P2306" s="485"/>
      <c r="Q2306" s="485"/>
      <c r="R2306" s="485"/>
    </row>
    <row r="2307" spans="16:18" x14ac:dyDescent="0.2">
      <c r="P2307" s="485"/>
      <c r="Q2307" s="485"/>
      <c r="R2307" s="485"/>
    </row>
    <row r="2308" spans="16:18" x14ac:dyDescent="0.2">
      <c r="P2308" s="485"/>
      <c r="Q2308" s="485"/>
      <c r="R2308" s="485"/>
    </row>
    <row r="2309" spans="16:18" x14ac:dyDescent="0.2">
      <c r="P2309" s="485"/>
      <c r="Q2309" s="485"/>
      <c r="R2309" s="485"/>
    </row>
    <row r="2310" spans="16:18" x14ac:dyDescent="0.2">
      <c r="P2310" s="485"/>
      <c r="Q2310" s="485"/>
      <c r="R2310" s="485"/>
    </row>
    <row r="2311" spans="16:18" x14ac:dyDescent="0.2">
      <c r="P2311" s="485"/>
      <c r="Q2311" s="485"/>
      <c r="R2311" s="485"/>
    </row>
    <row r="2312" spans="16:18" x14ac:dyDescent="0.2">
      <c r="P2312" s="485"/>
      <c r="Q2312" s="485"/>
      <c r="R2312" s="485"/>
    </row>
    <row r="2313" spans="16:18" x14ac:dyDescent="0.2">
      <c r="P2313" s="485"/>
      <c r="Q2313" s="485"/>
      <c r="R2313" s="485"/>
    </row>
    <row r="2314" spans="16:18" x14ac:dyDescent="0.2">
      <c r="P2314" s="485"/>
      <c r="Q2314" s="485"/>
      <c r="R2314" s="485"/>
    </row>
    <row r="2315" spans="16:18" x14ac:dyDescent="0.2">
      <c r="P2315" s="485"/>
      <c r="Q2315" s="485"/>
      <c r="R2315" s="485"/>
    </row>
    <row r="2316" spans="16:18" x14ac:dyDescent="0.2">
      <c r="P2316" s="485"/>
      <c r="Q2316" s="485"/>
      <c r="R2316" s="485"/>
    </row>
    <row r="2317" spans="16:18" x14ac:dyDescent="0.2">
      <c r="P2317" s="485"/>
      <c r="Q2317" s="485"/>
      <c r="R2317" s="485"/>
    </row>
    <row r="2318" spans="16:18" x14ac:dyDescent="0.2">
      <c r="P2318" s="485"/>
      <c r="Q2318" s="485"/>
      <c r="R2318" s="485"/>
    </row>
    <row r="2319" spans="16:18" x14ac:dyDescent="0.2">
      <c r="P2319" s="485"/>
      <c r="Q2319" s="485"/>
      <c r="R2319" s="485"/>
    </row>
    <row r="2320" spans="16:18" x14ac:dyDescent="0.2">
      <c r="P2320" s="485"/>
      <c r="Q2320" s="485"/>
      <c r="R2320" s="485"/>
    </row>
    <row r="2321" spans="16:18" x14ac:dyDescent="0.2">
      <c r="P2321" s="485"/>
      <c r="Q2321" s="485"/>
      <c r="R2321" s="485"/>
    </row>
    <row r="2322" spans="16:18" x14ac:dyDescent="0.2">
      <c r="P2322" s="485"/>
      <c r="Q2322" s="485"/>
      <c r="R2322" s="485"/>
    </row>
    <row r="2323" spans="16:18" x14ac:dyDescent="0.2">
      <c r="P2323" s="485"/>
      <c r="Q2323" s="485"/>
      <c r="R2323" s="485"/>
    </row>
    <row r="2324" spans="16:18" x14ac:dyDescent="0.2">
      <c r="P2324" s="485"/>
      <c r="Q2324" s="485"/>
      <c r="R2324" s="485"/>
    </row>
    <row r="2325" spans="16:18" x14ac:dyDescent="0.2">
      <c r="P2325" s="485"/>
      <c r="Q2325" s="485"/>
      <c r="R2325" s="485"/>
    </row>
    <row r="2326" spans="16:18" x14ac:dyDescent="0.2">
      <c r="P2326" s="485"/>
      <c r="Q2326" s="485"/>
      <c r="R2326" s="485"/>
    </row>
    <row r="2327" spans="16:18" x14ac:dyDescent="0.2">
      <c r="P2327" s="485"/>
      <c r="Q2327" s="485"/>
      <c r="R2327" s="485"/>
    </row>
    <row r="2328" spans="16:18" x14ac:dyDescent="0.2">
      <c r="P2328" s="485"/>
      <c r="Q2328" s="485"/>
      <c r="R2328" s="485"/>
    </row>
    <row r="2329" spans="16:18" x14ac:dyDescent="0.2">
      <c r="P2329" s="485"/>
      <c r="Q2329" s="485"/>
      <c r="R2329" s="485"/>
    </row>
    <row r="2330" spans="16:18" x14ac:dyDescent="0.2">
      <c r="P2330" s="485"/>
      <c r="Q2330" s="485"/>
      <c r="R2330" s="485"/>
    </row>
    <row r="2331" spans="16:18" x14ac:dyDescent="0.2">
      <c r="P2331" s="485"/>
      <c r="Q2331" s="485"/>
      <c r="R2331" s="485"/>
    </row>
    <row r="2332" spans="16:18" x14ac:dyDescent="0.2">
      <c r="P2332" s="485"/>
      <c r="Q2332" s="485"/>
      <c r="R2332" s="485"/>
    </row>
    <row r="2333" spans="16:18" x14ac:dyDescent="0.2">
      <c r="P2333" s="485"/>
      <c r="Q2333" s="485"/>
      <c r="R2333" s="485"/>
    </row>
    <row r="2334" spans="16:18" x14ac:dyDescent="0.2">
      <c r="P2334" s="485"/>
      <c r="Q2334" s="485"/>
      <c r="R2334" s="485"/>
    </row>
    <row r="2335" spans="16:18" x14ac:dyDescent="0.2">
      <c r="P2335" s="485"/>
      <c r="Q2335" s="485"/>
      <c r="R2335" s="485"/>
    </row>
    <row r="2336" spans="16:18" x14ac:dyDescent="0.2">
      <c r="P2336" s="485"/>
      <c r="Q2336" s="485"/>
      <c r="R2336" s="485"/>
    </row>
    <row r="2337" spans="16:18" x14ac:dyDescent="0.2">
      <c r="P2337" s="485"/>
      <c r="Q2337" s="485"/>
      <c r="R2337" s="485"/>
    </row>
    <row r="2338" spans="16:18" x14ac:dyDescent="0.2">
      <c r="P2338" s="485"/>
      <c r="Q2338" s="485"/>
      <c r="R2338" s="485"/>
    </row>
    <row r="2339" spans="16:18" x14ac:dyDescent="0.2">
      <c r="P2339" s="485"/>
      <c r="Q2339" s="485"/>
      <c r="R2339" s="485"/>
    </row>
    <row r="2340" spans="16:18" x14ac:dyDescent="0.2">
      <c r="P2340" s="485"/>
      <c r="Q2340" s="485"/>
      <c r="R2340" s="485"/>
    </row>
    <row r="2341" spans="16:18" x14ac:dyDescent="0.2">
      <c r="P2341" s="485"/>
      <c r="Q2341" s="485"/>
      <c r="R2341" s="485"/>
    </row>
    <row r="2342" spans="16:18" x14ac:dyDescent="0.2">
      <c r="P2342" s="485"/>
      <c r="Q2342" s="485"/>
      <c r="R2342" s="485"/>
    </row>
    <row r="2343" spans="16:18" x14ac:dyDescent="0.2">
      <c r="P2343" s="485"/>
      <c r="Q2343" s="485"/>
      <c r="R2343" s="485"/>
    </row>
    <row r="2344" spans="16:18" x14ac:dyDescent="0.2">
      <c r="P2344" s="485"/>
      <c r="Q2344" s="485"/>
      <c r="R2344" s="485"/>
    </row>
    <row r="2345" spans="16:18" x14ac:dyDescent="0.2">
      <c r="P2345" s="485"/>
      <c r="Q2345" s="485"/>
      <c r="R2345" s="485"/>
    </row>
    <row r="2346" spans="16:18" x14ac:dyDescent="0.2">
      <c r="P2346" s="485"/>
      <c r="Q2346" s="485"/>
      <c r="R2346" s="485"/>
    </row>
    <row r="2347" spans="16:18" x14ac:dyDescent="0.2">
      <c r="P2347" s="485"/>
      <c r="Q2347" s="485"/>
      <c r="R2347" s="485"/>
    </row>
    <row r="2348" spans="16:18" x14ac:dyDescent="0.2">
      <c r="P2348" s="485"/>
      <c r="Q2348" s="485"/>
      <c r="R2348" s="485"/>
    </row>
    <row r="2349" spans="16:18" x14ac:dyDescent="0.2">
      <c r="P2349" s="485"/>
      <c r="Q2349" s="485"/>
      <c r="R2349" s="485"/>
    </row>
    <row r="2350" spans="16:18" x14ac:dyDescent="0.2">
      <c r="P2350" s="485"/>
      <c r="Q2350" s="485"/>
      <c r="R2350" s="485"/>
    </row>
    <row r="2351" spans="16:18" x14ac:dyDescent="0.2">
      <c r="P2351" s="485"/>
      <c r="Q2351" s="485"/>
      <c r="R2351" s="485"/>
    </row>
    <row r="2352" spans="16:18" x14ac:dyDescent="0.2">
      <c r="P2352" s="485"/>
      <c r="Q2352" s="485"/>
      <c r="R2352" s="485"/>
    </row>
    <row r="2353" spans="16:18" x14ac:dyDescent="0.2">
      <c r="P2353" s="485"/>
      <c r="Q2353" s="485"/>
      <c r="R2353" s="485"/>
    </row>
    <row r="2354" spans="16:18" x14ac:dyDescent="0.2">
      <c r="P2354" s="485"/>
      <c r="Q2354" s="485"/>
      <c r="R2354" s="485"/>
    </row>
    <row r="2355" spans="16:18" x14ac:dyDescent="0.2">
      <c r="P2355" s="485"/>
      <c r="Q2355" s="485"/>
      <c r="R2355" s="485"/>
    </row>
    <row r="2356" spans="16:18" x14ac:dyDescent="0.2">
      <c r="P2356" s="485"/>
      <c r="Q2356" s="485"/>
      <c r="R2356" s="485"/>
    </row>
    <row r="2357" spans="16:18" x14ac:dyDescent="0.2">
      <c r="P2357" s="485"/>
      <c r="Q2357" s="485"/>
      <c r="R2357" s="485"/>
    </row>
    <row r="2358" spans="16:18" x14ac:dyDescent="0.2">
      <c r="P2358" s="485"/>
      <c r="Q2358" s="485"/>
      <c r="R2358" s="485"/>
    </row>
    <row r="2359" spans="16:18" x14ac:dyDescent="0.2">
      <c r="P2359" s="485"/>
      <c r="Q2359" s="485"/>
      <c r="R2359" s="485"/>
    </row>
    <row r="2360" spans="16:18" x14ac:dyDescent="0.2">
      <c r="P2360" s="485"/>
      <c r="Q2360" s="485"/>
      <c r="R2360" s="485"/>
    </row>
    <row r="2361" spans="16:18" x14ac:dyDescent="0.2">
      <c r="P2361" s="485"/>
      <c r="Q2361" s="485"/>
      <c r="R2361" s="485"/>
    </row>
    <row r="2362" spans="16:18" x14ac:dyDescent="0.2">
      <c r="P2362" s="485"/>
      <c r="Q2362" s="485"/>
      <c r="R2362" s="485"/>
    </row>
    <row r="2363" spans="16:18" x14ac:dyDescent="0.2">
      <c r="P2363" s="485"/>
      <c r="Q2363" s="485"/>
      <c r="R2363" s="485"/>
    </row>
    <row r="2364" spans="16:18" x14ac:dyDescent="0.2">
      <c r="P2364" s="485"/>
      <c r="Q2364" s="485"/>
      <c r="R2364" s="485"/>
    </row>
    <row r="2365" spans="16:18" x14ac:dyDescent="0.2">
      <c r="P2365" s="485"/>
      <c r="Q2365" s="485"/>
      <c r="R2365" s="485"/>
    </row>
    <row r="2366" spans="16:18" x14ac:dyDescent="0.2">
      <c r="P2366" s="485"/>
      <c r="Q2366" s="485"/>
      <c r="R2366" s="485"/>
    </row>
    <row r="2367" spans="16:18" x14ac:dyDescent="0.2">
      <c r="P2367" s="485"/>
      <c r="Q2367" s="485"/>
      <c r="R2367" s="485"/>
    </row>
    <row r="2368" spans="16:18" x14ac:dyDescent="0.2">
      <c r="P2368" s="485"/>
      <c r="Q2368" s="485"/>
      <c r="R2368" s="485"/>
    </row>
    <row r="2369" spans="16:18" x14ac:dyDescent="0.2">
      <c r="P2369" s="485"/>
      <c r="Q2369" s="485"/>
      <c r="R2369" s="485"/>
    </row>
    <row r="2370" spans="16:18" x14ac:dyDescent="0.2">
      <c r="P2370" s="485"/>
      <c r="Q2370" s="485"/>
      <c r="R2370" s="485"/>
    </row>
    <row r="2371" spans="16:18" x14ac:dyDescent="0.2">
      <c r="P2371" s="485"/>
      <c r="Q2371" s="485"/>
      <c r="R2371" s="485"/>
    </row>
    <row r="2372" spans="16:18" x14ac:dyDescent="0.2">
      <c r="P2372" s="485"/>
      <c r="Q2372" s="485"/>
      <c r="R2372" s="485"/>
    </row>
    <row r="2373" spans="16:18" x14ac:dyDescent="0.2">
      <c r="P2373" s="485"/>
      <c r="Q2373" s="485"/>
      <c r="R2373" s="485"/>
    </row>
    <row r="2374" spans="16:18" x14ac:dyDescent="0.2">
      <c r="P2374" s="485"/>
      <c r="Q2374" s="485"/>
      <c r="R2374" s="485"/>
    </row>
    <row r="2375" spans="16:18" x14ac:dyDescent="0.2">
      <c r="P2375" s="485"/>
      <c r="Q2375" s="485"/>
      <c r="R2375" s="485"/>
    </row>
    <row r="2376" spans="16:18" x14ac:dyDescent="0.2">
      <c r="P2376" s="485"/>
      <c r="Q2376" s="485"/>
      <c r="R2376" s="485"/>
    </row>
    <row r="2377" spans="16:18" x14ac:dyDescent="0.2">
      <c r="P2377" s="485"/>
      <c r="Q2377" s="485"/>
      <c r="R2377" s="485"/>
    </row>
    <row r="2378" spans="16:18" x14ac:dyDescent="0.2">
      <c r="P2378" s="485"/>
      <c r="Q2378" s="485"/>
      <c r="R2378" s="485"/>
    </row>
    <row r="2379" spans="16:18" x14ac:dyDescent="0.2">
      <c r="P2379" s="485"/>
      <c r="Q2379" s="485"/>
      <c r="R2379" s="485"/>
    </row>
    <row r="2380" spans="16:18" x14ac:dyDescent="0.2">
      <c r="P2380" s="485"/>
      <c r="Q2380" s="485"/>
      <c r="R2380" s="485"/>
    </row>
    <row r="2381" spans="16:18" x14ac:dyDescent="0.2">
      <c r="P2381" s="485"/>
      <c r="Q2381" s="485"/>
      <c r="R2381" s="485"/>
    </row>
    <row r="2382" spans="16:18" x14ac:dyDescent="0.2">
      <c r="P2382" s="485"/>
      <c r="Q2382" s="485"/>
      <c r="R2382" s="485"/>
    </row>
    <row r="2383" spans="16:18" x14ac:dyDescent="0.2">
      <c r="P2383" s="485"/>
      <c r="Q2383" s="485"/>
      <c r="R2383" s="485"/>
    </row>
    <row r="2384" spans="16:18" x14ac:dyDescent="0.2">
      <c r="P2384" s="485"/>
      <c r="Q2384" s="485"/>
      <c r="R2384" s="485"/>
    </row>
    <row r="2385" spans="16:18" x14ac:dyDescent="0.2">
      <c r="P2385" s="485"/>
      <c r="Q2385" s="485"/>
      <c r="R2385" s="485"/>
    </row>
    <row r="2386" spans="16:18" x14ac:dyDescent="0.2">
      <c r="P2386" s="485"/>
      <c r="Q2386" s="485"/>
      <c r="R2386" s="485"/>
    </row>
    <row r="2387" spans="16:18" x14ac:dyDescent="0.2">
      <c r="P2387" s="485"/>
      <c r="Q2387" s="485"/>
      <c r="R2387" s="485"/>
    </row>
    <row r="2388" spans="16:18" x14ac:dyDescent="0.2">
      <c r="P2388" s="485"/>
      <c r="Q2388" s="485"/>
      <c r="R2388" s="485"/>
    </row>
    <row r="2389" spans="16:18" x14ac:dyDescent="0.2">
      <c r="P2389" s="485"/>
      <c r="Q2389" s="485"/>
      <c r="R2389" s="485"/>
    </row>
    <row r="2390" spans="16:18" x14ac:dyDescent="0.2">
      <c r="P2390" s="485"/>
      <c r="Q2390" s="485"/>
      <c r="R2390" s="485"/>
    </row>
    <row r="2391" spans="16:18" x14ac:dyDescent="0.2">
      <c r="P2391" s="485"/>
      <c r="Q2391" s="485"/>
      <c r="R2391" s="485"/>
    </row>
    <row r="2392" spans="16:18" x14ac:dyDescent="0.2">
      <c r="P2392" s="485"/>
      <c r="Q2392" s="485"/>
      <c r="R2392" s="485"/>
    </row>
    <row r="2393" spans="16:18" x14ac:dyDescent="0.2">
      <c r="P2393" s="485"/>
      <c r="Q2393" s="485"/>
      <c r="R2393" s="485"/>
    </row>
    <row r="2394" spans="16:18" x14ac:dyDescent="0.2">
      <c r="P2394" s="485"/>
      <c r="Q2394" s="485"/>
      <c r="R2394" s="485"/>
    </row>
    <row r="2395" spans="16:18" x14ac:dyDescent="0.2">
      <c r="P2395" s="485"/>
      <c r="Q2395" s="485"/>
      <c r="R2395" s="485"/>
    </row>
    <row r="2396" spans="16:18" x14ac:dyDescent="0.2">
      <c r="P2396" s="485"/>
      <c r="Q2396" s="485"/>
      <c r="R2396" s="485"/>
    </row>
    <row r="2397" spans="16:18" x14ac:dyDescent="0.2">
      <c r="P2397" s="485"/>
      <c r="Q2397" s="485"/>
      <c r="R2397" s="485"/>
    </row>
    <row r="2398" spans="16:18" x14ac:dyDescent="0.2">
      <c r="P2398" s="485"/>
      <c r="Q2398" s="485"/>
      <c r="R2398" s="485"/>
    </row>
    <row r="2399" spans="16:18" x14ac:dyDescent="0.2">
      <c r="P2399" s="485"/>
      <c r="Q2399" s="485"/>
      <c r="R2399" s="485"/>
    </row>
    <row r="2400" spans="16:18" x14ac:dyDescent="0.2">
      <c r="P2400" s="485"/>
      <c r="Q2400" s="485"/>
      <c r="R2400" s="485"/>
    </row>
    <row r="2401" spans="16:18" x14ac:dyDescent="0.2">
      <c r="P2401" s="485"/>
      <c r="Q2401" s="485"/>
      <c r="R2401" s="485"/>
    </row>
    <row r="2402" spans="16:18" x14ac:dyDescent="0.2">
      <c r="P2402" s="485"/>
      <c r="Q2402" s="485"/>
      <c r="R2402" s="485"/>
    </row>
    <row r="2403" spans="16:18" x14ac:dyDescent="0.2">
      <c r="P2403" s="485"/>
      <c r="Q2403" s="485"/>
      <c r="R2403" s="485"/>
    </row>
    <row r="2404" spans="16:18" x14ac:dyDescent="0.2">
      <c r="P2404" s="485"/>
      <c r="Q2404" s="485"/>
      <c r="R2404" s="485"/>
    </row>
    <row r="2405" spans="16:18" x14ac:dyDescent="0.2">
      <c r="P2405" s="485"/>
      <c r="Q2405" s="485"/>
      <c r="R2405" s="485"/>
    </row>
    <row r="2406" spans="16:18" x14ac:dyDescent="0.2">
      <c r="P2406" s="485"/>
      <c r="Q2406" s="485"/>
      <c r="R2406" s="485"/>
    </row>
    <row r="2407" spans="16:18" x14ac:dyDescent="0.2">
      <c r="P2407" s="485"/>
      <c r="Q2407" s="485"/>
      <c r="R2407" s="485"/>
    </row>
    <row r="2408" spans="16:18" x14ac:dyDescent="0.2">
      <c r="P2408" s="485"/>
      <c r="Q2408" s="485"/>
      <c r="R2408" s="485"/>
    </row>
    <row r="2409" spans="16:18" x14ac:dyDescent="0.2">
      <c r="P2409" s="485"/>
      <c r="Q2409" s="485"/>
      <c r="R2409" s="485"/>
    </row>
    <row r="2410" spans="16:18" x14ac:dyDescent="0.2">
      <c r="P2410" s="485"/>
      <c r="Q2410" s="485"/>
      <c r="R2410" s="485"/>
    </row>
    <row r="2411" spans="16:18" x14ac:dyDescent="0.2">
      <c r="P2411" s="485"/>
      <c r="Q2411" s="485"/>
      <c r="R2411" s="485"/>
    </row>
    <row r="2412" spans="16:18" x14ac:dyDescent="0.2">
      <c r="P2412" s="485"/>
      <c r="Q2412" s="485"/>
      <c r="R2412" s="485"/>
    </row>
    <row r="2413" spans="16:18" x14ac:dyDescent="0.2">
      <c r="P2413" s="485"/>
      <c r="Q2413" s="485"/>
      <c r="R2413" s="485"/>
    </row>
    <row r="2414" spans="16:18" x14ac:dyDescent="0.2">
      <c r="P2414" s="485"/>
      <c r="Q2414" s="485"/>
      <c r="R2414" s="485"/>
    </row>
    <row r="2415" spans="16:18" x14ac:dyDescent="0.2">
      <c r="P2415" s="485"/>
      <c r="Q2415" s="485"/>
      <c r="R2415" s="485"/>
    </row>
    <row r="2416" spans="16:18" x14ac:dyDescent="0.2">
      <c r="P2416" s="485"/>
      <c r="Q2416" s="485"/>
      <c r="R2416" s="485"/>
    </row>
    <row r="2417" spans="16:18" x14ac:dyDescent="0.2">
      <c r="P2417" s="485"/>
      <c r="Q2417" s="485"/>
      <c r="R2417" s="485"/>
    </row>
    <row r="2418" spans="16:18" x14ac:dyDescent="0.2">
      <c r="P2418" s="485"/>
      <c r="Q2418" s="485"/>
      <c r="R2418" s="485"/>
    </row>
    <row r="2419" spans="16:18" x14ac:dyDescent="0.2">
      <c r="P2419" s="485"/>
      <c r="Q2419" s="485"/>
      <c r="R2419" s="485"/>
    </row>
    <row r="2420" spans="16:18" x14ac:dyDescent="0.2">
      <c r="P2420" s="485"/>
      <c r="Q2420" s="485"/>
      <c r="R2420" s="485"/>
    </row>
    <row r="2421" spans="16:18" x14ac:dyDescent="0.2">
      <c r="P2421" s="485"/>
      <c r="Q2421" s="485"/>
      <c r="R2421" s="485"/>
    </row>
    <row r="2422" spans="16:18" x14ac:dyDescent="0.2">
      <c r="P2422" s="485"/>
      <c r="Q2422" s="485"/>
      <c r="R2422" s="485"/>
    </row>
    <row r="2423" spans="16:18" x14ac:dyDescent="0.2">
      <c r="P2423" s="485"/>
      <c r="Q2423" s="485"/>
      <c r="R2423" s="485"/>
    </row>
    <row r="2424" spans="16:18" x14ac:dyDescent="0.2">
      <c r="P2424" s="485"/>
      <c r="Q2424" s="485"/>
      <c r="R2424" s="485"/>
    </row>
    <row r="2425" spans="16:18" x14ac:dyDescent="0.2">
      <c r="P2425" s="485"/>
      <c r="Q2425" s="485"/>
      <c r="R2425" s="485"/>
    </row>
    <row r="2426" spans="16:18" x14ac:dyDescent="0.2">
      <c r="P2426" s="485"/>
      <c r="Q2426" s="485"/>
      <c r="R2426" s="485"/>
    </row>
    <row r="2427" spans="16:18" x14ac:dyDescent="0.2">
      <c r="P2427" s="485"/>
      <c r="Q2427" s="485"/>
      <c r="R2427" s="485"/>
    </row>
    <row r="2428" spans="16:18" x14ac:dyDescent="0.2">
      <c r="P2428" s="485"/>
      <c r="Q2428" s="485"/>
      <c r="R2428" s="485"/>
    </row>
    <row r="2429" spans="16:18" x14ac:dyDescent="0.2">
      <c r="P2429" s="485"/>
      <c r="Q2429" s="485"/>
      <c r="R2429" s="485"/>
    </row>
    <row r="2430" spans="16:18" x14ac:dyDescent="0.2">
      <c r="P2430" s="485"/>
      <c r="Q2430" s="485"/>
      <c r="R2430" s="485"/>
    </row>
    <row r="2431" spans="16:18" x14ac:dyDescent="0.2">
      <c r="P2431" s="485"/>
      <c r="Q2431" s="485"/>
      <c r="R2431" s="485"/>
    </row>
    <row r="2432" spans="16:18" x14ac:dyDescent="0.2">
      <c r="P2432" s="485"/>
      <c r="Q2432" s="485"/>
      <c r="R2432" s="485"/>
    </row>
    <row r="2433" spans="16:18" x14ac:dyDescent="0.2">
      <c r="P2433" s="485"/>
      <c r="Q2433" s="485"/>
      <c r="R2433" s="485"/>
    </row>
    <row r="2434" spans="16:18" x14ac:dyDescent="0.2">
      <c r="P2434" s="485"/>
      <c r="Q2434" s="485"/>
      <c r="R2434" s="485"/>
    </row>
    <row r="2435" spans="16:18" x14ac:dyDescent="0.2">
      <c r="P2435" s="485"/>
      <c r="Q2435" s="485"/>
      <c r="R2435" s="485"/>
    </row>
    <row r="2436" spans="16:18" x14ac:dyDescent="0.2">
      <c r="P2436" s="485"/>
      <c r="Q2436" s="485"/>
      <c r="R2436" s="485"/>
    </row>
    <row r="2437" spans="16:18" x14ac:dyDescent="0.2">
      <c r="P2437" s="485"/>
      <c r="Q2437" s="485"/>
      <c r="R2437" s="485"/>
    </row>
    <row r="2438" spans="16:18" x14ac:dyDescent="0.2">
      <c r="P2438" s="485"/>
      <c r="Q2438" s="485"/>
      <c r="R2438" s="485"/>
    </row>
    <row r="2439" spans="16:18" x14ac:dyDescent="0.2">
      <c r="P2439" s="485"/>
      <c r="Q2439" s="485"/>
      <c r="R2439" s="485"/>
    </row>
    <row r="2440" spans="16:18" x14ac:dyDescent="0.2">
      <c r="P2440" s="485"/>
      <c r="Q2440" s="485"/>
      <c r="R2440" s="485"/>
    </row>
    <row r="2441" spans="16:18" x14ac:dyDescent="0.2">
      <c r="P2441" s="485"/>
      <c r="Q2441" s="485"/>
      <c r="R2441" s="485"/>
    </row>
    <row r="2442" spans="16:18" x14ac:dyDescent="0.2">
      <c r="P2442" s="485"/>
      <c r="Q2442" s="485"/>
      <c r="R2442" s="485"/>
    </row>
    <row r="2443" spans="16:18" x14ac:dyDescent="0.2">
      <c r="P2443" s="485"/>
      <c r="Q2443" s="485"/>
      <c r="R2443" s="485"/>
    </row>
    <row r="2444" spans="16:18" x14ac:dyDescent="0.2">
      <c r="P2444" s="485"/>
      <c r="Q2444" s="485"/>
      <c r="R2444" s="485"/>
    </row>
    <row r="2445" spans="16:18" x14ac:dyDescent="0.2">
      <c r="P2445" s="485"/>
      <c r="Q2445" s="485"/>
      <c r="R2445" s="485"/>
    </row>
    <row r="2446" spans="16:18" x14ac:dyDescent="0.2">
      <c r="P2446" s="485"/>
      <c r="Q2446" s="485"/>
      <c r="R2446" s="485"/>
    </row>
    <row r="2447" spans="16:18" x14ac:dyDescent="0.2">
      <c r="P2447" s="485"/>
      <c r="Q2447" s="485"/>
      <c r="R2447" s="485"/>
    </row>
    <row r="2448" spans="16:18" x14ac:dyDescent="0.2">
      <c r="P2448" s="485"/>
      <c r="Q2448" s="485"/>
      <c r="R2448" s="485"/>
    </row>
    <row r="2449" spans="16:18" x14ac:dyDescent="0.2">
      <c r="P2449" s="485"/>
      <c r="Q2449" s="485"/>
      <c r="R2449" s="485"/>
    </row>
    <row r="2450" spans="16:18" x14ac:dyDescent="0.2">
      <c r="P2450" s="485"/>
      <c r="Q2450" s="485"/>
      <c r="R2450" s="485"/>
    </row>
    <row r="2451" spans="16:18" x14ac:dyDescent="0.2">
      <c r="P2451" s="485"/>
      <c r="Q2451" s="485"/>
      <c r="R2451" s="485"/>
    </row>
    <row r="2452" spans="16:18" x14ac:dyDescent="0.2">
      <c r="P2452" s="485"/>
      <c r="Q2452" s="485"/>
      <c r="R2452" s="485"/>
    </row>
    <row r="2453" spans="16:18" x14ac:dyDescent="0.2">
      <c r="P2453" s="485"/>
      <c r="Q2453" s="485"/>
      <c r="R2453" s="485"/>
    </row>
    <row r="2454" spans="16:18" x14ac:dyDescent="0.2">
      <c r="P2454" s="485"/>
      <c r="Q2454" s="485"/>
      <c r="R2454" s="485"/>
    </row>
    <row r="2455" spans="16:18" x14ac:dyDescent="0.2">
      <c r="P2455" s="485"/>
      <c r="Q2455" s="485"/>
      <c r="R2455" s="485"/>
    </row>
    <row r="2456" spans="16:18" x14ac:dyDescent="0.2">
      <c r="P2456" s="485"/>
      <c r="Q2456" s="485"/>
      <c r="R2456" s="485"/>
    </row>
    <row r="2457" spans="16:18" x14ac:dyDescent="0.2">
      <c r="P2457" s="485"/>
      <c r="Q2457" s="485"/>
      <c r="R2457" s="485"/>
    </row>
    <row r="2458" spans="16:18" x14ac:dyDescent="0.2">
      <c r="P2458" s="485"/>
      <c r="Q2458" s="485"/>
      <c r="R2458" s="485"/>
    </row>
    <row r="2459" spans="16:18" x14ac:dyDescent="0.2">
      <c r="P2459" s="485"/>
      <c r="Q2459" s="485"/>
      <c r="R2459" s="485"/>
    </row>
    <row r="2460" spans="16:18" x14ac:dyDescent="0.2">
      <c r="P2460" s="485"/>
      <c r="Q2460" s="485"/>
      <c r="R2460" s="485"/>
    </row>
    <row r="2461" spans="16:18" x14ac:dyDescent="0.2">
      <c r="P2461" s="485"/>
      <c r="Q2461" s="485"/>
      <c r="R2461" s="485"/>
    </row>
    <row r="2462" spans="16:18" x14ac:dyDescent="0.2">
      <c r="P2462" s="485"/>
      <c r="Q2462" s="485"/>
      <c r="R2462" s="485"/>
    </row>
    <row r="2463" spans="16:18" x14ac:dyDescent="0.2">
      <c r="P2463" s="485"/>
      <c r="Q2463" s="485"/>
      <c r="R2463" s="485"/>
    </row>
    <row r="2464" spans="16:18" x14ac:dyDescent="0.2">
      <c r="P2464" s="485"/>
      <c r="Q2464" s="485"/>
      <c r="R2464" s="485"/>
    </row>
    <row r="2465" spans="16:18" x14ac:dyDescent="0.2">
      <c r="P2465" s="485"/>
      <c r="Q2465" s="485"/>
      <c r="R2465" s="485"/>
    </row>
    <row r="2466" spans="16:18" x14ac:dyDescent="0.2">
      <c r="P2466" s="485"/>
      <c r="Q2466" s="485"/>
      <c r="R2466" s="485"/>
    </row>
    <row r="2467" spans="16:18" x14ac:dyDescent="0.2">
      <c r="P2467" s="485"/>
      <c r="Q2467" s="485"/>
      <c r="R2467" s="485"/>
    </row>
    <row r="2468" spans="16:18" x14ac:dyDescent="0.2">
      <c r="P2468" s="485"/>
      <c r="Q2468" s="485"/>
      <c r="R2468" s="485"/>
    </row>
    <row r="2469" spans="16:18" x14ac:dyDescent="0.2">
      <c r="P2469" s="485"/>
      <c r="Q2469" s="485"/>
      <c r="R2469" s="485"/>
    </row>
    <row r="2470" spans="16:18" x14ac:dyDescent="0.2">
      <c r="P2470" s="485"/>
      <c r="Q2470" s="485"/>
      <c r="R2470" s="485"/>
    </row>
    <row r="2471" spans="16:18" x14ac:dyDescent="0.2">
      <c r="P2471" s="485"/>
      <c r="Q2471" s="485"/>
      <c r="R2471" s="485"/>
    </row>
    <row r="2472" spans="16:18" x14ac:dyDescent="0.2">
      <c r="P2472" s="485"/>
      <c r="Q2472" s="485"/>
      <c r="R2472" s="485"/>
    </row>
    <row r="2473" spans="16:18" x14ac:dyDescent="0.2">
      <c r="P2473" s="485"/>
      <c r="Q2473" s="485"/>
      <c r="R2473" s="485"/>
    </row>
    <row r="2474" spans="16:18" x14ac:dyDescent="0.2">
      <c r="P2474" s="485"/>
      <c r="Q2474" s="485"/>
      <c r="R2474" s="485"/>
    </row>
    <row r="2475" spans="16:18" x14ac:dyDescent="0.2">
      <c r="P2475" s="485"/>
      <c r="Q2475" s="485"/>
      <c r="R2475" s="485"/>
    </row>
    <row r="2476" spans="16:18" x14ac:dyDescent="0.2">
      <c r="P2476" s="485"/>
      <c r="Q2476" s="485"/>
      <c r="R2476" s="485"/>
    </row>
    <row r="2477" spans="16:18" x14ac:dyDescent="0.2">
      <c r="P2477" s="485"/>
      <c r="Q2477" s="485"/>
      <c r="R2477" s="485"/>
    </row>
    <row r="2478" spans="16:18" x14ac:dyDescent="0.2">
      <c r="P2478" s="485"/>
      <c r="Q2478" s="485"/>
      <c r="R2478" s="485"/>
    </row>
    <row r="2479" spans="16:18" x14ac:dyDescent="0.2">
      <c r="P2479" s="485"/>
      <c r="Q2479" s="485"/>
      <c r="R2479" s="485"/>
    </row>
    <row r="2480" spans="16:18" x14ac:dyDescent="0.2">
      <c r="P2480" s="485"/>
      <c r="Q2480" s="485"/>
      <c r="R2480" s="485"/>
    </row>
    <row r="2481" spans="16:18" x14ac:dyDescent="0.2">
      <c r="P2481" s="485"/>
      <c r="Q2481" s="485"/>
      <c r="R2481" s="485"/>
    </row>
    <row r="2482" spans="16:18" x14ac:dyDescent="0.2">
      <c r="P2482" s="485"/>
      <c r="Q2482" s="485"/>
      <c r="R2482" s="485"/>
    </row>
    <row r="2483" spans="16:18" x14ac:dyDescent="0.2">
      <c r="P2483" s="485"/>
      <c r="Q2483" s="485"/>
      <c r="R2483" s="485"/>
    </row>
    <row r="2484" spans="16:18" x14ac:dyDescent="0.2">
      <c r="P2484" s="485"/>
      <c r="Q2484" s="485"/>
      <c r="R2484" s="485"/>
    </row>
    <row r="2485" spans="16:18" x14ac:dyDescent="0.2">
      <c r="P2485" s="485"/>
      <c r="Q2485" s="485"/>
      <c r="R2485" s="485"/>
    </row>
    <row r="2486" spans="16:18" x14ac:dyDescent="0.2">
      <c r="P2486" s="485"/>
      <c r="Q2486" s="485"/>
      <c r="R2486" s="485"/>
    </row>
    <row r="2487" spans="16:18" x14ac:dyDescent="0.2">
      <c r="P2487" s="485"/>
      <c r="Q2487" s="485"/>
      <c r="R2487" s="485"/>
    </row>
    <row r="2488" spans="16:18" x14ac:dyDescent="0.2">
      <c r="P2488" s="485"/>
      <c r="Q2488" s="485"/>
      <c r="R2488" s="485"/>
    </row>
    <row r="2489" spans="16:18" x14ac:dyDescent="0.2">
      <c r="P2489" s="485"/>
      <c r="Q2489" s="485"/>
      <c r="R2489" s="485"/>
    </row>
    <row r="2490" spans="16:18" x14ac:dyDescent="0.2">
      <c r="P2490" s="485"/>
      <c r="Q2490" s="485"/>
      <c r="R2490" s="485"/>
    </row>
    <row r="2491" spans="16:18" x14ac:dyDescent="0.2">
      <c r="P2491" s="485"/>
      <c r="Q2491" s="485"/>
      <c r="R2491" s="485"/>
    </row>
    <row r="2492" spans="16:18" x14ac:dyDescent="0.2">
      <c r="P2492" s="485"/>
      <c r="Q2492" s="485"/>
      <c r="R2492" s="485"/>
    </row>
    <row r="2493" spans="16:18" x14ac:dyDescent="0.2">
      <c r="P2493" s="485"/>
      <c r="Q2493" s="485"/>
      <c r="R2493" s="485"/>
    </row>
    <row r="2494" spans="16:18" x14ac:dyDescent="0.2">
      <c r="P2494" s="485"/>
      <c r="Q2494" s="485"/>
      <c r="R2494" s="485"/>
    </row>
    <row r="2495" spans="16:18" x14ac:dyDescent="0.2">
      <c r="P2495" s="485"/>
      <c r="Q2495" s="485"/>
      <c r="R2495" s="485"/>
    </row>
    <row r="2496" spans="16:18" x14ac:dyDescent="0.2">
      <c r="P2496" s="485"/>
      <c r="Q2496" s="485"/>
      <c r="R2496" s="485"/>
    </row>
    <row r="2497" spans="16:18" x14ac:dyDescent="0.2">
      <c r="P2497" s="485"/>
      <c r="Q2497" s="485"/>
      <c r="R2497" s="485"/>
    </row>
    <row r="2498" spans="16:18" x14ac:dyDescent="0.2">
      <c r="P2498" s="485"/>
      <c r="Q2498" s="485"/>
      <c r="R2498" s="485"/>
    </row>
    <row r="2499" spans="16:18" x14ac:dyDescent="0.2">
      <c r="P2499" s="485"/>
      <c r="Q2499" s="485"/>
      <c r="R2499" s="485"/>
    </row>
    <row r="2500" spans="16:18" x14ac:dyDescent="0.2">
      <c r="P2500" s="485"/>
      <c r="Q2500" s="485"/>
      <c r="R2500" s="485"/>
    </row>
    <row r="2501" spans="16:18" x14ac:dyDescent="0.2">
      <c r="P2501" s="485"/>
      <c r="Q2501" s="485"/>
      <c r="R2501" s="485"/>
    </row>
    <row r="2502" spans="16:18" x14ac:dyDescent="0.2">
      <c r="P2502" s="485"/>
      <c r="Q2502" s="485"/>
      <c r="R2502" s="485"/>
    </row>
    <row r="2503" spans="16:18" x14ac:dyDescent="0.2">
      <c r="P2503" s="485"/>
      <c r="Q2503" s="485"/>
      <c r="R2503" s="485"/>
    </row>
    <row r="2504" spans="16:18" x14ac:dyDescent="0.2">
      <c r="P2504" s="485"/>
      <c r="Q2504" s="485"/>
      <c r="R2504" s="485"/>
    </row>
    <row r="2505" spans="16:18" x14ac:dyDescent="0.2">
      <c r="P2505" s="485"/>
      <c r="Q2505" s="485"/>
      <c r="R2505" s="485"/>
    </row>
    <row r="2506" spans="16:18" x14ac:dyDescent="0.2">
      <c r="P2506" s="485"/>
      <c r="Q2506" s="485"/>
      <c r="R2506" s="485"/>
    </row>
    <row r="2507" spans="16:18" x14ac:dyDescent="0.2">
      <c r="P2507" s="485"/>
      <c r="Q2507" s="485"/>
      <c r="R2507" s="485"/>
    </row>
    <row r="2508" spans="16:18" x14ac:dyDescent="0.2">
      <c r="P2508" s="485"/>
      <c r="Q2508" s="485"/>
      <c r="R2508" s="485"/>
    </row>
    <row r="2509" spans="16:18" x14ac:dyDescent="0.2">
      <c r="P2509" s="485"/>
      <c r="Q2509" s="485"/>
      <c r="R2509" s="485"/>
    </row>
    <row r="2510" spans="16:18" x14ac:dyDescent="0.2">
      <c r="P2510" s="485"/>
      <c r="Q2510" s="485"/>
      <c r="R2510" s="485"/>
    </row>
    <row r="2511" spans="16:18" x14ac:dyDescent="0.2">
      <c r="P2511" s="485"/>
      <c r="Q2511" s="485"/>
      <c r="R2511" s="485"/>
    </row>
    <row r="2512" spans="16:18" x14ac:dyDescent="0.2">
      <c r="P2512" s="485"/>
      <c r="Q2512" s="485"/>
      <c r="R2512" s="485"/>
    </row>
    <row r="2513" spans="16:18" x14ac:dyDescent="0.2">
      <c r="P2513" s="485"/>
      <c r="Q2513" s="485"/>
      <c r="R2513" s="485"/>
    </row>
    <row r="2514" spans="16:18" x14ac:dyDescent="0.2">
      <c r="P2514" s="485"/>
      <c r="Q2514" s="485"/>
      <c r="R2514" s="485"/>
    </row>
    <row r="2515" spans="16:18" x14ac:dyDescent="0.2">
      <c r="P2515" s="485"/>
      <c r="Q2515" s="485"/>
      <c r="R2515" s="485"/>
    </row>
    <row r="2516" spans="16:18" x14ac:dyDescent="0.2">
      <c r="P2516" s="485"/>
      <c r="Q2516" s="485"/>
      <c r="R2516" s="485"/>
    </row>
    <row r="2517" spans="16:18" x14ac:dyDescent="0.2">
      <c r="P2517" s="485"/>
      <c r="Q2517" s="485"/>
      <c r="R2517" s="485"/>
    </row>
    <row r="2518" spans="16:18" x14ac:dyDescent="0.2">
      <c r="P2518" s="485"/>
      <c r="Q2518" s="485"/>
      <c r="R2518" s="485"/>
    </row>
    <row r="2519" spans="16:18" x14ac:dyDescent="0.2">
      <c r="P2519" s="485"/>
      <c r="Q2519" s="485"/>
      <c r="R2519" s="485"/>
    </row>
    <row r="2520" spans="16:18" x14ac:dyDescent="0.2">
      <c r="P2520" s="485"/>
      <c r="Q2520" s="485"/>
      <c r="R2520" s="485"/>
    </row>
    <row r="2521" spans="16:18" x14ac:dyDescent="0.2">
      <c r="P2521" s="485"/>
      <c r="Q2521" s="485"/>
      <c r="R2521" s="485"/>
    </row>
    <row r="2522" spans="16:18" x14ac:dyDescent="0.2">
      <c r="P2522" s="485"/>
      <c r="Q2522" s="485"/>
      <c r="R2522" s="485"/>
    </row>
    <row r="2523" spans="16:18" x14ac:dyDescent="0.2">
      <c r="P2523" s="485"/>
      <c r="Q2523" s="485"/>
      <c r="R2523" s="485"/>
    </row>
    <row r="2524" spans="16:18" x14ac:dyDescent="0.2">
      <c r="P2524" s="485"/>
      <c r="Q2524" s="485"/>
      <c r="R2524" s="485"/>
    </row>
    <row r="2525" spans="16:18" x14ac:dyDescent="0.2">
      <c r="P2525" s="485"/>
      <c r="Q2525" s="485"/>
      <c r="R2525" s="485"/>
    </row>
    <row r="2526" spans="16:18" x14ac:dyDescent="0.2">
      <c r="P2526" s="485"/>
      <c r="Q2526" s="485"/>
      <c r="R2526" s="485"/>
    </row>
    <row r="2527" spans="16:18" x14ac:dyDescent="0.2">
      <c r="P2527" s="485"/>
      <c r="Q2527" s="485"/>
      <c r="R2527" s="485"/>
    </row>
    <row r="2528" spans="16:18" x14ac:dyDescent="0.2">
      <c r="P2528" s="485"/>
      <c r="Q2528" s="485"/>
      <c r="R2528" s="485"/>
    </row>
    <row r="2529" spans="16:18" x14ac:dyDescent="0.2">
      <c r="P2529" s="485"/>
      <c r="Q2529" s="485"/>
      <c r="R2529" s="485"/>
    </row>
    <row r="2530" spans="16:18" x14ac:dyDescent="0.2">
      <c r="P2530" s="485"/>
      <c r="Q2530" s="485"/>
      <c r="R2530" s="485"/>
    </row>
    <row r="2531" spans="16:18" x14ac:dyDescent="0.2">
      <c r="P2531" s="485"/>
      <c r="Q2531" s="485"/>
      <c r="R2531" s="485"/>
    </row>
    <row r="2532" spans="16:18" x14ac:dyDescent="0.2">
      <c r="P2532" s="485"/>
      <c r="Q2532" s="485"/>
      <c r="R2532" s="485"/>
    </row>
    <row r="2533" spans="16:18" x14ac:dyDescent="0.2">
      <c r="P2533" s="485"/>
      <c r="Q2533" s="485"/>
      <c r="R2533" s="485"/>
    </row>
    <row r="2534" spans="16:18" x14ac:dyDescent="0.2">
      <c r="P2534" s="485"/>
      <c r="Q2534" s="485"/>
      <c r="R2534" s="485"/>
    </row>
    <row r="2535" spans="16:18" x14ac:dyDescent="0.2">
      <c r="P2535" s="485"/>
      <c r="Q2535" s="485"/>
      <c r="R2535" s="485"/>
    </row>
    <row r="2536" spans="16:18" x14ac:dyDescent="0.2">
      <c r="P2536" s="485"/>
      <c r="Q2536" s="485"/>
      <c r="R2536" s="485"/>
    </row>
    <row r="2537" spans="16:18" x14ac:dyDescent="0.2">
      <c r="P2537" s="485"/>
      <c r="Q2537" s="485"/>
      <c r="R2537" s="485"/>
    </row>
    <row r="2538" spans="16:18" x14ac:dyDescent="0.2">
      <c r="P2538" s="485"/>
      <c r="Q2538" s="485"/>
      <c r="R2538" s="485"/>
    </row>
    <row r="2539" spans="16:18" x14ac:dyDescent="0.2">
      <c r="P2539" s="485"/>
      <c r="Q2539" s="485"/>
      <c r="R2539" s="485"/>
    </row>
    <row r="2540" spans="16:18" x14ac:dyDescent="0.2">
      <c r="P2540" s="485"/>
      <c r="Q2540" s="485"/>
      <c r="R2540" s="485"/>
    </row>
    <row r="2541" spans="16:18" x14ac:dyDescent="0.2">
      <c r="P2541" s="485"/>
      <c r="Q2541" s="485"/>
      <c r="R2541" s="485"/>
    </row>
    <row r="2542" spans="16:18" x14ac:dyDescent="0.2">
      <c r="P2542" s="485"/>
      <c r="Q2542" s="485"/>
      <c r="R2542" s="485"/>
    </row>
    <row r="2543" spans="16:18" x14ac:dyDescent="0.2">
      <c r="P2543" s="485"/>
      <c r="Q2543" s="485"/>
      <c r="R2543" s="485"/>
    </row>
    <row r="2544" spans="16:18" x14ac:dyDescent="0.2">
      <c r="P2544" s="485"/>
      <c r="Q2544" s="485"/>
      <c r="R2544" s="485"/>
    </row>
    <row r="2545" spans="16:18" x14ac:dyDescent="0.2">
      <c r="P2545" s="485"/>
      <c r="Q2545" s="485"/>
      <c r="R2545" s="485"/>
    </row>
    <row r="2546" spans="16:18" x14ac:dyDescent="0.2">
      <c r="P2546" s="485"/>
      <c r="Q2546" s="485"/>
      <c r="R2546" s="485"/>
    </row>
    <row r="2547" spans="16:18" x14ac:dyDescent="0.2">
      <c r="P2547" s="485"/>
      <c r="Q2547" s="485"/>
      <c r="R2547" s="485"/>
    </row>
    <row r="2548" spans="16:18" x14ac:dyDescent="0.2">
      <c r="P2548" s="485"/>
      <c r="Q2548" s="485"/>
      <c r="R2548" s="485"/>
    </row>
    <row r="2549" spans="16:18" x14ac:dyDescent="0.2">
      <c r="P2549" s="485"/>
      <c r="Q2549" s="485"/>
      <c r="R2549" s="485"/>
    </row>
    <row r="2550" spans="16:18" x14ac:dyDescent="0.2">
      <c r="P2550" s="485"/>
      <c r="Q2550" s="485"/>
      <c r="R2550" s="485"/>
    </row>
    <row r="2551" spans="16:18" x14ac:dyDescent="0.2">
      <c r="P2551" s="485"/>
      <c r="Q2551" s="485"/>
      <c r="R2551" s="485"/>
    </row>
    <row r="2552" spans="16:18" x14ac:dyDescent="0.2">
      <c r="P2552" s="485"/>
      <c r="Q2552" s="485"/>
      <c r="R2552" s="485"/>
    </row>
    <row r="2553" spans="16:18" x14ac:dyDescent="0.2">
      <c r="P2553" s="485"/>
      <c r="Q2553" s="485"/>
      <c r="R2553" s="485"/>
    </row>
    <row r="2554" spans="16:18" x14ac:dyDescent="0.2">
      <c r="P2554" s="485"/>
      <c r="Q2554" s="485"/>
      <c r="R2554" s="485"/>
    </row>
    <row r="2555" spans="16:18" x14ac:dyDescent="0.2">
      <c r="P2555" s="485"/>
      <c r="Q2555" s="485"/>
      <c r="R2555" s="485"/>
    </row>
    <row r="2556" spans="16:18" x14ac:dyDescent="0.2">
      <c r="P2556" s="485"/>
      <c r="Q2556" s="485"/>
      <c r="R2556" s="485"/>
    </row>
    <row r="2557" spans="16:18" x14ac:dyDescent="0.2">
      <c r="P2557" s="485"/>
      <c r="Q2557" s="485"/>
      <c r="R2557" s="485"/>
    </row>
    <row r="2558" spans="16:18" x14ac:dyDescent="0.2">
      <c r="P2558" s="485"/>
      <c r="Q2558" s="485"/>
      <c r="R2558" s="485"/>
    </row>
    <row r="2559" spans="16:18" x14ac:dyDescent="0.2">
      <c r="P2559" s="485"/>
      <c r="Q2559" s="485"/>
      <c r="R2559" s="485"/>
    </row>
    <row r="2560" spans="16:18" x14ac:dyDescent="0.2">
      <c r="P2560" s="485"/>
      <c r="Q2560" s="485"/>
      <c r="R2560" s="485"/>
    </row>
    <row r="2561" spans="16:18" x14ac:dyDescent="0.2">
      <c r="P2561" s="485"/>
      <c r="Q2561" s="485"/>
      <c r="R2561" s="485"/>
    </row>
    <row r="2562" spans="16:18" x14ac:dyDescent="0.2">
      <c r="P2562" s="485"/>
      <c r="Q2562" s="485"/>
      <c r="R2562" s="485"/>
    </row>
    <row r="2563" spans="16:18" x14ac:dyDescent="0.2">
      <c r="P2563" s="485"/>
      <c r="Q2563" s="485"/>
      <c r="R2563" s="485"/>
    </row>
    <row r="2564" spans="16:18" x14ac:dyDescent="0.2">
      <c r="P2564" s="485"/>
      <c r="Q2564" s="485"/>
      <c r="R2564" s="485"/>
    </row>
    <row r="2565" spans="16:18" x14ac:dyDescent="0.2">
      <c r="P2565" s="485"/>
      <c r="Q2565" s="485"/>
      <c r="R2565" s="485"/>
    </row>
    <row r="2566" spans="16:18" x14ac:dyDescent="0.2">
      <c r="P2566" s="485"/>
      <c r="Q2566" s="485"/>
      <c r="R2566" s="485"/>
    </row>
    <row r="2567" spans="16:18" x14ac:dyDescent="0.2">
      <c r="P2567" s="485"/>
      <c r="Q2567" s="485"/>
      <c r="R2567" s="485"/>
    </row>
    <row r="2568" spans="16:18" x14ac:dyDescent="0.2">
      <c r="P2568" s="485"/>
      <c r="Q2568" s="485"/>
      <c r="R2568" s="485"/>
    </row>
    <row r="2569" spans="16:18" x14ac:dyDescent="0.2">
      <c r="P2569" s="485"/>
      <c r="Q2569" s="485"/>
      <c r="R2569" s="485"/>
    </row>
    <row r="2570" spans="16:18" x14ac:dyDescent="0.2">
      <c r="P2570" s="485"/>
      <c r="Q2570" s="485"/>
      <c r="R2570" s="485"/>
    </row>
    <row r="2571" spans="16:18" x14ac:dyDescent="0.2">
      <c r="P2571" s="485"/>
      <c r="Q2571" s="485"/>
      <c r="R2571" s="485"/>
    </row>
    <row r="2572" spans="16:18" x14ac:dyDescent="0.2">
      <c r="P2572" s="485"/>
      <c r="Q2572" s="485"/>
      <c r="R2572" s="485"/>
    </row>
    <row r="2573" spans="16:18" x14ac:dyDescent="0.2">
      <c r="P2573" s="485"/>
      <c r="Q2573" s="485"/>
      <c r="R2573" s="485"/>
    </row>
    <row r="2574" spans="16:18" x14ac:dyDescent="0.2">
      <c r="P2574" s="485"/>
      <c r="Q2574" s="485"/>
      <c r="R2574" s="485"/>
    </row>
    <row r="2575" spans="16:18" x14ac:dyDescent="0.2">
      <c r="P2575" s="485"/>
      <c r="Q2575" s="485"/>
      <c r="R2575" s="485"/>
    </row>
    <row r="2576" spans="16:18" x14ac:dyDescent="0.2">
      <c r="P2576" s="485"/>
      <c r="Q2576" s="485"/>
      <c r="R2576" s="485"/>
    </row>
    <row r="2577" spans="16:18" x14ac:dyDescent="0.2">
      <c r="P2577" s="485"/>
      <c r="Q2577" s="485"/>
      <c r="R2577" s="485"/>
    </row>
    <row r="2578" spans="16:18" x14ac:dyDescent="0.2">
      <c r="P2578" s="485"/>
      <c r="Q2578" s="485"/>
      <c r="R2578" s="485"/>
    </row>
    <row r="2579" spans="16:18" x14ac:dyDescent="0.2">
      <c r="P2579" s="485"/>
      <c r="Q2579" s="485"/>
      <c r="R2579" s="485"/>
    </row>
    <row r="2580" spans="16:18" x14ac:dyDescent="0.2">
      <c r="P2580" s="485"/>
      <c r="Q2580" s="485"/>
      <c r="R2580" s="485"/>
    </row>
    <row r="2581" spans="16:18" x14ac:dyDescent="0.2">
      <c r="P2581" s="485"/>
      <c r="Q2581" s="485"/>
      <c r="R2581" s="485"/>
    </row>
    <row r="2582" spans="16:18" x14ac:dyDescent="0.2">
      <c r="P2582" s="485"/>
      <c r="Q2582" s="485"/>
      <c r="R2582" s="485"/>
    </row>
    <row r="2583" spans="16:18" x14ac:dyDescent="0.2">
      <c r="P2583" s="485"/>
      <c r="Q2583" s="485"/>
      <c r="R2583" s="485"/>
    </row>
    <row r="2584" spans="16:18" x14ac:dyDescent="0.2">
      <c r="P2584" s="485"/>
      <c r="Q2584" s="485"/>
      <c r="R2584" s="485"/>
    </row>
    <row r="2585" spans="16:18" x14ac:dyDescent="0.2">
      <c r="P2585" s="485"/>
      <c r="Q2585" s="485"/>
      <c r="R2585" s="485"/>
    </row>
    <row r="2586" spans="16:18" x14ac:dyDescent="0.2">
      <c r="P2586" s="485"/>
      <c r="Q2586" s="485"/>
      <c r="R2586" s="485"/>
    </row>
    <row r="2587" spans="16:18" x14ac:dyDescent="0.2">
      <c r="P2587" s="485"/>
      <c r="Q2587" s="485"/>
      <c r="R2587" s="485"/>
    </row>
    <row r="2588" spans="16:18" x14ac:dyDescent="0.2">
      <c r="P2588" s="485"/>
      <c r="Q2588" s="485"/>
      <c r="R2588" s="485"/>
    </row>
    <row r="2589" spans="16:18" x14ac:dyDescent="0.2">
      <c r="P2589" s="485"/>
      <c r="Q2589" s="485"/>
      <c r="R2589" s="485"/>
    </row>
    <row r="2590" spans="16:18" x14ac:dyDescent="0.2">
      <c r="P2590" s="485"/>
      <c r="Q2590" s="485"/>
      <c r="R2590" s="485"/>
    </row>
    <row r="2591" spans="16:18" x14ac:dyDescent="0.2">
      <c r="P2591" s="485"/>
      <c r="Q2591" s="485"/>
      <c r="R2591" s="485"/>
    </row>
    <row r="2592" spans="16:18" x14ac:dyDescent="0.2">
      <c r="P2592" s="485"/>
      <c r="Q2592" s="485"/>
      <c r="R2592" s="485"/>
    </row>
    <row r="2593" spans="16:18" x14ac:dyDescent="0.2">
      <c r="P2593" s="485"/>
      <c r="Q2593" s="485"/>
      <c r="R2593" s="485"/>
    </row>
    <row r="2594" spans="16:18" x14ac:dyDescent="0.2">
      <c r="P2594" s="485"/>
      <c r="Q2594" s="485"/>
      <c r="R2594" s="485"/>
    </row>
    <row r="2595" spans="16:18" x14ac:dyDescent="0.2">
      <c r="P2595" s="485"/>
      <c r="Q2595" s="485"/>
      <c r="R2595" s="485"/>
    </row>
    <row r="2596" spans="16:18" x14ac:dyDescent="0.2">
      <c r="P2596" s="485"/>
      <c r="Q2596" s="485"/>
      <c r="R2596" s="485"/>
    </row>
    <row r="2597" spans="16:18" x14ac:dyDescent="0.2">
      <c r="P2597" s="485"/>
      <c r="Q2597" s="485"/>
      <c r="R2597" s="485"/>
    </row>
    <row r="2598" spans="16:18" x14ac:dyDescent="0.2">
      <c r="P2598" s="485"/>
      <c r="Q2598" s="485"/>
      <c r="R2598" s="485"/>
    </row>
    <row r="2599" spans="16:18" x14ac:dyDescent="0.2">
      <c r="P2599" s="485"/>
      <c r="Q2599" s="485"/>
      <c r="R2599" s="485"/>
    </row>
    <row r="2600" spans="16:18" x14ac:dyDescent="0.2">
      <c r="P2600" s="485"/>
      <c r="Q2600" s="485"/>
      <c r="R2600" s="485"/>
    </row>
    <row r="2601" spans="16:18" x14ac:dyDescent="0.2">
      <c r="P2601" s="485"/>
      <c r="Q2601" s="485"/>
      <c r="R2601" s="485"/>
    </row>
    <row r="2602" spans="16:18" x14ac:dyDescent="0.2">
      <c r="P2602" s="485"/>
      <c r="Q2602" s="485"/>
      <c r="R2602" s="485"/>
    </row>
    <row r="2603" spans="16:18" x14ac:dyDescent="0.2">
      <c r="P2603" s="485"/>
      <c r="Q2603" s="485"/>
      <c r="R2603" s="485"/>
    </row>
    <row r="2604" spans="16:18" x14ac:dyDescent="0.2">
      <c r="P2604" s="485"/>
      <c r="Q2604" s="485"/>
      <c r="R2604" s="485"/>
    </row>
    <row r="2605" spans="16:18" x14ac:dyDescent="0.2">
      <c r="P2605" s="485"/>
      <c r="Q2605" s="485"/>
      <c r="R2605" s="485"/>
    </row>
    <row r="2606" spans="16:18" x14ac:dyDescent="0.2">
      <c r="P2606" s="485"/>
      <c r="Q2606" s="485"/>
      <c r="R2606" s="485"/>
    </row>
    <row r="2607" spans="16:18" x14ac:dyDescent="0.2">
      <c r="P2607" s="485"/>
      <c r="Q2607" s="485"/>
      <c r="R2607" s="485"/>
    </row>
    <row r="2608" spans="16:18" x14ac:dyDescent="0.2">
      <c r="P2608" s="485"/>
      <c r="Q2608" s="485"/>
      <c r="R2608" s="485"/>
    </row>
    <row r="2609" spans="16:18" x14ac:dyDescent="0.2">
      <c r="P2609" s="485"/>
      <c r="Q2609" s="485"/>
      <c r="R2609" s="485"/>
    </row>
    <row r="2610" spans="16:18" x14ac:dyDescent="0.2">
      <c r="P2610" s="485"/>
      <c r="Q2610" s="485"/>
      <c r="R2610" s="485"/>
    </row>
    <row r="2611" spans="16:18" x14ac:dyDescent="0.2">
      <c r="P2611" s="485"/>
      <c r="Q2611" s="485"/>
      <c r="R2611" s="485"/>
    </row>
    <row r="2612" spans="16:18" x14ac:dyDescent="0.2">
      <c r="P2612" s="485"/>
      <c r="Q2612" s="485"/>
      <c r="R2612" s="485"/>
    </row>
    <row r="2613" spans="16:18" x14ac:dyDescent="0.2">
      <c r="P2613" s="485"/>
      <c r="Q2613" s="485"/>
      <c r="R2613" s="485"/>
    </row>
    <row r="2614" spans="16:18" x14ac:dyDescent="0.2">
      <c r="P2614" s="485"/>
      <c r="Q2614" s="485"/>
      <c r="R2614" s="485"/>
    </row>
    <row r="2615" spans="16:18" x14ac:dyDescent="0.2">
      <c r="P2615" s="485"/>
      <c r="Q2615" s="485"/>
      <c r="R2615" s="485"/>
    </row>
    <row r="2616" spans="16:18" x14ac:dyDescent="0.2">
      <c r="P2616" s="485"/>
      <c r="Q2616" s="485"/>
      <c r="R2616" s="485"/>
    </row>
    <row r="2617" spans="16:18" x14ac:dyDescent="0.2">
      <c r="P2617" s="485"/>
      <c r="Q2617" s="485"/>
      <c r="R2617" s="485"/>
    </row>
    <row r="2618" spans="16:18" x14ac:dyDescent="0.2">
      <c r="P2618" s="485"/>
      <c r="Q2618" s="485"/>
      <c r="R2618" s="485"/>
    </row>
    <row r="2619" spans="16:18" x14ac:dyDescent="0.2">
      <c r="P2619" s="485"/>
      <c r="Q2619" s="485"/>
      <c r="R2619" s="485"/>
    </row>
    <row r="2620" spans="16:18" x14ac:dyDescent="0.2">
      <c r="P2620" s="485"/>
      <c r="Q2620" s="485"/>
      <c r="R2620" s="485"/>
    </row>
    <row r="2621" spans="16:18" x14ac:dyDescent="0.2">
      <c r="P2621" s="485"/>
      <c r="Q2621" s="485"/>
      <c r="R2621" s="485"/>
    </row>
    <row r="2622" spans="16:18" x14ac:dyDescent="0.2">
      <c r="P2622" s="485"/>
      <c r="Q2622" s="485"/>
      <c r="R2622" s="485"/>
    </row>
    <row r="2623" spans="16:18" x14ac:dyDescent="0.2">
      <c r="P2623" s="485"/>
      <c r="Q2623" s="485"/>
      <c r="R2623" s="485"/>
    </row>
    <row r="2624" spans="16:18" x14ac:dyDescent="0.2">
      <c r="P2624" s="485"/>
      <c r="Q2624" s="485"/>
      <c r="R2624" s="485"/>
    </row>
    <row r="2625" spans="16:18" x14ac:dyDescent="0.2">
      <c r="P2625" s="485"/>
      <c r="Q2625" s="485"/>
      <c r="R2625" s="485"/>
    </row>
    <row r="2626" spans="16:18" x14ac:dyDescent="0.2">
      <c r="P2626" s="485"/>
      <c r="Q2626" s="485"/>
      <c r="R2626" s="485"/>
    </row>
    <row r="2627" spans="16:18" x14ac:dyDescent="0.2">
      <c r="P2627" s="485"/>
      <c r="Q2627" s="485"/>
      <c r="R2627" s="485"/>
    </row>
    <row r="2628" spans="16:18" x14ac:dyDescent="0.2">
      <c r="P2628" s="485"/>
      <c r="Q2628" s="485"/>
      <c r="R2628" s="485"/>
    </row>
    <row r="2629" spans="16:18" x14ac:dyDescent="0.2">
      <c r="P2629" s="485"/>
      <c r="Q2629" s="485"/>
      <c r="R2629" s="485"/>
    </row>
    <row r="2630" spans="16:18" x14ac:dyDescent="0.2">
      <c r="P2630" s="485"/>
      <c r="Q2630" s="485"/>
      <c r="R2630" s="485"/>
    </row>
    <row r="2631" spans="16:18" x14ac:dyDescent="0.2">
      <c r="P2631" s="485"/>
      <c r="Q2631" s="485"/>
      <c r="R2631" s="485"/>
    </row>
    <row r="2632" spans="16:18" x14ac:dyDescent="0.2">
      <c r="P2632" s="485"/>
      <c r="Q2632" s="485"/>
      <c r="R2632" s="485"/>
    </row>
    <row r="2633" spans="16:18" x14ac:dyDescent="0.2">
      <c r="P2633" s="485"/>
      <c r="Q2633" s="485"/>
      <c r="R2633" s="485"/>
    </row>
    <row r="2634" spans="16:18" x14ac:dyDescent="0.2">
      <c r="P2634" s="485"/>
      <c r="Q2634" s="485"/>
      <c r="R2634" s="485"/>
    </row>
    <row r="2635" spans="16:18" x14ac:dyDescent="0.2">
      <c r="P2635" s="485"/>
      <c r="Q2635" s="485"/>
      <c r="R2635" s="485"/>
    </row>
    <row r="2636" spans="16:18" x14ac:dyDescent="0.2">
      <c r="P2636" s="485"/>
      <c r="Q2636" s="485"/>
      <c r="R2636" s="485"/>
    </row>
    <row r="2637" spans="16:18" x14ac:dyDescent="0.2">
      <c r="P2637" s="485"/>
      <c r="Q2637" s="485"/>
      <c r="R2637" s="485"/>
    </row>
    <row r="2638" spans="16:18" x14ac:dyDescent="0.2">
      <c r="P2638" s="485"/>
      <c r="Q2638" s="485"/>
      <c r="R2638" s="485"/>
    </row>
    <row r="2639" spans="16:18" x14ac:dyDescent="0.2">
      <c r="P2639" s="485"/>
      <c r="Q2639" s="485"/>
      <c r="R2639" s="485"/>
    </row>
    <row r="2640" spans="16:18" x14ac:dyDescent="0.2">
      <c r="P2640" s="485"/>
      <c r="Q2640" s="485"/>
      <c r="R2640" s="485"/>
    </row>
    <row r="2641" spans="16:18" x14ac:dyDescent="0.2">
      <c r="P2641" s="485"/>
      <c r="Q2641" s="485"/>
      <c r="R2641" s="485"/>
    </row>
    <row r="2642" spans="16:18" x14ac:dyDescent="0.2">
      <c r="P2642" s="485"/>
      <c r="Q2642" s="485"/>
      <c r="R2642" s="485"/>
    </row>
    <row r="2643" spans="16:18" x14ac:dyDescent="0.2">
      <c r="P2643" s="485"/>
      <c r="Q2643" s="485"/>
      <c r="R2643" s="485"/>
    </row>
    <row r="2644" spans="16:18" x14ac:dyDescent="0.2">
      <c r="P2644" s="485"/>
      <c r="Q2644" s="485"/>
      <c r="R2644" s="485"/>
    </row>
    <row r="2645" spans="16:18" x14ac:dyDescent="0.2">
      <c r="P2645" s="485"/>
      <c r="Q2645" s="485"/>
      <c r="R2645" s="485"/>
    </row>
    <row r="2646" spans="16:18" x14ac:dyDescent="0.2">
      <c r="P2646" s="485"/>
      <c r="Q2646" s="485"/>
      <c r="R2646" s="485"/>
    </row>
    <row r="2647" spans="16:18" x14ac:dyDescent="0.2">
      <c r="P2647" s="485"/>
      <c r="Q2647" s="485"/>
      <c r="R2647" s="485"/>
    </row>
    <row r="2648" spans="16:18" x14ac:dyDescent="0.2">
      <c r="P2648" s="485"/>
      <c r="Q2648" s="485"/>
      <c r="R2648" s="485"/>
    </row>
    <row r="2649" spans="16:18" x14ac:dyDescent="0.2">
      <c r="P2649" s="485"/>
      <c r="Q2649" s="485"/>
      <c r="R2649" s="485"/>
    </row>
    <row r="2650" spans="16:18" x14ac:dyDescent="0.2">
      <c r="P2650" s="485"/>
      <c r="Q2650" s="485"/>
      <c r="R2650" s="485"/>
    </row>
    <row r="2651" spans="16:18" x14ac:dyDescent="0.2">
      <c r="P2651" s="485"/>
      <c r="Q2651" s="485"/>
      <c r="R2651" s="485"/>
    </row>
    <row r="2652" spans="16:18" x14ac:dyDescent="0.2">
      <c r="P2652" s="485"/>
      <c r="Q2652" s="485"/>
      <c r="R2652" s="485"/>
    </row>
    <row r="2653" spans="16:18" x14ac:dyDescent="0.2">
      <c r="P2653" s="485"/>
      <c r="Q2653" s="485"/>
      <c r="R2653" s="485"/>
    </row>
    <row r="2654" spans="16:18" x14ac:dyDescent="0.2">
      <c r="P2654" s="485"/>
      <c r="Q2654" s="485"/>
      <c r="R2654" s="485"/>
    </row>
    <row r="2655" spans="16:18" x14ac:dyDescent="0.2">
      <c r="P2655" s="485"/>
      <c r="Q2655" s="485"/>
      <c r="R2655" s="485"/>
    </row>
    <row r="2656" spans="16:18" x14ac:dyDescent="0.2">
      <c r="P2656" s="485"/>
      <c r="Q2656" s="485"/>
      <c r="R2656" s="485"/>
    </row>
    <row r="2657" spans="16:18" x14ac:dyDescent="0.2">
      <c r="P2657" s="485"/>
      <c r="Q2657" s="485"/>
      <c r="R2657" s="485"/>
    </row>
    <row r="2658" spans="16:18" x14ac:dyDescent="0.2">
      <c r="P2658" s="485"/>
      <c r="Q2658" s="485"/>
      <c r="R2658" s="485"/>
    </row>
    <row r="2659" spans="16:18" x14ac:dyDescent="0.2">
      <c r="P2659" s="485"/>
      <c r="Q2659" s="485"/>
      <c r="R2659" s="485"/>
    </row>
    <row r="2660" spans="16:18" x14ac:dyDescent="0.2">
      <c r="P2660" s="485"/>
      <c r="Q2660" s="485"/>
      <c r="R2660" s="485"/>
    </row>
    <row r="2661" spans="16:18" x14ac:dyDescent="0.2">
      <c r="P2661" s="485"/>
      <c r="Q2661" s="485"/>
      <c r="R2661" s="485"/>
    </row>
    <row r="2662" spans="16:18" x14ac:dyDescent="0.2">
      <c r="P2662" s="485"/>
      <c r="Q2662" s="485"/>
      <c r="R2662" s="485"/>
    </row>
    <row r="2663" spans="16:18" x14ac:dyDescent="0.2">
      <c r="P2663" s="485"/>
      <c r="Q2663" s="485"/>
      <c r="R2663" s="485"/>
    </row>
    <row r="2664" spans="16:18" x14ac:dyDescent="0.2">
      <c r="P2664" s="485"/>
      <c r="Q2664" s="485"/>
      <c r="R2664" s="485"/>
    </row>
    <row r="2665" spans="16:18" x14ac:dyDescent="0.2">
      <c r="P2665" s="485"/>
      <c r="Q2665" s="485"/>
      <c r="R2665" s="485"/>
    </row>
    <row r="2666" spans="16:18" x14ac:dyDescent="0.2">
      <c r="P2666" s="485"/>
      <c r="Q2666" s="485"/>
      <c r="R2666" s="485"/>
    </row>
    <row r="2667" spans="16:18" x14ac:dyDescent="0.2">
      <c r="P2667" s="485"/>
      <c r="Q2667" s="485"/>
      <c r="R2667" s="485"/>
    </row>
    <row r="2668" spans="16:18" x14ac:dyDescent="0.2">
      <c r="P2668" s="485"/>
      <c r="Q2668" s="485"/>
      <c r="R2668" s="485"/>
    </row>
    <row r="2669" spans="16:18" x14ac:dyDescent="0.2">
      <c r="P2669" s="485"/>
      <c r="Q2669" s="485"/>
      <c r="R2669" s="485"/>
    </row>
    <row r="2670" spans="16:18" x14ac:dyDescent="0.2">
      <c r="P2670" s="485"/>
      <c r="Q2670" s="485"/>
      <c r="R2670" s="485"/>
    </row>
    <row r="2671" spans="16:18" x14ac:dyDescent="0.2">
      <c r="P2671" s="485"/>
      <c r="Q2671" s="485"/>
      <c r="R2671" s="485"/>
    </row>
    <row r="2672" spans="16:18" x14ac:dyDescent="0.2">
      <c r="P2672" s="485"/>
      <c r="Q2672" s="485"/>
      <c r="R2672" s="485"/>
    </row>
    <row r="2673" spans="16:18" x14ac:dyDescent="0.2">
      <c r="P2673" s="485"/>
      <c r="Q2673" s="485"/>
      <c r="R2673" s="485"/>
    </row>
    <row r="2674" spans="16:18" x14ac:dyDescent="0.2">
      <c r="P2674" s="485"/>
      <c r="Q2674" s="485"/>
      <c r="R2674" s="485"/>
    </row>
    <row r="2675" spans="16:18" x14ac:dyDescent="0.2">
      <c r="P2675" s="485"/>
      <c r="Q2675" s="485"/>
      <c r="R2675" s="485"/>
    </row>
    <row r="2676" spans="16:18" x14ac:dyDescent="0.2">
      <c r="P2676" s="485"/>
      <c r="Q2676" s="485"/>
      <c r="R2676" s="485"/>
    </row>
    <row r="2677" spans="16:18" x14ac:dyDescent="0.2">
      <c r="P2677" s="485"/>
      <c r="Q2677" s="485"/>
      <c r="R2677" s="485"/>
    </row>
    <row r="2678" spans="16:18" x14ac:dyDescent="0.2">
      <c r="P2678" s="485"/>
      <c r="Q2678" s="485"/>
      <c r="R2678" s="485"/>
    </row>
    <row r="2679" spans="16:18" x14ac:dyDescent="0.2">
      <c r="P2679" s="485"/>
      <c r="Q2679" s="485"/>
      <c r="R2679" s="485"/>
    </row>
    <row r="2680" spans="16:18" x14ac:dyDescent="0.2">
      <c r="P2680" s="485"/>
      <c r="Q2680" s="485"/>
      <c r="R2680" s="485"/>
    </row>
    <row r="2681" spans="16:18" x14ac:dyDescent="0.2">
      <c r="P2681" s="485"/>
      <c r="Q2681" s="485"/>
      <c r="R2681" s="485"/>
    </row>
    <row r="2682" spans="16:18" x14ac:dyDescent="0.2">
      <c r="P2682" s="485"/>
      <c r="Q2682" s="485"/>
      <c r="R2682" s="485"/>
    </row>
    <row r="2683" spans="16:18" x14ac:dyDescent="0.2">
      <c r="P2683" s="485"/>
      <c r="Q2683" s="485"/>
      <c r="R2683" s="485"/>
    </row>
    <row r="2684" spans="16:18" x14ac:dyDescent="0.2">
      <c r="P2684" s="485"/>
      <c r="Q2684" s="485"/>
      <c r="R2684" s="485"/>
    </row>
    <row r="2685" spans="16:18" x14ac:dyDescent="0.2">
      <c r="P2685" s="485"/>
      <c r="Q2685" s="485"/>
      <c r="R2685" s="485"/>
    </row>
    <row r="2686" spans="16:18" x14ac:dyDescent="0.2">
      <c r="P2686" s="485"/>
      <c r="Q2686" s="485"/>
      <c r="R2686" s="485"/>
    </row>
    <row r="2687" spans="16:18" x14ac:dyDescent="0.2">
      <c r="P2687" s="485"/>
      <c r="Q2687" s="485"/>
      <c r="R2687" s="485"/>
    </row>
    <row r="2688" spans="16:18" x14ac:dyDescent="0.2">
      <c r="P2688" s="485"/>
      <c r="Q2688" s="485"/>
      <c r="R2688" s="485"/>
    </row>
    <row r="2689" spans="16:18" x14ac:dyDescent="0.2">
      <c r="P2689" s="485"/>
      <c r="Q2689" s="485"/>
      <c r="R2689" s="485"/>
    </row>
    <row r="2690" spans="16:18" x14ac:dyDescent="0.2">
      <c r="P2690" s="485"/>
      <c r="Q2690" s="485"/>
      <c r="R2690" s="485"/>
    </row>
    <row r="2691" spans="16:18" x14ac:dyDescent="0.2">
      <c r="P2691" s="485"/>
      <c r="Q2691" s="485"/>
      <c r="R2691" s="485"/>
    </row>
    <row r="2692" spans="16:18" x14ac:dyDescent="0.2">
      <c r="P2692" s="485"/>
      <c r="Q2692" s="485"/>
      <c r="R2692" s="485"/>
    </row>
    <row r="2693" spans="16:18" x14ac:dyDescent="0.2">
      <c r="P2693" s="485"/>
      <c r="Q2693" s="485"/>
      <c r="R2693" s="485"/>
    </row>
    <row r="2694" spans="16:18" x14ac:dyDescent="0.2">
      <c r="P2694" s="485"/>
      <c r="Q2694" s="485"/>
      <c r="R2694" s="485"/>
    </row>
    <row r="2695" spans="16:18" x14ac:dyDescent="0.2">
      <c r="P2695" s="485"/>
      <c r="Q2695" s="485"/>
      <c r="R2695" s="485"/>
    </row>
    <row r="2696" spans="16:18" x14ac:dyDescent="0.2">
      <c r="P2696" s="485"/>
      <c r="Q2696" s="485"/>
      <c r="R2696" s="485"/>
    </row>
    <row r="2697" spans="16:18" x14ac:dyDescent="0.2">
      <c r="P2697" s="485"/>
      <c r="Q2697" s="485"/>
      <c r="R2697" s="485"/>
    </row>
    <row r="2698" spans="16:18" x14ac:dyDescent="0.2">
      <c r="P2698" s="485"/>
      <c r="Q2698" s="485"/>
      <c r="R2698" s="485"/>
    </row>
    <row r="2699" spans="16:18" x14ac:dyDescent="0.2">
      <c r="P2699" s="485"/>
      <c r="Q2699" s="485"/>
      <c r="R2699" s="485"/>
    </row>
    <row r="2700" spans="16:18" x14ac:dyDescent="0.2">
      <c r="P2700" s="485"/>
      <c r="Q2700" s="485"/>
      <c r="R2700" s="485"/>
    </row>
    <row r="2701" spans="16:18" x14ac:dyDescent="0.2">
      <c r="P2701" s="485"/>
      <c r="Q2701" s="485"/>
      <c r="R2701" s="485"/>
    </row>
    <row r="2702" spans="16:18" x14ac:dyDescent="0.2">
      <c r="P2702" s="485"/>
      <c r="Q2702" s="485"/>
      <c r="R2702" s="485"/>
    </row>
    <row r="2703" spans="16:18" x14ac:dyDescent="0.2">
      <c r="P2703" s="485"/>
      <c r="Q2703" s="485"/>
      <c r="R2703" s="485"/>
    </row>
    <row r="2704" spans="16:18" x14ac:dyDescent="0.2">
      <c r="P2704" s="485"/>
      <c r="Q2704" s="485"/>
      <c r="R2704" s="485"/>
    </row>
    <row r="2705" spans="16:18" x14ac:dyDescent="0.2">
      <c r="P2705" s="485"/>
      <c r="Q2705" s="485"/>
      <c r="R2705" s="485"/>
    </row>
    <row r="2706" spans="16:18" x14ac:dyDescent="0.2">
      <c r="P2706" s="485"/>
      <c r="Q2706" s="485"/>
      <c r="R2706" s="485"/>
    </row>
    <row r="2707" spans="16:18" x14ac:dyDescent="0.2">
      <c r="P2707" s="485"/>
      <c r="Q2707" s="485"/>
      <c r="R2707" s="485"/>
    </row>
    <row r="2708" spans="16:18" x14ac:dyDescent="0.2">
      <c r="P2708" s="485"/>
      <c r="Q2708" s="485"/>
      <c r="R2708" s="485"/>
    </row>
    <row r="2709" spans="16:18" x14ac:dyDescent="0.2">
      <c r="P2709" s="485"/>
      <c r="Q2709" s="485"/>
      <c r="R2709" s="485"/>
    </row>
    <row r="2710" spans="16:18" x14ac:dyDescent="0.2">
      <c r="P2710" s="485"/>
      <c r="Q2710" s="485"/>
      <c r="R2710" s="485"/>
    </row>
    <row r="2711" spans="16:18" x14ac:dyDescent="0.2">
      <c r="P2711" s="485"/>
      <c r="Q2711" s="485"/>
      <c r="R2711" s="485"/>
    </row>
    <row r="2712" spans="16:18" x14ac:dyDescent="0.2">
      <c r="P2712" s="485"/>
      <c r="Q2712" s="485"/>
      <c r="R2712" s="485"/>
    </row>
    <row r="2713" spans="16:18" x14ac:dyDescent="0.2">
      <c r="P2713" s="485"/>
      <c r="Q2713" s="485"/>
      <c r="R2713" s="485"/>
    </row>
    <row r="2714" spans="16:18" x14ac:dyDescent="0.2">
      <c r="P2714" s="485"/>
      <c r="Q2714" s="485"/>
      <c r="R2714" s="485"/>
    </row>
    <row r="2715" spans="16:18" x14ac:dyDescent="0.2">
      <c r="P2715" s="485"/>
      <c r="Q2715" s="485"/>
      <c r="R2715" s="485"/>
    </row>
    <row r="2716" spans="16:18" x14ac:dyDescent="0.2">
      <c r="P2716" s="485"/>
      <c r="Q2716" s="485"/>
      <c r="R2716" s="485"/>
    </row>
    <row r="2717" spans="16:18" x14ac:dyDescent="0.2">
      <c r="P2717" s="485"/>
      <c r="Q2717" s="485"/>
      <c r="R2717" s="485"/>
    </row>
    <row r="2718" spans="16:18" x14ac:dyDescent="0.2">
      <c r="P2718" s="485"/>
      <c r="Q2718" s="485"/>
      <c r="R2718" s="485"/>
    </row>
    <row r="2719" spans="16:18" x14ac:dyDescent="0.2">
      <c r="P2719" s="485"/>
      <c r="Q2719" s="485"/>
      <c r="R2719" s="485"/>
    </row>
    <row r="2720" spans="16:18" x14ac:dyDescent="0.2">
      <c r="P2720" s="485"/>
      <c r="Q2720" s="485"/>
      <c r="R2720" s="485"/>
    </row>
    <row r="2721" spans="16:18" x14ac:dyDescent="0.2">
      <c r="P2721" s="485"/>
      <c r="Q2721" s="485"/>
      <c r="R2721" s="485"/>
    </row>
    <row r="2722" spans="16:18" x14ac:dyDescent="0.2">
      <c r="P2722" s="485"/>
      <c r="Q2722" s="485"/>
      <c r="R2722" s="485"/>
    </row>
    <row r="2723" spans="16:18" x14ac:dyDescent="0.2">
      <c r="P2723" s="485"/>
      <c r="Q2723" s="485"/>
      <c r="R2723" s="485"/>
    </row>
    <row r="2724" spans="16:18" x14ac:dyDescent="0.2">
      <c r="P2724" s="485"/>
      <c r="Q2724" s="485"/>
      <c r="R2724" s="485"/>
    </row>
    <row r="2725" spans="16:18" x14ac:dyDescent="0.2">
      <c r="P2725" s="485"/>
      <c r="Q2725" s="485"/>
      <c r="R2725" s="485"/>
    </row>
    <row r="2726" spans="16:18" x14ac:dyDescent="0.2">
      <c r="P2726" s="485"/>
      <c r="Q2726" s="485"/>
      <c r="R2726" s="485"/>
    </row>
    <row r="2727" spans="16:18" x14ac:dyDescent="0.2">
      <c r="P2727" s="485"/>
      <c r="Q2727" s="485"/>
      <c r="R2727" s="485"/>
    </row>
    <row r="2728" spans="16:18" x14ac:dyDescent="0.2">
      <c r="P2728" s="485"/>
      <c r="Q2728" s="485"/>
      <c r="R2728" s="485"/>
    </row>
    <row r="2729" spans="16:18" x14ac:dyDescent="0.2">
      <c r="P2729" s="485"/>
      <c r="Q2729" s="485"/>
      <c r="R2729" s="485"/>
    </row>
    <row r="2730" spans="16:18" x14ac:dyDescent="0.2">
      <c r="P2730" s="485"/>
      <c r="Q2730" s="485"/>
      <c r="R2730" s="485"/>
    </row>
    <row r="2731" spans="16:18" x14ac:dyDescent="0.2">
      <c r="P2731" s="485"/>
      <c r="Q2731" s="485"/>
      <c r="R2731" s="485"/>
    </row>
    <row r="2732" spans="16:18" x14ac:dyDescent="0.2">
      <c r="P2732" s="485"/>
      <c r="Q2732" s="485"/>
      <c r="R2732" s="485"/>
    </row>
    <row r="2733" spans="16:18" x14ac:dyDescent="0.2">
      <c r="P2733" s="485"/>
      <c r="Q2733" s="485"/>
      <c r="R2733" s="485"/>
    </row>
    <row r="2734" spans="16:18" x14ac:dyDescent="0.2">
      <c r="P2734" s="485"/>
      <c r="Q2734" s="485"/>
      <c r="R2734" s="485"/>
    </row>
    <row r="2735" spans="16:18" x14ac:dyDescent="0.2">
      <c r="P2735" s="485"/>
      <c r="Q2735" s="485"/>
      <c r="R2735" s="485"/>
    </row>
    <row r="2736" spans="16:18" x14ac:dyDescent="0.2">
      <c r="P2736" s="485"/>
      <c r="Q2736" s="485"/>
      <c r="R2736" s="485"/>
    </row>
    <row r="2737" spans="16:18" x14ac:dyDescent="0.2">
      <c r="P2737" s="485"/>
      <c r="Q2737" s="485"/>
      <c r="R2737" s="485"/>
    </row>
    <row r="2738" spans="16:18" x14ac:dyDescent="0.2">
      <c r="P2738" s="485"/>
      <c r="Q2738" s="485"/>
      <c r="R2738" s="485"/>
    </row>
    <row r="2739" spans="16:18" x14ac:dyDescent="0.2">
      <c r="P2739" s="485"/>
      <c r="Q2739" s="485"/>
      <c r="R2739" s="485"/>
    </row>
    <row r="2740" spans="16:18" x14ac:dyDescent="0.2">
      <c r="P2740" s="485"/>
      <c r="Q2740" s="485"/>
      <c r="R2740" s="485"/>
    </row>
    <row r="2741" spans="16:18" x14ac:dyDescent="0.2">
      <c r="P2741" s="485"/>
      <c r="Q2741" s="485"/>
      <c r="R2741" s="485"/>
    </row>
    <row r="2742" spans="16:18" x14ac:dyDescent="0.2">
      <c r="P2742" s="485"/>
      <c r="Q2742" s="485"/>
      <c r="R2742" s="485"/>
    </row>
    <row r="2743" spans="16:18" x14ac:dyDescent="0.2">
      <c r="P2743" s="485"/>
      <c r="Q2743" s="485"/>
      <c r="R2743" s="485"/>
    </row>
    <row r="2744" spans="16:18" x14ac:dyDescent="0.2">
      <c r="P2744" s="485"/>
      <c r="Q2744" s="485"/>
      <c r="R2744" s="485"/>
    </row>
    <row r="2745" spans="16:18" x14ac:dyDescent="0.2">
      <c r="P2745" s="485"/>
      <c r="Q2745" s="485"/>
      <c r="R2745" s="485"/>
    </row>
    <row r="2746" spans="16:18" x14ac:dyDescent="0.2">
      <c r="P2746" s="485"/>
      <c r="Q2746" s="485"/>
      <c r="R2746" s="485"/>
    </row>
    <row r="2747" spans="16:18" x14ac:dyDescent="0.2">
      <c r="P2747" s="485"/>
      <c r="Q2747" s="485"/>
      <c r="R2747" s="485"/>
    </row>
    <row r="2748" spans="16:18" x14ac:dyDescent="0.2">
      <c r="P2748" s="485"/>
      <c r="Q2748" s="485"/>
      <c r="R2748" s="485"/>
    </row>
    <row r="2749" spans="16:18" x14ac:dyDescent="0.2">
      <c r="P2749" s="485"/>
      <c r="Q2749" s="485"/>
      <c r="R2749" s="485"/>
    </row>
    <row r="2750" spans="16:18" x14ac:dyDescent="0.2">
      <c r="P2750" s="485"/>
      <c r="Q2750" s="485"/>
      <c r="R2750" s="485"/>
    </row>
    <row r="2751" spans="16:18" x14ac:dyDescent="0.2">
      <c r="P2751" s="485"/>
      <c r="Q2751" s="485"/>
      <c r="R2751" s="485"/>
    </row>
    <row r="2752" spans="16:18" x14ac:dyDescent="0.2">
      <c r="P2752" s="485"/>
      <c r="Q2752" s="485"/>
      <c r="R2752" s="485"/>
    </row>
    <row r="2753" spans="16:18" x14ac:dyDescent="0.2">
      <c r="P2753" s="485"/>
      <c r="Q2753" s="485"/>
      <c r="R2753" s="485"/>
    </row>
    <row r="2754" spans="16:18" x14ac:dyDescent="0.2">
      <c r="P2754" s="485"/>
      <c r="Q2754" s="485"/>
      <c r="R2754" s="485"/>
    </row>
    <row r="2755" spans="16:18" x14ac:dyDescent="0.2">
      <c r="P2755" s="485"/>
      <c r="Q2755" s="485"/>
      <c r="R2755" s="485"/>
    </row>
    <row r="2756" spans="16:18" x14ac:dyDescent="0.2">
      <c r="P2756" s="485"/>
      <c r="Q2756" s="485"/>
      <c r="R2756" s="485"/>
    </row>
    <row r="2757" spans="16:18" x14ac:dyDescent="0.2">
      <c r="P2757" s="485"/>
      <c r="Q2757" s="485"/>
      <c r="R2757" s="485"/>
    </row>
    <row r="2758" spans="16:18" x14ac:dyDescent="0.2">
      <c r="P2758" s="485"/>
      <c r="Q2758" s="485"/>
      <c r="R2758" s="485"/>
    </row>
    <row r="2759" spans="16:18" x14ac:dyDescent="0.2">
      <c r="P2759" s="485"/>
      <c r="Q2759" s="485"/>
      <c r="R2759" s="485"/>
    </row>
    <row r="2760" spans="16:18" x14ac:dyDescent="0.2">
      <c r="P2760" s="485"/>
      <c r="Q2760" s="485"/>
      <c r="R2760" s="485"/>
    </row>
    <row r="2761" spans="16:18" x14ac:dyDescent="0.2">
      <c r="P2761" s="485"/>
      <c r="Q2761" s="485"/>
      <c r="R2761" s="485"/>
    </row>
    <row r="2762" spans="16:18" x14ac:dyDescent="0.2">
      <c r="P2762" s="485"/>
      <c r="Q2762" s="485"/>
      <c r="R2762" s="485"/>
    </row>
    <row r="2763" spans="16:18" x14ac:dyDescent="0.2">
      <c r="P2763" s="485"/>
      <c r="Q2763" s="485"/>
      <c r="R2763" s="485"/>
    </row>
    <row r="2764" spans="16:18" x14ac:dyDescent="0.2">
      <c r="P2764" s="485"/>
      <c r="Q2764" s="485"/>
      <c r="R2764" s="485"/>
    </row>
    <row r="2765" spans="16:18" x14ac:dyDescent="0.2">
      <c r="P2765" s="485"/>
      <c r="Q2765" s="485"/>
      <c r="R2765" s="485"/>
    </row>
    <row r="2766" spans="16:18" x14ac:dyDescent="0.2">
      <c r="P2766" s="485"/>
      <c r="Q2766" s="485"/>
      <c r="R2766" s="485"/>
    </row>
    <row r="2767" spans="16:18" x14ac:dyDescent="0.2">
      <c r="P2767" s="485"/>
      <c r="Q2767" s="485"/>
      <c r="R2767" s="485"/>
    </row>
    <row r="2768" spans="16:18" x14ac:dyDescent="0.2">
      <c r="P2768" s="485"/>
      <c r="Q2768" s="485"/>
      <c r="R2768" s="485"/>
    </row>
    <row r="2769" spans="16:18" x14ac:dyDescent="0.2">
      <c r="P2769" s="485"/>
      <c r="Q2769" s="485"/>
      <c r="R2769" s="485"/>
    </row>
    <row r="2770" spans="16:18" x14ac:dyDescent="0.2">
      <c r="P2770" s="485"/>
      <c r="Q2770" s="485"/>
      <c r="R2770" s="485"/>
    </row>
    <row r="2771" spans="16:18" x14ac:dyDescent="0.2">
      <c r="P2771" s="485"/>
      <c r="Q2771" s="485"/>
      <c r="R2771" s="485"/>
    </row>
    <row r="2772" spans="16:18" x14ac:dyDescent="0.2">
      <c r="P2772" s="485"/>
      <c r="Q2772" s="485"/>
      <c r="R2772" s="485"/>
    </row>
    <row r="2773" spans="16:18" x14ac:dyDescent="0.2">
      <c r="P2773" s="485"/>
      <c r="Q2773" s="485"/>
      <c r="R2773" s="485"/>
    </row>
    <row r="2774" spans="16:18" x14ac:dyDescent="0.2">
      <c r="P2774" s="485"/>
      <c r="Q2774" s="485"/>
      <c r="R2774" s="485"/>
    </row>
    <row r="2775" spans="16:18" x14ac:dyDescent="0.2">
      <c r="P2775" s="485"/>
      <c r="Q2775" s="485"/>
      <c r="R2775" s="485"/>
    </row>
    <row r="2776" spans="16:18" x14ac:dyDescent="0.2">
      <c r="P2776" s="485"/>
      <c r="Q2776" s="485"/>
      <c r="R2776" s="485"/>
    </row>
    <row r="2777" spans="16:18" x14ac:dyDescent="0.2">
      <c r="P2777" s="485"/>
      <c r="Q2777" s="485"/>
      <c r="R2777" s="485"/>
    </row>
    <row r="2778" spans="16:18" x14ac:dyDescent="0.2">
      <c r="P2778" s="485"/>
      <c r="Q2778" s="485"/>
      <c r="R2778" s="485"/>
    </row>
    <row r="2779" spans="16:18" x14ac:dyDescent="0.2">
      <c r="P2779" s="485"/>
      <c r="Q2779" s="485"/>
      <c r="R2779" s="485"/>
    </row>
    <row r="2780" spans="16:18" x14ac:dyDescent="0.2">
      <c r="P2780" s="485"/>
      <c r="Q2780" s="485"/>
      <c r="R2780" s="485"/>
    </row>
    <row r="2781" spans="16:18" x14ac:dyDescent="0.2">
      <c r="P2781" s="485"/>
      <c r="Q2781" s="485"/>
      <c r="R2781" s="485"/>
    </row>
    <row r="2782" spans="16:18" x14ac:dyDescent="0.2">
      <c r="P2782" s="485"/>
      <c r="Q2782" s="485"/>
      <c r="R2782" s="485"/>
    </row>
    <row r="2783" spans="16:18" x14ac:dyDescent="0.2">
      <c r="P2783" s="485"/>
      <c r="Q2783" s="485"/>
      <c r="R2783" s="485"/>
    </row>
    <row r="2784" spans="16:18" x14ac:dyDescent="0.2">
      <c r="P2784" s="485"/>
      <c r="Q2784" s="485"/>
      <c r="R2784" s="485"/>
    </row>
    <row r="2785" spans="16:18" x14ac:dyDescent="0.2">
      <c r="P2785" s="485"/>
      <c r="Q2785" s="485"/>
      <c r="R2785" s="485"/>
    </row>
    <row r="2786" spans="16:18" x14ac:dyDescent="0.2">
      <c r="P2786" s="485"/>
      <c r="Q2786" s="485"/>
      <c r="R2786" s="485"/>
    </row>
    <row r="2787" spans="16:18" x14ac:dyDescent="0.2">
      <c r="P2787" s="485"/>
      <c r="Q2787" s="485"/>
      <c r="R2787" s="485"/>
    </row>
    <row r="2788" spans="16:18" x14ac:dyDescent="0.2">
      <c r="P2788" s="485"/>
      <c r="Q2788" s="485"/>
      <c r="R2788" s="485"/>
    </row>
    <row r="2789" spans="16:18" x14ac:dyDescent="0.2">
      <c r="P2789" s="485"/>
      <c r="Q2789" s="485"/>
      <c r="R2789" s="485"/>
    </row>
    <row r="2790" spans="16:18" x14ac:dyDescent="0.2">
      <c r="P2790" s="485"/>
      <c r="Q2790" s="485"/>
      <c r="R2790" s="485"/>
    </row>
    <row r="2791" spans="16:18" x14ac:dyDescent="0.2">
      <c r="P2791" s="485"/>
      <c r="Q2791" s="485"/>
      <c r="R2791" s="485"/>
    </row>
    <row r="2792" spans="16:18" x14ac:dyDescent="0.2">
      <c r="P2792" s="485"/>
      <c r="Q2792" s="485"/>
      <c r="R2792" s="485"/>
    </row>
    <row r="2793" spans="16:18" x14ac:dyDescent="0.2">
      <c r="P2793" s="485"/>
      <c r="Q2793" s="485"/>
      <c r="R2793" s="485"/>
    </row>
    <row r="2794" spans="16:18" x14ac:dyDescent="0.2">
      <c r="P2794" s="485"/>
      <c r="Q2794" s="485"/>
      <c r="R2794" s="485"/>
    </row>
    <row r="2795" spans="16:18" x14ac:dyDescent="0.2">
      <c r="P2795" s="485"/>
      <c r="Q2795" s="485"/>
      <c r="R2795" s="485"/>
    </row>
    <row r="2796" spans="16:18" x14ac:dyDescent="0.2">
      <c r="P2796" s="485"/>
      <c r="Q2796" s="485"/>
      <c r="R2796" s="485"/>
    </row>
    <row r="2797" spans="16:18" x14ac:dyDescent="0.2">
      <c r="P2797" s="485"/>
      <c r="Q2797" s="485"/>
      <c r="R2797" s="485"/>
    </row>
    <row r="2798" spans="16:18" x14ac:dyDescent="0.2">
      <c r="P2798" s="485"/>
      <c r="Q2798" s="485"/>
      <c r="R2798" s="485"/>
    </row>
    <row r="2799" spans="16:18" x14ac:dyDescent="0.2">
      <c r="P2799" s="485"/>
      <c r="Q2799" s="485"/>
      <c r="R2799" s="485"/>
    </row>
    <row r="2800" spans="16:18" x14ac:dyDescent="0.2">
      <c r="P2800" s="485"/>
      <c r="Q2800" s="485"/>
      <c r="R2800" s="485"/>
    </row>
    <row r="2801" spans="16:18" x14ac:dyDescent="0.2">
      <c r="P2801" s="485"/>
      <c r="Q2801" s="485"/>
      <c r="R2801" s="485"/>
    </row>
    <row r="2802" spans="16:18" x14ac:dyDescent="0.2">
      <c r="P2802" s="485"/>
      <c r="Q2802" s="485"/>
      <c r="R2802" s="485"/>
    </row>
    <row r="2803" spans="16:18" x14ac:dyDescent="0.2">
      <c r="P2803" s="485"/>
      <c r="Q2803" s="485"/>
      <c r="R2803" s="485"/>
    </row>
    <row r="2804" spans="16:18" x14ac:dyDescent="0.2">
      <c r="P2804" s="485"/>
      <c r="Q2804" s="485"/>
      <c r="R2804" s="485"/>
    </row>
    <row r="2805" spans="16:18" x14ac:dyDescent="0.2">
      <c r="P2805" s="485"/>
      <c r="Q2805" s="485"/>
      <c r="R2805" s="485"/>
    </row>
    <row r="2806" spans="16:18" x14ac:dyDescent="0.2">
      <c r="P2806" s="485"/>
      <c r="Q2806" s="485"/>
      <c r="R2806" s="485"/>
    </row>
    <row r="2807" spans="16:18" x14ac:dyDescent="0.2">
      <c r="P2807" s="485"/>
      <c r="Q2807" s="485"/>
      <c r="R2807" s="485"/>
    </row>
    <row r="2808" spans="16:18" x14ac:dyDescent="0.2">
      <c r="P2808" s="485"/>
      <c r="Q2808" s="485"/>
      <c r="R2808" s="485"/>
    </row>
    <row r="2809" spans="16:18" x14ac:dyDescent="0.2">
      <c r="P2809" s="485"/>
      <c r="Q2809" s="485"/>
      <c r="R2809" s="485"/>
    </row>
    <row r="2810" spans="16:18" x14ac:dyDescent="0.2">
      <c r="P2810" s="485"/>
      <c r="Q2810" s="485"/>
      <c r="R2810" s="485"/>
    </row>
    <row r="2811" spans="16:18" x14ac:dyDescent="0.2">
      <c r="P2811" s="485"/>
      <c r="Q2811" s="485"/>
      <c r="R2811" s="485"/>
    </row>
    <row r="2812" spans="16:18" x14ac:dyDescent="0.2">
      <c r="P2812" s="485"/>
      <c r="Q2812" s="485"/>
      <c r="R2812" s="485"/>
    </row>
    <row r="2813" spans="16:18" x14ac:dyDescent="0.2">
      <c r="P2813" s="485"/>
      <c r="Q2813" s="485"/>
      <c r="R2813" s="485"/>
    </row>
    <row r="2814" spans="16:18" x14ac:dyDescent="0.2">
      <c r="P2814" s="485"/>
      <c r="Q2814" s="485"/>
      <c r="R2814" s="485"/>
    </row>
    <row r="2815" spans="16:18" x14ac:dyDescent="0.2">
      <c r="P2815" s="485"/>
      <c r="Q2815" s="485"/>
      <c r="R2815" s="485"/>
    </row>
    <row r="2816" spans="16:18" x14ac:dyDescent="0.2">
      <c r="P2816" s="485"/>
      <c r="Q2816" s="485"/>
      <c r="R2816" s="485"/>
    </row>
    <row r="2817" spans="16:18" x14ac:dyDescent="0.2">
      <c r="P2817" s="485"/>
      <c r="Q2817" s="485"/>
      <c r="R2817" s="485"/>
    </row>
    <row r="2818" spans="16:18" x14ac:dyDescent="0.2">
      <c r="P2818" s="485"/>
      <c r="Q2818" s="485"/>
      <c r="R2818" s="485"/>
    </row>
    <row r="2819" spans="16:18" x14ac:dyDescent="0.2">
      <c r="P2819" s="485"/>
      <c r="Q2819" s="485"/>
      <c r="R2819" s="485"/>
    </row>
    <row r="2820" spans="16:18" x14ac:dyDescent="0.2">
      <c r="P2820" s="485"/>
      <c r="Q2820" s="485"/>
      <c r="R2820" s="485"/>
    </row>
    <row r="2821" spans="16:18" x14ac:dyDescent="0.2">
      <c r="P2821" s="485"/>
      <c r="Q2821" s="485"/>
      <c r="R2821" s="485"/>
    </row>
    <row r="2822" spans="16:18" x14ac:dyDescent="0.2">
      <c r="P2822" s="485"/>
      <c r="Q2822" s="485"/>
      <c r="R2822" s="485"/>
    </row>
    <row r="2823" spans="16:18" x14ac:dyDescent="0.2">
      <c r="P2823" s="485"/>
      <c r="Q2823" s="485"/>
      <c r="R2823" s="485"/>
    </row>
    <row r="2824" spans="16:18" x14ac:dyDescent="0.2">
      <c r="P2824" s="485"/>
      <c r="Q2824" s="485"/>
      <c r="R2824" s="485"/>
    </row>
    <row r="2825" spans="16:18" x14ac:dyDescent="0.2">
      <c r="P2825" s="485"/>
      <c r="Q2825" s="485"/>
      <c r="R2825" s="485"/>
    </row>
    <row r="2826" spans="16:18" x14ac:dyDescent="0.2">
      <c r="P2826" s="485"/>
      <c r="Q2826" s="485"/>
      <c r="R2826" s="485"/>
    </row>
    <row r="2827" spans="16:18" x14ac:dyDescent="0.2">
      <c r="P2827" s="485"/>
      <c r="Q2827" s="485"/>
      <c r="R2827" s="485"/>
    </row>
    <row r="2828" spans="16:18" x14ac:dyDescent="0.2">
      <c r="P2828" s="485"/>
      <c r="Q2828" s="485"/>
      <c r="R2828" s="485"/>
    </row>
    <row r="2829" spans="16:18" x14ac:dyDescent="0.2">
      <c r="P2829" s="485"/>
      <c r="Q2829" s="485"/>
      <c r="R2829" s="485"/>
    </row>
    <row r="2830" spans="16:18" x14ac:dyDescent="0.2">
      <c r="P2830" s="485"/>
      <c r="Q2830" s="485"/>
      <c r="R2830" s="485"/>
    </row>
    <row r="2831" spans="16:18" x14ac:dyDescent="0.2">
      <c r="P2831" s="485"/>
      <c r="Q2831" s="485"/>
      <c r="R2831" s="485"/>
    </row>
    <row r="2832" spans="16:18" x14ac:dyDescent="0.2">
      <c r="P2832" s="485"/>
      <c r="Q2832" s="485"/>
      <c r="R2832" s="485"/>
    </row>
    <row r="2833" spans="16:18" x14ac:dyDescent="0.2">
      <c r="P2833" s="485"/>
      <c r="Q2833" s="485"/>
      <c r="R2833" s="485"/>
    </row>
    <row r="2834" spans="16:18" x14ac:dyDescent="0.2">
      <c r="P2834" s="485"/>
      <c r="Q2834" s="485"/>
      <c r="R2834" s="485"/>
    </row>
    <row r="2835" spans="16:18" x14ac:dyDescent="0.2">
      <c r="P2835" s="485"/>
      <c r="Q2835" s="485"/>
      <c r="R2835" s="485"/>
    </row>
    <row r="2836" spans="16:18" x14ac:dyDescent="0.2">
      <c r="P2836" s="485"/>
      <c r="Q2836" s="485"/>
      <c r="R2836" s="485"/>
    </row>
    <row r="2837" spans="16:18" x14ac:dyDescent="0.2">
      <c r="P2837" s="485"/>
      <c r="Q2837" s="485"/>
      <c r="R2837" s="485"/>
    </row>
    <row r="2838" spans="16:18" x14ac:dyDescent="0.2">
      <c r="P2838" s="485"/>
      <c r="Q2838" s="485"/>
      <c r="R2838" s="485"/>
    </row>
    <row r="2839" spans="16:18" x14ac:dyDescent="0.2">
      <c r="P2839" s="485"/>
      <c r="Q2839" s="485"/>
      <c r="R2839" s="485"/>
    </row>
    <row r="2840" spans="16:18" x14ac:dyDescent="0.2">
      <c r="P2840" s="485"/>
      <c r="Q2840" s="485"/>
      <c r="R2840" s="485"/>
    </row>
    <row r="2841" spans="16:18" x14ac:dyDescent="0.2">
      <c r="P2841" s="485"/>
      <c r="Q2841" s="485"/>
      <c r="R2841" s="485"/>
    </row>
    <row r="2842" spans="16:18" x14ac:dyDescent="0.2">
      <c r="P2842" s="485"/>
      <c r="Q2842" s="485"/>
      <c r="R2842" s="485"/>
    </row>
    <row r="2843" spans="16:18" x14ac:dyDescent="0.2">
      <c r="P2843" s="485"/>
      <c r="Q2843" s="485"/>
      <c r="R2843" s="485"/>
    </row>
    <row r="2844" spans="16:18" x14ac:dyDescent="0.2">
      <c r="P2844" s="485"/>
      <c r="Q2844" s="485"/>
      <c r="R2844" s="485"/>
    </row>
    <row r="2845" spans="16:18" x14ac:dyDescent="0.2">
      <c r="P2845" s="485"/>
      <c r="Q2845" s="485"/>
      <c r="R2845" s="485"/>
    </row>
    <row r="2846" spans="16:18" x14ac:dyDescent="0.2">
      <c r="P2846" s="485"/>
      <c r="Q2846" s="485"/>
      <c r="R2846" s="485"/>
    </row>
    <row r="2847" spans="16:18" x14ac:dyDescent="0.2">
      <c r="P2847" s="485"/>
      <c r="Q2847" s="485"/>
      <c r="R2847" s="485"/>
    </row>
    <row r="2848" spans="16:18" x14ac:dyDescent="0.2">
      <c r="P2848" s="485"/>
      <c r="Q2848" s="485"/>
      <c r="R2848" s="485"/>
    </row>
    <row r="2849" spans="16:18" x14ac:dyDescent="0.2">
      <c r="P2849" s="485"/>
      <c r="Q2849" s="485"/>
      <c r="R2849" s="485"/>
    </row>
    <row r="2850" spans="16:18" x14ac:dyDescent="0.2">
      <c r="P2850" s="485"/>
      <c r="Q2850" s="485"/>
      <c r="R2850" s="485"/>
    </row>
    <row r="2851" spans="16:18" x14ac:dyDescent="0.2">
      <c r="P2851" s="485"/>
      <c r="Q2851" s="485"/>
      <c r="R2851" s="485"/>
    </row>
    <row r="2852" spans="16:18" x14ac:dyDescent="0.2">
      <c r="P2852" s="485"/>
      <c r="Q2852" s="485"/>
      <c r="R2852" s="485"/>
    </row>
    <row r="2853" spans="16:18" x14ac:dyDescent="0.2">
      <c r="P2853" s="485"/>
      <c r="Q2853" s="485"/>
      <c r="R2853" s="485"/>
    </row>
    <row r="2854" spans="16:18" x14ac:dyDescent="0.2">
      <c r="P2854" s="485"/>
      <c r="Q2854" s="485"/>
      <c r="R2854" s="485"/>
    </row>
    <row r="2855" spans="16:18" x14ac:dyDescent="0.2">
      <c r="P2855" s="485"/>
      <c r="Q2855" s="485"/>
      <c r="R2855" s="485"/>
    </row>
    <row r="2856" spans="16:18" x14ac:dyDescent="0.2">
      <c r="P2856" s="485"/>
      <c r="Q2856" s="485"/>
      <c r="R2856" s="485"/>
    </row>
    <row r="2857" spans="16:18" x14ac:dyDescent="0.2">
      <c r="P2857" s="485"/>
      <c r="Q2857" s="485"/>
      <c r="R2857" s="485"/>
    </row>
    <row r="2858" spans="16:18" x14ac:dyDescent="0.2">
      <c r="P2858" s="485"/>
      <c r="Q2858" s="485"/>
      <c r="R2858" s="485"/>
    </row>
    <row r="2859" spans="16:18" x14ac:dyDescent="0.2">
      <c r="P2859" s="485"/>
      <c r="Q2859" s="485"/>
      <c r="R2859" s="485"/>
    </row>
    <row r="2860" spans="16:18" x14ac:dyDescent="0.2">
      <c r="P2860" s="485"/>
      <c r="Q2860" s="485"/>
      <c r="R2860" s="485"/>
    </row>
    <row r="2861" spans="16:18" x14ac:dyDescent="0.2">
      <c r="P2861" s="485"/>
      <c r="Q2861" s="485"/>
      <c r="R2861" s="485"/>
    </row>
    <row r="2862" spans="16:18" x14ac:dyDescent="0.2">
      <c r="P2862" s="485"/>
      <c r="Q2862" s="485"/>
      <c r="R2862" s="485"/>
    </row>
    <row r="2863" spans="16:18" x14ac:dyDescent="0.2">
      <c r="P2863" s="485"/>
      <c r="Q2863" s="485"/>
      <c r="R2863" s="485"/>
    </row>
    <row r="2864" spans="16:18" x14ac:dyDescent="0.2">
      <c r="P2864" s="485"/>
      <c r="Q2864" s="485"/>
      <c r="R2864" s="485"/>
    </row>
    <row r="2865" spans="16:18" x14ac:dyDescent="0.2">
      <c r="P2865" s="485"/>
      <c r="Q2865" s="485"/>
      <c r="R2865" s="485"/>
    </row>
    <row r="2866" spans="16:18" x14ac:dyDescent="0.2">
      <c r="P2866" s="485"/>
      <c r="Q2866" s="485"/>
      <c r="R2866" s="485"/>
    </row>
    <row r="2867" spans="16:18" x14ac:dyDescent="0.2">
      <c r="P2867" s="485"/>
      <c r="Q2867" s="485"/>
      <c r="R2867" s="485"/>
    </row>
    <row r="2868" spans="16:18" x14ac:dyDescent="0.2">
      <c r="P2868" s="485"/>
      <c r="Q2868" s="485"/>
      <c r="R2868" s="485"/>
    </row>
    <row r="2869" spans="16:18" x14ac:dyDescent="0.2">
      <c r="P2869" s="485"/>
      <c r="Q2869" s="485"/>
      <c r="R2869" s="485"/>
    </row>
    <row r="2870" spans="16:18" x14ac:dyDescent="0.2">
      <c r="P2870" s="485"/>
      <c r="Q2870" s="485"/>
      <c r="R2870" s="485"/>
    </row>
    <row r="2871" spans="16:18" x14ac:dyDescent="0.2">
      <c r="P2871" s="485"/>
      <c r="Q2871" s="485"/>
      <c r="R2871" s="485"/>
    </row>
    <row r="2872" spans="16:18" x14ac:dyDescent="0.2">
      <c r="P2872" s="485"/>
      <c r="Q2872" s="485"/>
      <c r="R2872" s="485"/>
    </row>
    <row r="2873" spans="16:18" x14ac:dyDescent="0.2">
      <c r="P2873" s="485"/>
      <c r="Q2873" s="485"/>
      <c r="R2873" s="485"/>
    </row>
    <row r="2874" spans="16:18" x14ac:dyDescent="0.2">
      <c r="P2874" s="485"/>
      <c r="Q2874" s="485"/>
      <c r="R2874" s="485"/>
    </row>
    <row r="2875" spans="16:18" x14ac:dyDescent="0.2">
      <c r="P2875" s="485"/>
      <c r="Q2875" s="485"/>
      <c r="R2875" s="485"/>
    </row>
    <row r="2876" spans="16:18" x14ac:dyDescent="0.2">
      <c r="P2876" s="485"/>
      <c r="Q2876" s="485"/>
      <c r="R2876" s="485"/>
    </row>
    <row r="2877" spans="16:18" x14ac:dyDescent="0.2">
      <c r="P2877" s="485"/>
      <c r="Q2877" s="485"/>
      <c r="R2877" s="485"/>
    </row>
    <row r="2878" spans="16:18" x14ac:dyDescent="0.2">
      <c r="P2878" s="485"/>
      <c r="Q2878" s="485"/>
      <c r="R2878" s="485"/>
    </row>
    <row r="2879" spans="16:18" x14ac:dyDescent="0.2">
      <c r="P2879" s="485"/>
      <c r="Q2879" s="485"/>
      <c r="R2879" s="485"/>
    </row>
    <row r="2880" spans="16:18" x14ac:dyDescent="0.2">
      <c r="P2880" s="485"/>
      <c r="Q2880" s="485"/>
      <c r="R2880" s="485"/>
    </row>
    <row r="2881" spans="16:18" x14ac:dyDescent="0.2">
      <c r="P2881" s="485"/>
      <c r="Q2881" s="485"/>
      <c r="R2881" s="485"/>
    </row>
    <row r="2882" spans="16:18" x14ac:dyDescent="0.2">
      <c r="P2882" s="485"/>
      <c r="Q2882" s="485"/>
      <c r="R2882" s="485"/>
    </row>
    <row r="2883" spans="16:18" x14ac:dyDescent="0.2">
      <c r="P2883" s="485"/>
      <c r="Q2883" s="485"/>
      <c r="R2883" s="485"/>
    </row>
    <row r="2884" spans="16:18" x14ac:dyDescent="0.2">
      <c r="P2884" s="485"/>
      <c r="Q2884" s="485"/>
      <c r="R2884" s="485"/>
    </row>
    <row r="2885" spans="16:18" x14ac:dyDescent="0.2">
      <c r="P2885" s="485"/>
      <c r="Q2885" s="485"/>
      <c r="R2885" s="485"/>
    </row>
    <row r="2886" spans="16:18" x14ac:dyDescent="0.2">
      <c r="P2886" s="485"/>
      <c r="Q2886" s="485"/>
      <c r="R2886" s="485"/>
    </row>
    <row r="2887" spans="16:18" x14ac:dyDescent="0.2">
      <c r="P2887" s="485"/>
      <c r="Q2887" s="485"/>
      <c r="R2887" s="485"/>
    </row>
    <row r="2888" spans="16:18" x14ac:dyDescent="0.2">
      <c r="P2888" s="485"/>
      <c r="Q2888" s="485"/>
      <c r="R2888" s="485"/>
    </row>
    <row r="2889" spans="16:18" x14ac:dyDescent="0.2">
      <c r="P2889" s="485"/>
      <c r="Q2889" s="485"/>
      <c r="R2889" s="485"/>
    </row>
    <row r="2890" spans="16:18" x14ac:dyDescent="0.2">
      <c r="P2890" s="485"/>
      <c r="Q2890" s="485"/>
      <c r="R2890" s="485"/>
    </row>
    <row r="2891" spans="16:18" x14ac:dyDescent="0.2">
      <c r="P2891" s="485"/>
      <c r="Q2891" s="485"/>
      <c r="R2891" s="485"/>
    </row>
    <row r="2892" spans="16:18" x14ac:dyDescent="0.2">
      <c r="P2892" s="485"/>
      <c r="Q2892" s="485"/>
      <c r="R2892" s="485"/>
    </row>
    <row r="2893" spans="16:18" x14ac:dyDescent="0.2">
      <c r="P2893" s="485"/>
      <c r="Q2893" s="485"/>
      <c r="R2893" s="485"/>
    </row>
    <row r="2894" spans="16:18" x14ac:dyDescent="0.2">
      <c r="P2894" s="485"/>
      <c r="Q2894" s="485"/>
      <c r="R2894" s="485"/>
    </row>
    <row r="2895" spans="16:18" x14ac:dyDescent="0.2">
      <c r="P2895" s="485"/>
      <c r="Q2895" s="485"/>
      <c r="R2895" s="485"/>
    </row>
    <row r="2896" spans="16:18" x14ac:dyDescent="0.2">
      <c r="P2896" s="485"/>
      <c r="Q2896" s="485"/>
      <c r="R2896" s="485"/>
    </row>
    <row r="2897" spans="16:18" x14ac:dyDescent="0.2">
      <c r="P2897" s="485"/>
      <c r="Q2897" s="485"/>
      <c r="R2897" s="485"/>
    </row>
    <row r="2898" spans="16:18" x14ac:dyDescent="0.2">
      <c r="P2898" s="485"/>
      <c r="Q2898" s="485"/>
      <c r="R2898" s="485"/>
    </row>
    <row r="2899" spans="16:18" x14ac:dyDescent="0.2">
      <c r="P2899" s="485"/>
      <c r="Q2899" s="485"/>
      <c r="R2899" s="485"/>
    </row>
    <row r="2900" spans="16:18" x14ac:dyDescent="0.2">
      <c r="P2900" s="485"/>
      <c r="Q2900" s="485"/>
      <c r="R2900" s="485"/>
    </row>
    <row r="2901" spans="16:18" x14ac:dyDescent="0.2">
      <c r="P2901" s="485"/>
      <c r="Q2901" s="485"/>
      <c r="R2901" s="485"/>
    </row>
    <row r="2902" spans="16:18" x14ac:dyDescent="0.2">
      <c r="P2902" s="485"/>
      <c r="Q2902" s="485"/>
      <c r="R2902" s="485"/>
    </row>
    <row r="2903" spans="16:18" x14ac:dyDescent="0.2">
      <c r="P2903" s="485"/>
      <c r="Q2903" s="485"/>
      <c r="R2903" s="485"/>
    </row>
    <row r="2904" spans="16:18" x14ac:dyDescent="0.2">
      <c r="P2904" s="485"/>
      <c r="Q2904" s="485"/>
      <c r="R2904" s="485"/>
    </row>
    <row r="2905" spans="16:18" x14ac:dyDescent="0.2">
      <c r="P2905" s="485"/>
      <c r="Q2905" s="485"/>
      <c r="R2905" s="485"/>
    </row>
    <row r="2906" spans="16:18" x14ac:dyDescent="0.2">
      <c r="P2906" s="485"/>
      <c r="Q2906" s="485"/>
      <c r="R2906" s="485"/>
    </row>
    <row r="2907" spans="16:18" x14ac:dyDescent="0.2">
      <c r="P2907" s="485"/>
      <c r="Q2907" s="485"/>
      <c r="R2907" s="485"/>
    </row>
    <row r="2908" spans="16:18" x14ac:dyDescent="0.2">
      <c r="P2908" s="485"/>
      <c r="Q2908" s="485"/>
      <c r="R2908" s="485"/>
    </row>
    <row r="2909" spans="16:18" x14ac:dyDescent="0.2">
      <c r="P2909" s="485"/>
      <c r="Q2909" s="485"/>
      <c r="R2909" s="485"/>
    </row>
    <row r="2910" spans="16:18" x14ac:dyDescent="0.2">
      <c r="P2910" s="485"/>
      <c r="Q2910" s="485"/>
      <c r="R2910" s="485"/>
    </row>
    <row r="2911" spans="16:18" x14ac:dyDescent="0.2">
      <c r="P2911" s="485"/>
      <c r="Q2911" s="485"/>
      <c r="R2911" s="485"/>
    </row>
    <row r="2912" spans="16:18" x14ac:dyDescent="0.2">
      <c r="P2912" s="485"/>
      <c r="Q2912" s="485"/>
      <c r="R2912" s="485"/>
    </row>
    <row r="2913" spans="16:18" x14ac:dyDescent="0.2">
      <c r="P2913" s="485"/>
      <c r="Q2913" s="485"/>
      <c r="R2913" s="485"/>
    </row>
    <row r="2914" spans="16:18" x14ac:dyDescent="0.2">
      <c r="P2914" s="485"/>
      <c r="Q2914" s="485"/>
      <c r="R2914" s="485"/>
    </row>
    <row r="2915" spans="16:18" x14ac:dyDescent="0.2">
      <c r="P2915" s="485"/>
      <c r="Q2915" s="485"/>
      <c r="R2915" s="485"/>
    </row>
    <row r="2916" spans="16:18" x14ac:dyDescent="0.2">
      <c r="P2916" s="485"/>
      <c r="Q2916" s="485"/>
      <c r="R2916" s="485"/>
    </row>
    <row r="2917" spans="16:18" x14ac:dyDescent="0.2">
      <c r="P2917" s="485"/>
      <c r="Q2917" s="485"/>
      <c r="R2917" s="485"/>
    </row>
    <row r="2918" spans="16:18" x14ac:dyDescent="0.2">
      <c r="P2918" s="485"/>
      <c r="Q2918" s="485"/>
      <c r="R2918" s="485"/>
    </row>
    <row r="2919" spans="16:18" x14ac:dyDescent="0.2">
      <c r="P2919" s="485"/>
      <c r="Q2919" s="485"/>
      <c r="R2919" s="485"/>
    </row>
    <row r="2920" spans="16:18" x14ac:dyDescent="0.2">
      <c r="P2920" s="485"/>
      <c r="Q2920" s="485"/>
      <c r="R2920" s="485"/>
    </row>
    <row r="2921" spans="16:18" x14ac:dyDescent="0.2">
      <c r="P2921" s="485"/>
      <c r="Q2921" s="485"/>
      <c r="R2921" s="485"/>
    </row>
    <row r="2922" spans="16:18" x14ac:dyDescent="0.2">
      <c r="P2922" s="485"/>
      <c r="Q2922" s="485"/>
      <c r="R2922" s="485"/>
    </row>
    <row r="2923" spans="16:18" x14ac:dyDescent="0.2">
      <c r="P2923" s="485"/>
      <c r="Q2923" s="485"/>
      <c r="R2923" s="485"/>
    </row>
    <row r="2924" spans="16:18" x14ac:dyDescent="0.2">
      <c r="P2924" s="485"/>
      <c r="Q2924" s="485"/>
      <c r="R2924" s="485"/>
    </row>
    <row r="2925" spans="16:18" x14ac:dyDescent="0.2">
      <c r="P2925" s="485"/>
      <c r="Q2925" s="485"/>
      <c r="R2925" s="485"/>
    </row>
    <row r="2926" spans="16:18" x14ac:dyDescent="0.2">
      <c r="P2926" s="485"/>
      <c r="Q2926" s="485"/>
      <c r="R2926" s="485"/>
    </row>
    <row r="2927" spans="16:18" x14ac:dyDescent="0.2">
      <c r="P2927" s="485"/>
      <c r="Q2927" s="485"/>
      <c r="R2927" s="485"/>
    </row>
    <row r="2928" spans="16:18" x14ac:dyDescent="0.2">
      <c r="P2928" s="485"/>
      <c r="Q2928" s="485"/>
      <c r="R2928" s="485"/>
    </row>
    <row r="2929" spans="16:18" x14ac:dyDescent="0.2">
      <c r="P2929" s="485"/>
      <c r="Q2929" s="485"/>
      <c r="R2929" s="485"/>
    </row>
    <row r="2930" spans="16:18" x14ac:dyDescent="0.2">
      <c r="P2930" s="485"/>
      <c r="Q2930" s="485"/>
      <c r="R2930" s="485"/>
    </row>
    <row r="2931" spans="16:18" x14ac:dyDescent="0.2">
      <c r="P2931" s="485"/>
      <c r="Q2931" s="485"/>
      <c r="R2931" s="485"/>
    </row>
    <row r="2932" spans="16:18" x14ac:dyDescent="0.2">
      <c r="P2932" s="485"/>
      <c r="Q2932" s="485"/>
      <c r="R2932" s="485"/>
    </row>
    <row r="2933" spans="16:18" x14ac:dyDescent="0.2">
      <c r="P2933" s="485"/>
      <c r="Q2933" s="485"/>
      <c r="R2933" s="485"/>
    </row>
    <row r="2934" spans="16:18" x14ac:dyDescent="0.2">
      <c r="P2934" s="485"/>
      <c r="Q2934" s="485"/>
      <c r="R2934" s="485"/>
    </row>
    <row r="2935" spans="16:18" x14ac:dyDescent="0.2">
      <c r="P2935" s="485"/>
      <c r="Q2935" s="485"/>
      <c r="R2935" s="485"/>
    </row>
    <row r="2936" spans="16:18" x14ac:dyDescent="0.2">
      <c r="P2936" s="485"/>
      <c r="Q2936" s="485"/>
      <c r="R2936" s="485"/>
    </row>
    <row r="2937" spans="16:18" x14ac:dyDescent="0.2">
      <c r="P2937" s="485"/>
      <c r="Q2937" s="485"/>
      <c r="R2937" s="485"/>
    </row>
    <row r="2938" spans="16:18" x14ac:dyDescent="0.2">
      <c r="P2938" s="485"/>
      <c r="Q2938" s="485"/>
      <c r="R2938" s="485"/>
    </row>
    <row r="2939" spans="16:18" x14ac:dyDescent="0.2">
      <c r="P2939" s="485"/>
      <c r="Q2939" s="485"/>
      <c r="R2939" s="485"/>
    </row>
    <row r="2940" spans="16:18" x14ac:dyDescent="0.2">
      <c r="P2940" s="485"/>
      <c r="Q2940" s="485"/>
      <c r="R2940" s="485"/>
    </row>
    <row r="2941" spans="16:18" x14ac:dyDescent="0.2">
      <c r="P2941" s="485"/>
      <c r="Q2941" s="485"/>
      <c r="R2941" s="485"/>
    </row>
    <row r="2942" spans="16:18" x14ac:dyDescent="0.2">
      <c r="P2942" s="485"/>
      <c r="Q2942" s="485"/>
      <c r="R2942" s="485"/>
    </row>
    <row r="2943" spans="16:18" x14ac:dyDescent="0.2">
      <c r="P2943" s="485"/>
      <c r="Q2943" s="485"/>
      <c r="R2943" s="485"/>
    </row>
    <row r="2944" spans="16:18" x14ac:dyDescent="0.2">
      <c r="P2944" s="485"/>
      <c r="Q2944" s="485"/>
      <c r="R2944" s="485"/>
    </row>
    <row r="2945" spans="16:18" x14ac:dyDescent="0.2">
      <c r="P2945" s="485"/>
      <c r="Q2945" s="485"/>
      <c r="R2945" s="485"/>
    </row>
    <row r="2946" spans="16:18" x14ac:dyDescent="0.2">
      <c r="P2946" s="485"/>
      <c r="Q2946" s="485"/>
      <c r="R2946" s="485"/>
    </row>
    <row r="2947" spans="16:18" x14ac:dyDescent="0.2">
      <c r="P2947" s="485"/>
      <c r="Q2947" s="485"/>
      <c r="R2947" s="485"/>
    </row>
    <row r="2948" spans="16:18" x14ac:dyDescent="0.2">
      <c r="P2948" s="485"/>
      <c r="Q2948" s="485"/>
      <c r="R2948" s="485"/>
    </row>
    <row r="2949" spans="16:18" x14ac:dyDescent="0.2">
      <c r="P2949" s="485"/>
      <c r="Q2949" s="485"/>
      <c r="R2949" s="485"/>
    </row>
    <row r="2950" spans="16:18" x14ac:dyDescent="0.2">
      <c r="P2950" s="485"/>
      <c r="Q2950" s="485"/>
      <c r="R2950" s="485"/>
    </row>
    <row r="2951" spans="16:18" x14ac:dyDescent="0.2">
      <c r="P2951" s="485"/>
      <c r="Q2951" s="485"/>
      <c r="R2951" s="485"/>
    </row>
    <row r="2952" spans="16:18" x14ac:dyDescent="0.2">
      <c r="P2952" s="485"/>
      <c r="Q2952" s="485"/>
      <c r="R2952" s="485"/>
    </row>
    <row r="2953" spans="16:18" x14ac:dyDescent="0.2">
      <c r="P2953" s="485"/>
      <c r="Q2953" s="485"/>
      <c r="R2953" s="485"/>
    </row>
    <row r="2954" spans="16:18" x14ac:dyDescent="0.2">
      <c r="P2954" s="485"/>
      <c r="Q2954" s="485"/>
      <c r="R2954" s="485"/>
    </row>
    <row r="2955" spans="16:18" x14ac:dyDescent="0.2">
      <c r="P2955" s="485"/>
      <c r="Q2955" s="485"/>
      <c r="R2955" s="485"/>
    </row>
    <row r="2956" spans="16:18" x14ac:dyDescent="0.2">
      <c r="P2956" s="485"/>
      <c r="Q2956" s="485"/>
      <c r="R2956" s="485"/>
    </row>
    <row r="2957" spans="16:18" x14ac:dyDescent="0.2">
      <c r="P2957" s="485"/>
      <c r="Q2957" s="485"/>
      <c r="R2957" s="485"/>
    </row>
    <row r="2958" spans="16:18" x14ac:dyDescent="0.2">
      <c r="P2958" s="485"/>
      <c r="Q2958" s="485"/>
      <c r="R2958" s="485"/>
    </row>
    <row r="2959" spans="16:18" x14ac:dyDescent="0.2">
      <c r="P2959" s="485"/>
      <c r="Q2959" s="485"/>
      <c r="R2959" s="485"/>
    </row>
    <row r="2960" spans="16:18" x14ac:dyDescent="0.2">
      <c r="P2960" s="485"/>
      <c r="Q2960" s="485"/>
      <c r="R2960" s="485"/>
    </row>
    <row r="2961" spans="16:18" x14ac:dyDescent="0.2">
      <c r="P2961" s="485"/>
      <c r="Q2961" s="485"/>
      <c r="R2961" s="485"/>
    </row>
    <row r="2962" spans="16:18" x14ac:dyDescent="0.2">
      <c r="P2962" s="485"/>
      <c r="Q2962" s="485"/>
      <c r="R2962" s="485"/>
    </row>
    <row r="2963" spans="16:18" x14ac:dyDescent="0.2">
      <c r="P2963" s="485"/>
      <c r="Q2963" s="485"/>
      <c r="R2963" s="485"/>
    </row>
    <row r="2964" spans="16:18" x14ac:dyDescent="0.2">
      <c r="P2964" s="485"/>
      <c r="Q2964" s="485"/>
      <c r="R2964" s="485"/>
    </row>
    <row r="2965" spans="16:18" x14ac:dyDescent="0.2">
      <c r="P2965" s="485"/>
      <c r="Q2965" s="485"/>
      <c r="R2965" s="485"/>
    </row>
    <row r="2966" spans="16:18" x14ac:dyDescent="0.2">
      <c r="P2966" s="485"/>
      <c r="Q2966" s="485"/>
      <c r="R2966" s="485"/>
    </row>
    <row r="2967" spans="16:18" x14ac:dyDescent="0.2">
      <c r="P2967" s="485"/>
      <c r="Q2967" s="485"/>
      <c r="R2967" s="485"/>
    </row>
    <row r="2968" spans="16:18" x14ac:dyDescent="0.2">
      <c r="P2968" s="485"/>
      <c r="Q2968" s="485"/>
      <c r="R2968" s="485"/>
    </row>
    <row r="2969" spans="16:18" x14ac:dyDescent="0.2">
      <c r="P2969" s="485"/>
      <c r="Q2969" s="485"/>
      <c r="R2969" s="485"/>
    </row>
    <row r="2970" spans="16:18" x14ac:dyDescent="0.2">
      <c r="P2970" s="485"/>
      <c r="Q2970" s="485"/>
      <c r="R2970" s="485"/>
    </row>
    <row r="2971" spans="16:18" x14ac:dyDescent="0.2">
      <c r="P2971" s="485"/>
      <c r="Q2971" s="485"/>
      <c r="R2971" s="485"/>
    </row>
    <row r="2972" spans="16:18" x14ac:dyDescent="0.2">
      <c r="P2972" s="485"/>
      <c r="Q2972" s="485"/>
      <c r="R2972" s="485"/>
    </row>
    <row r="2973" spans="16:18" x14ac:dyDescent="0.2">
      <c r="P2973" s="485"/>
      <c r="Q2973" s="485"/>
      <c r="R2973" s="485"/>
    </row>
    <row r="2974" spans="16:18" x14ac:dyDescent="0.2">
      <c r="P2974" s="485"/>
      <c r="Q2974" s="485"/>
      <c r="R2974" s="485"/>
    </row>
    <row r="2975" spans="16:18" x14ac:dyDescent="0.2">
      <c r="P2975" s="485"/>
      <c r="Q2975" s="485"/>
      <c r="R2975" s="485"/>
    </row>
    <row r="2976" spans="16:18" x14ac:dyDescent="0.2">
      <c r="P2976" s="485"/>
      <c r="Q2976" s="485"/>
      <c r="R2976" s="485"/>
    </row>
    <row r="2977" spans="16:18" x14ac:dyDescent="0.2">
      <c r="P2977" s="485"/>
      <c r="Q2977" s="485"/>
      <c r="R2977" s="485"/>
    </row>
    <row r="2978" spans="16:18" x14ac:dyDescent="0.2">
      <c r="P2978" s="485"/>
      <c r="Q2978" s="485"/>
      <c r="R2978" s="485"/>
    </row>
    <row r="2979" spans="16:18" x14ac:dyDescent="0.2">
      <c r="P2979" s="485"/>
      <c r="Q2979" s="485"/>
      <c r="R2979" s="485"/>
    </row>
    <row r="2980" spans="16:18" x14ac:dyDescent="0.2">
      <c r="P2980" s="485"/>
      <c r="Q2980" s="485"/>
      <c r="R2980" s="485"/>
    </row>
    <row r="2981" spans="16:18" x14ac:dyDescent="0.2">
      <c r="P2981" s="485"/>
      <c r="Q2981" s="485"/>
      <c r="R2981" s="485"/>
    </row>
    <row r="2982" spans="16:18" x14ac:dyDescent="0.2">
      <c r="P2982" s="485"/>
      <c r="Q2982" s="485"/>
      <c r="R2982" s="485"/>
    </row>
    <row r="2983" spans="16:18" x14ac:dyDescent="0.2">
      <c r="P2983" s="485"/>
      <c r="Q2983" s="485"/>
      <c r="R2983" s="485"/>
    </row>
    <row r="2984" spans="16:18" x14ac:dyDescent="0.2">
      <c r="P2984" s="485"/>
      <c r="Q2984" s="485"/>
      <c r="R2984" s="485"/>
    </row>
    <row r="2985" spans="16:18" x14ac:dyDescent="0.2">
      <c r="P2985" s="485"/>
      <c r="Q2985" s="485"/>
      <c r="R2985" s="485"/>
    </row>
    <row r="2986" spans="16:18" x14ac:dyDescent="0.2">
      <c r="P2986" s="485"/>
      <c r="Q2986" s="485"/>
      <c r="R2986" s="485"/>
    </row>
    <row r="2987" spans="16:18" x14ac:dyDescent="0.2">
      <c r="P2987" s="485"/>
      <c r="Q2987" s="485"/>
      <c r="R2987" s="485"/>
    </row>
    <row r="2988" spans="16:18" x14ac:dyDescent="0.2">
      <c r="P2988" s="485"/>
      <c r="Q2988" s="485"/>
      <c r="R2988" s="485"/>
    </row>
    <row r="2989" spans="16:18" x14ac:dyDescent="0.2">
      <c r="P2989" s="485"/>
      <c r="Q2989" s="485"/>
      <c r="R2989" s="485"/>
    </row>
    <row r="2990" spans="16:18" x14ac:dyDescent="0.2">
      <c r="P2990" s="485"/>
      <c r="Q2990" s="485"/>
      <c r="R2990" s="485"/>
    </row>
    <row r="2991" spans="16:18" x14ac:dyDescent="0.2">
      <c r="P2991" s="485"/>
      <c r="Q2991" s="485"/>
      <c r="R2991" s="485"/>
    </row>
    <row r="2992" spans="16:18" x14ac:dyDescent="0.2">
      <c r="P2992" s="485"/>
      <c r="Q2992" s="485"/>
      <c r="R2992" s="485"/>
    </row>
    <row r="2993" spans="16:18" x14ac:dyDescent="0.2">
      <c r="P2993" s="485"/>
      <c r="Q2993" s="485"/>
      <c r="R2993" s="485"/>
    </row>
    <row r="2994" spans="16:18" x14ac:dyDescent="0.2">
      <c r="P2994" s="485"/>
      <c r="Q2994" s="485"/>
      <c r="R2994" s="485"/>
    </row>
    <row r="2995" spans="16:18" x14ac:dyDescent="0.2">
      <c r="P2995" s="485"/>
      <c r="Q2995" s="485"/>
      <c r="R2995" s="485"/>
    </row>
    <row r="2996" spans="16:18" x14ac:dyDescent="0.2">
      <c r="P2996" s="485"/>
      <c r="Q2996" s="485"/>
      <c r="R2996" s="485"/>
    </row>
    <row r="2997" spans="16:18" x14ac:dyDescent="0.2">
      <c r="P2997" s="485"/>
      <c r="Q2997" s="485"/>
      <c r="R2997" s="485"/>
    </row>
    <row r="2998" spans="16:18" x14ac:dyDescent="0.2">
      <c r="P2998" s="485"/>
      <c r="Q2998" s="485"/>
      <c r="R2998" s="485"/>
    </row>
    <row r="2999" spans="16:18" x14ac:dyDescent="0.2">
      <c r="P2999" s="485"/>
      <c r="Q2999" s="485"/>
      <c r="R2999" s="485"/>
    </row>
    <row r="3000" spans="16:18" x14ac:dyDescent="0.2">
      <c r="P3000" s="485"/>
      <c r="Q3000" s="485"/>
      <c r="R3000" s="485"/>
    </row>
    <row r="3001" spans="16:18" x14ac:dyDescent="0.2">
      <c r="P3001" s="485"/>
      <c r="Q3001" s="485"/>
      <c r="R3001" s="485"/>
    </row>
    <row r="3002" spans="16:18" x14ac:dyDescent="0.2">
      <c r="P3002" s="485"/>
      <c r="Q3002" s="485"/>
      <c r="R3002" s="485"/>
    </row>
    <row r="3003" spans="16:18" x14ac:dyDescent="0.2">
      <c r="P3003" s="485"/>
      <c r="Q3003" s="485"/>
      <c r="R3003" s="485"/>
    </row>
    <row r="3004" spans="16:18" x14ac:dyDescent="0.2">
      <c r="P3004" s="485"/>
      <c r="Q3004" s="485"/>
      <c r="R3004" s="485"/>
    </row>
    <row r="3005" spans="16:18" x14ac:dyDescent="0.2">
      <c r="P3005" s="485"/>
      <c r="Q3005" s="485"/>
      <c r="R3005" s="485"/>
    </row>
    <row r="3006" spans="16:18" x14ac:dyDescent="0.2">
      <c r="P3006" s="485"/>
      <c r="Q3006" s="485"/>
      <c r="R3006" s="485"/>
    </row>
    <row r="3007" spans="16:18" x14ac:dyDescent="0.2">
      <c r="P3007" s="485"/>
      <c r="Q3007" s="485"/>
      <c r="R3007" s="485"/>
    </row>
    <row r="3008" spans="16:18" x14ac:dyDescent="0.2">
      <c r="P3008" s="485"/>
      <c r="Q3008" s="485"/>
      <c r="R3008" s="485"/>
    </row>
    <row r="3009" spans="16:18" x14ac:dyDescent="0.2">
      <c r="P3009" s="485"/>
      <c r="Q3009" s="485"/>
      <c r="R3009" s="485"/>
    </row>
    <row r="3010" spans="16:18" x14ac:dyDescent="0.2">
      <c r="P3010" s="485"/>
      <c r="Q3010" s="485"/>
      <c r="R3010" s="485"/>
    </row>
    <row r="3011" spans="16:18" x14ac:dyDescent="0.2">
      <c r="P3011" s="485"/>
      <c r="Q3011" s="485"/>
      <c r="R3011" s="485"/>
    </row>
    <row r="3012" spans="16:18" x14ac:dyDescent="0.2">
      <c r="P3012" s="485"/>
      <c r="Q3012" s="485"/>
      <c r="R3012" s="485"/>
    </row>
    <row r="3013" spans="16:18" x14ac:dyDescent="0.2">
      <c r="P3013" s="485"/>
      <c r="Q3013" s="485"/>
      <c r="R3013" s="485"/>
    </row>
    <row r="3014" spans="16:18" x14ac:dyDescent="0.2">
      <c r="P3014" s="485"/>
      <c r="Q3014" s="485"/>
      <c r="R3014" s="485"/>
    </row>
    <row r="3015" spans="16:18" x14ac:dyDescent="0.2">
      <c r="P3015" s="485"/>
      <c r="Q3015" s="485"/>
      <c r="R3015" s="485"/>
    </row>
    <row r="3016" spans="16:18" x14ac:dyDescent="0.2">
      <c r="P3016" s="485"/>
      <c r="Q3016" s="485"/>
      <c r="R3016" s="485"/>
    </row>
    <row r="3017" spans="16:18" x14ac:dyDescent="0.2">
      <c r="P3017" s="485"/>
      <c r="Q3017" s="485"/>
      <c r="R3017" s="485"/>
    </row>
    <row r="3018" spans="16:18" x14ac:dyDescent="0.2">
      <c r="P3018" s="485"/>
      <c r="Q3018" s="485"/>
      <c r="R3018" s="485"/>
    </row>
    <row r="3019" spans="16:18" x14ac:dyDescent="0.2">
      <c r="P3019" s="485"/>
      <c r="Q3019" s="485"/>
      <c r="R3019" s="485"/>
    </row>
    <row r="3020" spans="16:18" x14ac:dyDescent="0.2">
      <c r="P3020" s="485"/>
      <c r="Q3020" s="485"/>
      <c r="R3020" s="485"/>
    </row>
    <row r="3021" spans="16:18" x14ac:dyDescent="0.2">
      <c r="P3021" s="485"/>
      <c r="Q3021" s="485"/>
      <c r="R3021" s="485"/>
    </row>
    <row r="3022" spans="16:18" x14ac:dyDescent="0.2">
      <c r="P3022" s="485"/>
      <c r="Q3022" s="485"/>
      <c r="R3022" s="485"/>
    </row>
    <row r="3023" spans="16:18" x14ac:dyDescent="0.2">
      <c r="P3023" s="485"/>
      <c r="Q3023" s="485"/>
      <c r="R3023" s="485"/>
    </row>
    <row r="3024" spans="16:18" x14ac:dyDescent="0.2">
      <c r="P3024" s="485"/>
      <c r="Q3024" s="485"/>
      <c r="R3024" s="485"/>
    </row>
    <row r="3025" spans="16:18" x14ac:dyDescent="0.2">
      <c r="P3025" s="485"/>
      <c r="Q3025" s="485"/>
      <c r="R3025" s="485"/>
    </row>
    <row r="3026" spans="16:18" x14ac:dyDescent="0.2">
      <c r="P3026" s="485"/>
      <c r="Q3026" s="485"/>
      <c r="R3026" s="485"/>
    </row>
    <row r="3027" spans="16:18" x14ac:dyDescent="0.2">
      <c r="P3027" s="485"/>
      <c r="Q3027" s="485"/>
      <c r="R3027" s="485"/>
    </row>
    <row r="3028" spans="16:18" x14ac:dyDescent="0.2">
      <c r="P3028" s="485"/>
      <c r="Q3028" s="485"/>
      <c r="R3028" s="485"/>
    </row>
    <row r="3029" spans="16:18" x14ac:dyDescent="0.2">
      <c r="P3029" s="485"/>
      <c r="Q3029" s="485"/>
      <c r="R3029" s="485"/>
    </row>
    <row r="3030" spans="16:18" x14ac:dyDescent="0.2">
      <c r="P3030" s="485"/>
      <c r="Q3030" s="485"/>
      <c r="R3030" s="485"/>
    </row>
    <row r="3031" spans="16:18" x14ac:dyDescent="0.2">
      <c r="P3031" s="485"/>
      <c r="Q3031" s="485"/>
      <c r="R3031" s="485"/>
    </row>
    <row r="3032" spans="16:18" x14ac:dyDescent="0.2">
      <c r="P3032" s="485"/>
      <c r="Q3032" s="485"/>
      <c r="R3032" s="485"/>
    </row>
    <row r="3033" spans="16:18" x14ac:dyDescent="0.2">
      <c r="P3033" s="485"/>
      <c r="Q3033" s="485"/>
      <c r="R3033" s="485"/>
    </row>
    <row r="3034" spans="16:18" x14ac:dyDescent="0.2">
      <c r="P3034" s="485"/>
      <c r="Q3034" s="485"/>
      <c r="R3034" s="485"/>
    </row>
    <row r="3035" spans="16:18" x14ac:dyDescent="0.2">
      <c r="P3035" s="485"/>
      <c r="Q3035" s="485"/>
      <c r="R3035" s="485"/>
    </row>
    <row r="3036" spans="16:18" x14ac:dyDescent="0.2">
      <c r="P3036" s="485"/>
      <c r="Q3036" s="485"/>
      <c r="R3036" s="485"/>
    </row>
    <row r="3037" spans="16:18" x14ac:dyDescent="0.2">
      <c r="P3037" s="485"/>
      <c r="Q3037" s="485"/>
      <c r="R3037" s="485"/>
    </row>
    <row r="3038" spans="16:18" x14ac:dyDescent="0.2">
      <c r="P3038" s="485"/>
      <c r="Q3038" s="485"/>
      <c r="R3038" s="485"/>
    </row>
    <row r="3039" spans="16:18" x14ac:dyDescent="0.2">
      <c r="P3039" s="485"/>
      <c r="Q3039" s="485"/>
      <c r="R3039" s="485"/>
    </row>
    <row r="3040" spans="16:18" x14ac:dyDescent="0.2">
      <c r="P3040" s="485"/>
      <c r="Q3040" s="485"/>
      <c r="R3040" s="485"/>
    </row>
    <row r="3041" spans="16:18" x14ac:dyDescent="0.2">
      <c r="P3041" s="485"/>
      <c r="Q3041" s="485"/>
      <c r="R3041" s="485"/>
    </row>
    <row r="3042" spans="16:18" x14ac:dyDescent="0.2">
      <c r="P3042" s="485"/>
      <c r="Q3042" s="485"/>
      <c r="R3042" s="485"/>
    </row>
    <row r="3043" spans="16:18" x14ac:dyDescent="0.2">
      <c r="P3043" s="485"/>
      <c r="Q3043" s="485"/>
      <c r="R3043" s="485"/>
    </row>
    <row r="3044" spans="16:18" x14ac:dyDescent="0.2">
      <c r="P3044" s="485"/>
      <c r="Q3044" s="485"/>
      <c r="R3044" s="485"/>
    </row>
    <row r="3045" spans="16:18" x14ac:dyDescent="0.2">
      <c r="P3045" s="485"/>
      <c r="Q3045" s="485"/>
      <c r="R3045" s="485"/>
    </row>
    <row r="3046" spans="16:18" x14ac:dyDescent="0.2">
      <c r="P3046" s="485"/>
      <c r="Q3046" s="485"/>
      <c r="R3046" s="485"/>
    </row>
    <row r="3047" spans="16:18" x14ac:dyDescent="0.2">
      <c r="P3047" s="485"/>
      <c r="Q3047" s="485"/>
      <c r="R3047" s="485"/>
    </row>
    <row r="3048" spans="16:18" x14ac:dyDescent="0.2">
      <c r="P3048" s="485"/>
      <c r="Q3048" s="485"/>
      <c r="R3048" s="485"/>
    </row>
    <row r="3049" spans="16:18" x14ac:dyDescent="0.2">
      <c r="P3049" s="485"/>
      <c r="Q3049" s="485"/>
      <c r="R3049" s="485"/>
    </row>
    <row r="3050" spans="16:18" x14ac:dyDescent="0.2">
      <c r="P3050" s="485"/>
      <c r="Q3050" s="485"/>
      <c r="R3050" s="485"/>
    </row>
    <row r="3051" spans="16:18" x14ac:dyDescent="0.2">
      <c r="P3051" s="485"/>
      <c r="Q3051" s="485"/>
      <c r="R3051" s="485"/>
    </row>
    <row r="3052" spans="16:18" x14ac:dyDescent="0.2">
      <c r="P3052" s="485"/>
      <c r="Q3052" s="485"/>
      <c r="R3052" s="485"/>
    </row>
    <row r="3053" spans="16:18" x14ac:dyDescent="0.2">
      <c r="P3053" s="485"/>
      <c r="Q3053" s="485"/>
      <c r="R3053" s="485"/>
    </row>
    <row r="3054" spans="16:18" x14ac:dyDescent="0.2">
      <c r="P3054" s="485"/>
      <c r="Q3054" s="485"/>
      <c r="R3054" s="485"/>
    </row>
    <row r="3055" spans="16:18" x14ac:dyDescent="0.2">
      <c r="P3055" s="485"/>
      <c r="Q3055" s="485"/>
      <c r="R3055" s="485"/>
    </row>
    <row r="3056" spans="16:18" x14ac:dyDescent="0.2">
      <c r="P3056" s="485"/>
      <c r="Q3056" s="485"/>
      <c r="R3056" s="485"/>
    </row>
    <row r="3057" spans="16:18" x14ac:dyDescent="0.2">
      <c r="P3057" s="485"/>
      <c r="Q3057" s="485"/>
      <c r="R3057" s="485"/>
    </row>
    <row r="3058" spans="16:18" x14ac:dyDescent="0.2">
      <c r="P3058" s="485"/>
      <c r="Q3058" s="485"/>
      <c r="R3058" s="485"/>
    </row>
    <row r="3059" spans="16:18" x14ac:dyDescent="0.2">
      <c r="P3059" s="485"/>
      <c r="Q3059" s="485"/>
      <c r="R3059" s="485"/>
    </row>
    <row r="3060" spans="16:18" x14ac:dyDescent="0.2">
      <c r="P3060" s="485"/>
      <c r="Q3060" s="485"/>
      <c r="R3060" s="485"/>
    </row>
    <row r="3061" spans="16:18" x14ac:dyDescent="0.2">
      <c r="P3061" s="485"/>
      <c r="Q3061" s="485"/>
      <c r="R3061" s="485"/>
    </row>
    <row r="3062" spans="16:18" x14ac:dyDescent="0.2">
      <c r="P3062" s="485"/>
      <c r="Q3062" s="485"/>
      <c r="R3062" s="485"/>
    </row>
    <row r="3063" spans="16:18" x14ac:dyDescent="0.2">
      <c r="P3063" s="485"/>
      <c r="Q3063" s="485"/>
      <c r="R3063" s="485"/>
    </row>
    <row r="3064" spans="16:18" x14ac:dyDescent="0.2">
      <c r="P3064" s="485"/>
      <c r="Q3064" s="485"/>
      <c r="R3064" s="485"/>
    </row>
    <row r="3065" spans="16:18" x14ac:dyDescent="0.2">
      <c r="P3065" s="485"/>
      <c r="Q3065" s="485"/>
      <c r="R3065" s="485"/>
    </row>
    <row r="3066" spans="16:18" x14ac:dyDescent="0.2">
      <c r="P3066" s="485"/>
      <c r="Q3066" s="485"/>
      <c r="R3066" s="485"/>
    </row>
    <row r="3067" spans="16:18" x14ac:dyDescent="0.2">
      <c r="P3067" s="485"/>
      <c r="Q3067" s="485"/>
      <c r="R3067" s="485"/>
    </row>
    <row r="3068" spans="16:18" x14ac:dyDescent="0.2">
      <c r="P3068" s="485"/>
      <c r="Q3068" s="485"/>
      <c r="R3068" s="485"/>
    </row>
    <row r="3069" spans="16:18" x14ac:dyDescent="0.2">
      <c r="P3069" s="485"/>
      <c r="Q3069" s="485"/>
      <c r="R3069" s="485"/>
    </row>
    <row r="3070" spans="16:18" x14ac:dyDescent="0.2">
      <c r="P3070" s="485"/>
      <c r="Q3070" s="485"/>
      <c r="R3070" s="485"/>
    </row>
    <row r="3071" spans="16:18" x14ac:dyDescent="0.2">
      <c r="P3071" s="485"/>
      <c r="Q3071" s="485"/>
      <c r="R3071" s="485"/>
    </row>
    <row r="3072" spans="16:18" x14ac:dyDescent="0.2">
      <c r="P3072" s="485"/>
      <c r="Q3072" s="485"/>
      <c r="R3072" s="485"/>
    </row>
    <row r="3073" spans="16:18" x14ac:dyDescent="0.2">
      <c r="P3073" s="485"/>
      <c r="Q3073" s="485"/>
      <c r="R3073" s="485"/>
    </row>
    <row r="3074" spans="16:18" x14ac:dyDescent="0.2">
      <c r="P3074" s="485"/>
      <c r="Q3074" s="485"/>
      <c r="R3074" s="485"/>
    </row>
    <row r="3075" spans="16:18" x14ac:dyDescent="0.2">
      <c r="P3075" s="485"/>
      <c r="Q3075" s="485"/>
      <c r="R3075" s="485"/>
    </row>
    <row r="3076" spans="16:18" x14ac:dyDescent="0.2">
      <c r="P3076" s="485"/>
      <c r="Q3076" s="485"/>
      <c r="R3076" s="485"/>
    </row>
    <row r="3077" spans="16:18" x14ac:dyDescent="0.2">
      <c r="P3077" s="485"/>
      <c r="Q3077" s="485"/>
      <c r="R3077" s="485"/>
    </row>
    <row r="3078" spans="16:18" x14ac:dyDescent="0.2">
      <c r="P3078" s="485"/>
      <c r="Q3078" s="485"/>
      <c r="R3078" s="485"/>
    </row>
    <row r="3079" spans="16:18" x14ac:dyDescent="0.2">
      <c r="P3079" s="485"/>
      <c r="Q3079" s="485"/>
      <c r="R3079" s="485"/>
    </row>
    <row r="3080" spans="16:18" x14ac:dyDescent="0.2">
      <c r="P3080" s="485"/>
      <c r="Q3080" s="485"/>
      <c r="R3080" s="485"/>
    </row>
    <row r="3081" spans="16:18" x14ac:dyDescent="0.2">
      <c r="P3081" s="485"/>
      <c r="Q3081" s="485"/>
      <c r="R3081" s="485"/>
    </row>
    <row r="3082" spans="16:18" x14ac:dyDescent="0.2">
      <c r="P3082" s="485"/>
      <c r="Q3082" s="485"/>
      <c r="R3082" s="485"/>
    </row>
    <row r="3083" spans="16:18" x14ac:dyDescent="0.2">
      <c r="P3083" s="485"/>
      <c r="Q3083" s="485"/>
      <c r="R3083" s="485"/>
    </row>
    <row r="3084" spans="16:18" x14ac:dyDescent="0.2">
      <c r="P3084" s="485"/>
      <c r="Q3084" s="485"/>
      <c r="R3084" s="485"/>
    </row>
    <row r="3085" spans="16:18" x14ac:dyDescent="0.2">
      <c r="P3085" s="485"/>
      <c r="Q3085" s="485"/>
      <c r="R3085" s="485"/>
    </row>
    <row r="3086" spans="16:18" x14ac:dyDescent="0.2">
      <c r="P3086" s="485"/>
      <c r="Q3086" s="485"/>
      <c r="R3086" s="485"/>
    </row>
    <row r="3087" spans="16:18" x14ac:dyDescent="0.2">
      <c r="P3087" s="485"/>
      <c r="Q3087" s="485"/>
      <c r="R3087" s="485"/>
    </row>
    <row r="3088" spans="16:18" x14ac:dyDescent="0.2">
      <c r="P3088" s="485"/>
      <c r="Q3088" s="485"/>
      <c r="R3088" s="485"/>
    </row>
    <row r="3089" spans="16:18" x14ac:dyDescent="0.2">
      <c r="P3089" s="485"/>
      <c r="Q3089" s="485"/>
      <c r="R3089" s="485"/>
    </row>
    <row r="3090" spans="16:18" x14ac:dyDescent="0.2">
      <c r="P3090" s="485"/>
      <c r="Q3090" s="485"/>
      <c r="R3090" s="485"/>
    </row>
    <row r="3091" spans="16:18" x14ac:dyDescent="0.2">
      <c r="P3091" s="485"/>
      <c r="Q3091" s="485"/>
      <c r="R3091" s="485"/>
    </row>
    <row r="3092" spans="16:18" x14ac:dyDescent="0.2">
      <c r="P3092" s="485"/>
      <c r="Q3092" s="485"/>
      <c r="R3092" s="485"/>
    </row>
    <row r="3093" spans="16:18" x14ac:dyDescent="0.2">
      <c r="P3093" s="485"/>
      <c r="Q3093" s="485"/>
      <c r="R3093" s="485"/>
    </row>
    <row r="3094" spans="16:18" x14ac:dyDescent="0.2">
      <c r="P3094" s="485"/>
      <c r="Q3094" s="485"/>
      <c r="R3094" s="485"/>
    </row>
    <row r="3095" spans="16:18" x14ac:dyDescent="0.2">
      <c r="P3095" s="485"/>
      <c r="Q3095" s="485"/>
      <c r="R3095" s="485"/>
    </row>
    <row r="3096" spans="16:18" x14ac:dyDescent="0.2">
      <c r="P3096" s="485"/>
      <c r="Q3096" s="485"/>
      <c r="R3096" s="485"/>
    </row>
    <row r="3097" spans="16:18" x14ac:dyDescent="0.2">
      <c r="P3097" s="485"/>
      <c r="Q3097" s="485"/>
      <c r="R3097" s="485"/>
    </row>
    <row r="3098" spans="16:18" x14ac:dyDescent="0.2">
      <c r="P3098" s="485"/>
      <c r="Q3098" s="485"/>
      <c r="R3098" s="485"/>
    </row>
    <row r="3099" spans="16:18" x14ac:dyDescent="0.2">
      <c r="P3099" s="485"/>
      <c r="Q3099" s="485"/>
      <c r="R3099" s="485"/>
    </row>
    <row r="3100" spans="16:18" x14ac:dyDescent="0.2">
      <c r="P3100" s="485"/>
      <c r="Q3100" s="485"/>
      <c r="R3100" s="485"/>
    </row>
    <row r="3101" spans="16:18" x14ac:dyDescent="0.2">
      <c r="P3101" s="485"/>
      <c r="Q3101" s="485"/>
      <c r="R3101" s="485"/>
    </row>
    <row r="3102" spans="16:18" x14ac:dyDescent="0.2">
      <c r="P3102" s="485"/>
      <c r="Q3102" s="485"/>
      <c r="R3102" s="485"/>
    </row>
    <row r="3103" spans="16:18" x14ac:dyDescent="0.2">
      <c r="P3103" s="485"/>
      <c r="Q3103" s="485"/>
      <c r="R3103" s="485"/>
    </row>
    <row r="3104" spans="16:18" x14ac:dyDescent="0.2">
      <c r="P3104" s="485"/>
      <c r="Q3104" s="485"/>
      <c r="R3104" s="485"/>
    </row>
    <row r="3105" spans="16:18" x14ac:dyDescent="0.2">
      <c r="P3105" s="485"/>
      <c r="Q3105" s="485"/>
      <c r="R3105" s="485"/>
    </row>
    <row r="3106" spans="16:18" x14ac:dyDescent="0.2">
      <c r="P3106" s="485"/>
      <c r="Q3106" s="485"/>
      <c r="R3106" s="485"/>
    </row>
    <row r="3107" spans="16:18" x14ac:dyDescent="0.2">
      <c r="P3107" s="485"/>
      <c r="Q3107" s="485"/>
      <c r="R3107" s="485"/>
    </row>
    <row r="3108" spans="16:18" x14ac:dyDescent="0.2">
      <c r="P3108" s="485"/>
      <c r="Q3108" s="485"/>
      <c r="R3108" s="485"/>
    </row>
    <row r="3109" spans="16:18" x14ac:dyDescent="0.2">
      <c r="P3109" s="485"/>
      <c r="Q3109" s="485"/>
      <c r="R3109" s="485"/>
    </row>
    <row r="3110" spans="16:18" x14ac:dyDescent="0.2">
      <c r="P3110" s="485"/>
      <c r="Q3110" s="485"/>
      <c r="R3110" s="485"/>
    </row>
    <row r="3111" spans="16:18" x14ac:dyDescent="0.2">
      <c r="P3111" s="485"/>
      <c r="Q3111" s="485"/>
      <c r="R3111" s="485"/>
    </row>
    <row r="3112" spans="16:18" x14ac:dyDescent="0.2">
      <c r="P3112" s="485"/>
      <c r="Q3112" s="485"/>
      <c r="R3112" s="485"/>
    </row>
    <row r="3113" spans="16:18" x14ac:dyDescent="0.2">
      <c r="P3113" s="485"/>
      <c r="Q3113" s="485"/>
      <c r="R3113" s="485"/>
    </row>
    <row r="3114" spans="16:18" x14ac:dyDescent="0.2">
      <c r="P3114" s="485"/>
      <c r="Q3114" s="485"/>
      <c r="R3114" s="485"/>
    </row>
    <row r="3115" spans="16:18" x14ac:dyDescent="0.2">
      <c r="P3115" s="485"/>
      <c r="Q3115" s="485"/>
      <c r="R3115" s="485"/>
    </row>
    <row r="3116" spans="16:18" x14ac:dyDescent="0.2">
      <c r="P3116" s="485"/>
      <c r="Q3116" s="485"/>
      <c r="R3116" s="485"/>
    </row>
    <row r="3117" spans="16:18" x14ac:dyDescent="0.2">
      <c r="P3117" s="485"/>
      <c r="Q3117" s="485"/>
      <c r="R3117" s="485"/>
    </row>
    <row r="3118" spans="16:18" x14ac:dyDescent="0.2">
      <c r="P3118" s="485"/>
      <c r="Q3118" s="485"/>
      <c r="R3118" s="485"/>
    </row>
    <row r="3119" spans="16:18" x14ac:dyDescent="0.2">
      <c r="P3119" s="485"/>
      <c r="Q3119" s="485"/>
      <c r="R3119" s="485"/>
    </row>
    <row r="3120" spans="16:18" x14ac:dyDescent="0.2">
      <c r="P3120" s="485"/>
      <c r="Q3120" s="485"/>
      <c r="R3120" s="485"/>
    </row>
    <row r="3121" spans="16:18" x14ac:dyDescent="0.2">
      <c r="P3121" s="485"/>
      <c r="Q3121" s="485"/>
      <c r="R3121" s="485"/>
    </row>
    <row r="3122" spans="16:18" x14ac:dyDescent="0.2">
      <c r="P3122" s="485"/>
      <c r="Q3122" s="485"/>
      <c r="R3122" s="485"/>
    </row>
    <row r="3123" spans="16:18" x14ac:dyDescent="0.2">
      <c r="P3123" s="485"/>
      <c r="Q3123" s="485"/>
      <c r="R3123" s="485"/>
    </row>
    <row r="3124" spans="16:18" x14ac:dyDescent="0.2">
      <c r="P3124" s="485"/>
      <c r="Q3124" s="485"/>
      <c r="R3124" s="485"/>
    </row>
    <row r="3125" spans="16:18" x14ac:dyDescent="0.2">
      <c r="P3125" s="485"/>
      <c r="Q3125" s="485"/>
      <c r="R3125" s="485"/>
    </row>
    <row r="3126" spans="16:18" x14ac:dyDescent="0.2">
      <c r="P3126" s="485"/>
      <c r="Q3126" s="485"/>
      <c r="R3126" s="485"/>
    </row>
    <row r="3127" spans="16:18" x14ac:dyDescent="0.2">
      <c r="P3127" s="485"/>
      <c r="Q3127" s="485"/>
      <c r="R3127" s="485"/>
    </row>
    <row r="3128" spans="16:18" x14ac:dyDescent="0.2">
      <c r="P3128" s="485"/>
      <c r="Q3128" s="485"/>
      <c r="R3128" s="485"/>
    </row>
    <row r="3129" spans="16:18" x14ac:dyDescent="0.2">
      <c r="P3129" s="485"/>
      <c r="Q3129" s="485"/>
      <c r="R3129" s="485"/>
    </row>
    <row r="3130" spans="16:18" x14ac:dyDescent="0.2">
      <c r="P3130" s="485"/>
      <c r="Q3130" s="485"/>
      <c r="R3130" s="485"/>
    </row>
    <row r="3131" spans="16:18" x14ac:dyDescent="0.2">
      <c r="P3131" s="485"/>
      <c r="Q3131" s="485"/>
      <c r="R3131" s="485"/>
    </row>
    <row r="3132" spans="16:18" x14ac:dyDescent="0.2">
      <c r="P3132" s="485"/>
      <c r="Q3132" s="485"/>
      <c r="R3132" s="485"/>
    </row>
    <row r="3133" spans="16:18" x14ac:dyDescent="0.2">
      <c r="P3133" s="485"/>
      <c r="Q3133" s="485"/>
      <c r="R3133" s="485"/>
    </row>
    <row r="3134" spans="16:18" x14ac:dyDescent="0.2">
      <c r="P3134" s="485"/>
      <c r="Q3134" s="485"/>
      <c r="R3134" s="485"/>
    </row>
    <row r="3135" spans="16:18" x14ac:dyDescent="0.2">
      <c r="P3135" s="485"/>
      <c r="Q3135" s="485"/>
      <c r="R3135" s="485"/>
    </row>
    <row r="3136" spans="16:18" x14ac:dyDescent="0.2">
      <c r="P3136" s="485"/>
      <c r="Q3136" s="485"/>
      <c r="R3136" s="485"/>
    </row>
    <row r="3137" spans="16:18" x14ac:dyDescent="0.2">
      <c r="P3137" s="485"/>
      <c r="Q3137" s="485"/>
      <c r="R3137" s="485"/>
    </row>
    <row r="3138" spans="16:18" x14ac:dyDescent="0.2">
      <c r="P3138" s="485"/>
      <c r="Q3138" s="485"/>
      <c r="R3138" s="485"/>
    </row>
    <row r="3139" spans="16:18" x14ac:dyDescent="0.2">
      <c r="P3139" s="485"/>
      <c r="Q3139" s="485"/>
      <c r="R3139" s="485"/>
    </row>
    <row r="3140" spans="16:18" x14ac:dyDescent="0.2">
      <c r="P3140" s="485"/>
      <c r="Q3140" s="485"/>
      <c r="R3140" s="485"/>
    </row>
    <row r="3141" spans="16:18" x14ac:dyDescent="0.2">
      <c r="P3141" s="485"/>
      <c r="Q3141" s="485"/>
      <c r="R3141" s="485"/>
    </row>
    <row r="3142" spans="16:18" x14ac:dyDescent="0.2">
      <c r="P3142" s="485"/>
      <c r="Q3142" s="485"/>
      <c r="R3142" s="485"/>
    </row>
    <row r="3143" spans="16:18" x14ac:dyDescent="0.2">
      <c r="P3143" s="485"/>
      <c r="Q3143" s="485"/>
      <c r="R3143" s="485"/>
    </row>
    <row r="3144" spans="16:18" x14ac:dyDescent="0.2">
      <c r="P3144" s="485"/>
      <c r="Q3144" s="485"/>
      <c r="R3144" s="485"/>
    </row>
    <row r="3145" spans="16:18" x14ac:dyDescent="0.2">
      <c r="P3145" s="485"/>
      <c r="Q3145" s="485"/>
      <c r="R3145" s="485"/>
    </row>
    <row r="3146" spans="16:18" x14ac:dyDescent="0.2">
      <c r="P3146" s="485"/>
      <c r="Q3146" s="485"/>
      <c r="R3146" s="485"/>
    </row>
    <row r="3147" spans="16:18" x14ac:dyDescent="0.2">
      <c r="P3147" s="485"/>
      <c r="Q3147" s="485"/>
      <c r="R3147" s="485"/>
    </row>
    <row r="3148" spans="16:18" x14ac:dyDescent="0.2">
      <c r="P3148" s="485"/>
      <c r="Q3148" s="485"/>
      <c r="R3148" s="485"/>
    </row>
    <row r="3149" spans="16:18" x14ac:dyDescent="0.2">
      <c r="P3149" s="485"/>
      <c r="Q3149" s="485"/>
      <c r="R3149" s="485"/>
    </row>
    <row r="3150" spans="16:18" x14ac:dyDescent="0.2">
      <c r="P3150" s="485"/>
      <c r="Q3150" s="485"/>
      <c r="R3150" s="485"/>
    </row>
    <row r="3151" spans="16:18" x14ac:dyDescent="0.2">
      <c r="P3151" s="485"/>
      <c r="Q3151" s="485"/>
      <c r="R3151" s="485"/>
    </row>
    <row r="3152" spans="16:18" x14ac:dyDescent="0.2">
      <c r="P3152" s="485"/>
      <c r="Q3152" s="485"/>
      <c r="R3152" s="485"/>
    </row>
    <row r="3153" spans="16:18" x14ac:dyDescent="0.2">
      <c r="P3153" s="485"/>
      <c r="Q3153" s="485"/>
      <c r="R3153" s="485"/>
    </row>
    <row r="3154" spans="16:18" x14ac:dyDescent="0.2">
      <c r="P3154" s="485"/>
      <c r="Q3154" s="485"/>
      <c r="R3154" s="485"/>
    </row>
    <row r="3155" spans="16:18" x14ac:dyDescent="0.2">
      <c r="P3155" s="485"/>
      <c r="Q3155" s="485"/>
      <c r="R3155" s="485"/>
    </row>
    <row r="3156" spans="16:18" x14ac:dyDescent="0.2">
      <c r="P3156" s="485"/>
      <c r="Q3156" s="485"/>
      <c r="R3156" s="485"/>
    </row>
    <row r="3157" spans="16:18" x14ac:dyDescent="0.2">
      <c r="P3157" s="485"/>
      <c r="Q3157" s="485"/>
      <c r="R3157" s="485"/>
    </row>
    <row r="3158" spans="16:18" x14ac:dyDescent="0.2">
      <c r="P3158" s="485"/>
      <c r="Q3158" s="485"/>
      <c r="R3158" s="485"/>
    </row>
    <row r="3159" spans="16:18" x14ac:dyDescent="0.2">
      <c r="P3159" s="485"/>
      <c r="Q3159" s="485"/>
      <c r="R3159" s="485"/>
    </row>
    <row r="3160" spans="16:18" x14ac:dyDescent="0.2">
      <c r="P3160" s="485"/>
      <c r="Q3160" s="485"/>
      <c r="R3160" s="485"/>
    </row>
    <row r="3161" spans="16:18" x14ac:dyDescent="0.2">
      <c r="P3161" s="485"/>
      <c r="Q3161" s="485"/>
      <c r="R3161" s="485"/>
    </row>
    <row r="3162" spans="16:18" x14ac:dyDescent="0.2">
      <c r="P3162" s="485"/>
      <c r="Q3162" s="485"/>
      <c r="R3162" s="485"/>
    </row>
    <row r="3163" spans="16:18" x14ac:dyDescent="0.2">
      <c r="P3163" s="485"/>
      <c r="Q3163" s="485"/>
      <c r="R3163" s="485"/>
    </row>
    <row r="3164" spans="16:18" x14ac:dyDescent="0.2">
      <c r="P3164" s="485"/>
      <c r="Q3164" s="485"/>
      <c r="R3164" s="485"/>
    </row>
    <row r="3165" spans="16:18" x14ac:dyDescent="0.2">
      <c r="P3165" s="485"/>
      <c r="Q3165" s="485"/>
      <c r="R3165" s="485"/>
    </row>
    <row r="3166" spans="16:18" x14ac:dyDescent="0.2">
      <c r="P3166" s="485"/>
      <c r="Q3166" s="485"/>
      <c r="R3166" s="485"/>
    </row>
    <row r="3167" spans="16:18" x14ac:dyDescent="0.2">
      <c r="P3167" s="485"/>
      <c r="Q3167" s="485"/>
      <c r="R3167" s="485"/>
    </row>
    <row r="3168" spans="16:18" x14ac:dyDescent="0.2">
      <c r="P3168" s="485"/>
      <c r="Q3168" s="485"/>
      <c r="R3168" s="485"/>
    </row>
    <row r="3169" spans="16:18" x14ac:dyDescent="0.2">
      <c r="P3169" s="485"/>
      <c r="Q3169" s="485"/>
      <c r="R3169" s="485"/>
    </row>
    <row r="3170" spans="16:18" x14ac:dyDescent="0.2">
      <c r="P3170" s="485"/>
      <c r="Q3170" s="485"/>
      <c r="R3170" s="485"/>
    </row>
    <row r="3171" spans="16:18" x14ac:dyDescent="0.2">
      <c r="P3171" s="485"/>
      <c r="Q3171" s="485"/>
      <c r="R3171" s="485"/>
    </row>
    <row r="3172" spans="16:18" x14ac:dyDescent="0.2">
      <c r="P3172" s="485"/>
      <c r="Q3172" s="485"/>
      <c r="R3172" s="485"/>
    </row>
    <row r="3173" spans="16:18" x14ac:dyDescent="0.2">
      <c r="P3173" s="485"/>
      <c r="Q3173" s="485"/>
      <c r="R3173" s="485"/>
    </row>
    <row r="3174" spans="16:18" x14ac:dyDescent="0.2">
      <c r="P3174" s="485"/>
      <c r="Q3174" s="485"/>
      <c r="R3174" s="485"/>
    </row>
    <row r="3175" spans="16:18" x14ac:dyDescent="0.2">
      <c r="P3175" s="485"/>
      <c r="Q3175" s="485"/>
      <c r="R3175" s="485"/>
    </row>
    <row r="3176" spans="16:18" x14ac:dyDescent="0.2">
      <c r="P3176" s="485"/>
      <c r="Q3176" s="485"/>
      <c r="R3176" s="485"/>
    </row>
    <row r="3177" spans="16:18" x14ac:dyDescent="0.2">
      <c r="P3177" s="485"/>
      <c r="Q3177" s="485"/>
      <c r="R3177" s="485"/>
    </row>
    <row r="3178" spans="16:18" x14ac:dyDescent="0.2">
      <c r="P3178" s="485"/>
      <c r="Q3178" s="485"/>
      <c r="R3178" s="485"/>
    </row>
    <row r="3179" spans="16:18" x14ac:dyDescent="0.2">
      <c r="P3179" s="485"/>
      <c r="Q3179" s="485"/>
      <c r="R3179" s="485"/>
    </row>
    <row r="3180" spans="16:18" x14ac:dyDescent="0.2">
      <c r="P3180" s="485"/>
      <c r="Q3180" s="485"/>
      <c r="R3180" s="485"/>
    </row>
    <row r="3181" spans="16:18" x14ac:dyDescent="0.2">
      <c r="P3181" s="485"/>
      <c r="Q3181" s="485"/>
      <c r="R3181" s="485"/>
    </row>
    <row r="3182" spans="16:18" x14ac:dyDescent="0.2">
      <c r="P3182" s="485"/>
      <c r="Q3182" s="485"/>
      <c r="R3182" s="485"/>
    </row>
    <row r="3183" spans="16:18" x14ac:dyDescent="0.2">
      <c r="P3183" s="485"/>
      <c r="Q3183" s="485"/>
      <c r="R3183" s="485"/>
    </row>
    <row r="3184" spans="16:18" x14ac:dyDescent="0.2">
      <c r="P3184" s="485"/>
      <c r="Q3184" s="485"/>
      <c r="R3184" s="485"/>
    </row>
    <row r="3185" spans="16:18" x14ac:dyDescent="0.2">
      <c r="P3185" s="485"/>
      <c r="Q3185" s="485"/>
      <c r="R3185" s="485"/>
    </row>
    <row r="3186" spans="16:18" x14ac:dyDescent="0.2">
      <c r="P3186" s="485"/>
      <c r="Q3186" s="485"/>
      <c r="R3186" s="485"/>
    </row>
    <row r="3187" spans="16:18" x14ac:dyDescent="0.2">
      <c r="P3187" s="485"/>
      <c r="Q3187" s="485"/>
      <c r="R3187" s="485"/>
    </row>
    <row r="3188" spans="16:18" x14ac:dyDescent="0.2">
      <c r="P3188" s="485"/>
      <c r="Q3188" s="485"/>
      <c r="R3188" s="485"/>
    </row>
    <row r="3189" spans="16:18" x14ac:dyDescent="0.2">
      <c r="P3189" s="485"/>
      <c r="Q3189" s="485"/>
      <c r="R3189" s="485"/>
    </row>
    <row r="3190" spans="16:18" x14ac:dyDescent="0.2">
      <c r="P3190" s="485"/>
      <c r="Q3190" s="485"/>
      <c r="R3190" s="485"/>
    </row>
    <row r="3191" spans="16:18" x14ac:dyDescent="0.2">
      <c r="P3191" s="485"/>
      <c r="Q3191" s="485"/>
      <c r="R3191" s="485"/>
    </row>
    <row r="3192" spans="16:18" x14ac:dyDescent="0.2">
      <c r="P3192" s="485"/>
      <c r="Q3192" s="485"/>
      <c r="R3192" s="485"/>
    </row>
    <row r="3193" spans="16:18" x14ac:dyDescent="0.2">
      <c r="P3193" s="485"/>
      <c r="Q3193" s="485"/>
      <c r="R3193" s="485"/>
    </row>
    <row r="3194" spans="16:18" x14ac:dyDescent="0.2">
      <c r="P3194" s="485"/>
      <c r="Q3194" s="485"/>
      <c r="R3194" s="485"/>
    </row>
    <row r="3195" spans="16:18" x14ac:dyDescent="0.2">
      <c r="P3195" s="485"/>
      <c r="Q3195" s="485"/>
      <c r="R3195" s="485"/>
    </row>
    <row r="3196" spans="16:18" x14ac:dyDescent="0.2">
      <c r="P3196" s="485"/>
      <c r="Q3196" s="485"/>
      <c r="R3196" s="485"/>
    </row>
    <row r="3197" spans="16:18" x14ac:dyDescent="0.2">
      <c r="P3197" s="485"/>
      <c r="Q3197" s="485"/>
      <c r="R3197" s="485"/>
    </row>
    <row r="3198" spans="16:18" x14ac:dyDescent="0.2">
      <c r="P3198" s="485"/>
      <c r="Q3198" s="485"/>
      <c r="R3198" s="485"/>
    </row>
    <row r="3199" spans="16:18" x14ac:dyDescent="0.2">
      <c r="P3199" s="485"/>
      <c r="Q3199" s="485"/>
      <c r="R3199" s="485"/>
    </row>
    <row r="3200" spans="16:18" x14ac:dyDescent="0.2">
      <c r="P3200" s="485"/>
      <c r="Q3200" s="485"/>
      <c r="R3200" s="485"/>
    </row>
    <row r="3201" spans="16:18" x14ac:dyDescent="0.2">
      <c r="P3201" s="485"/>
      <c r="Q3201" s="485"/>
      <c r="R3201" s="485"/>
    </row>
    <row r="3202" spans="16:18" x14ac:dyDescent="0.2">
      <c r="P3202" s="485"/>
      <c r="Q3202" s="485"/>
      <c r="R3202" s="485"/>
    </row>
    <row r="3203" spans="16:18" x14ac:dyDescent="0.2">
      <c r="P3203" s="485"/>
      <c r="Q3203" s="485"/>
      <c r="R3203" s="485"/>
    </row>
    <row r="3204" spans="16:18" x14ac:dyDescent="0.2">
      <c r="P3204" s="485"/>
      <c r="Q3204" s="485"/>
      <c r="R3204" s="485"/>
    </row>
    <row r="3205" spans="16:18" x14ac:dyDescent="0.2">
      <c r="P3205" s="485"/>
      <c r="Q3205" s="485"/>
      <c r="R3205" s="485"/>
    </row>
    <row r="3206" spans="16:18" x14ac:dyDescent="0.2">
      <c r="P3206" s="485"/>
      <c r="Q3206" s="485"/>
      <c r="R3206" s="485"/>
    </row>
    <row r="3207" spans="16:18" x14ac:dyDescent="0.2">
      <c r="P3207" s="485"/>
      <c r="Q3207" s="485"/>
      <c r="R3207" s="485"/>
    </row>
    <row r="3208" spans="16:18" x14ac:dyDescent="0.2">
      <c r="P3208" s="485"/>
      <c r="Q3208" s="485"/>
      <c r="R3208" s="485"/>
    </row>
    <row r="3209" spans="16:18" x14ac:dyDescent="0.2">
      <c r="P3209" s="485"/>
      <c r="Q3209" s="485"/>
      <c r="R3209" s="485"/>
    </row>
    <row r="3210" spans="16:18" x14ac:dyDescent="0.2">
      <c r="P3210" s="485"/>
      <c r="Q3210" s="485"/>
      <c r="R3210" s="485"/>
    </row>
    <row r="3211" spans="16:18" x14ac:dyDescent="0.2">
      <c r="P3211" s="485"/>
      <c r="Q3211" s="485"/>
      <c r="R3211" s="485"/>
    </row>
    <row r="3212" spans="16:18" x14ac:dyDescent="0.2">
      <c r="P3212" s="485"/>
      <c r="Q3212" s="485"/>
      <c r="R3212" s="485"/>
    </row>
    <row r="3213" spans="16:18" x14ac:dyDescent="0.2">
      <c r="P3213" s="485"/>
      <c r="Q3213" s="485"/>
      <c r="R3213" s="485"/>
    </row>
    <row r="3214" spans="16:18" x14ac:dyDescent="0.2">
      <c r="P3214" s="485"/>
      <c r="Q3214" s="485"/>
      <c r="R3214" s="485"/>
    </row>
    <row r="3215" spans="16:18" x14ac:dyDescent="0.2">
      <c r="P3215" s="485"/>
      <c r="Q3215" s="485"/>
      <c r="R3215" s="485"/>
    </row>
    <row r="3216" spans="16:18" x14ac:dyDescent="0.2">
      <c r="P3216" s="485"/>
      <c r="Q3216" s="485"/>
      <c r="R3216" s="485"/>
    </row>
    <row r="3217" spans="16:18" x14ac:dyDescent="0.2">
      <c r="P3217" s="485"/>
      <c r="Q3217" s="485"/>
      <c r="R3217" s="485"/>
    </row>
    <row r="3218" spans="16:18" x14ac:dyDescent="0.2">
      <c r="P3218" s="485"/>
      <c r="Q3218" s="485"/>
      <c r="R3218" s="485"/>
    </row>
    <row r="3219" spans="16:18" x14ac:dyDescent="0.2">
      <c r="P3219" s="485"/>
      <c r="Q3219" s="485"/>
      <c r="R3219" s="485"/>
    </row>
    <row r="3220" spans="16:18" x14ac:dyDescent="0.2">
      <c r="P3220" s="485"/>
      <c r="Q3220" s="485"/>
      <c r="R3220" s="485"/>
    </row>
    <row r="3221" spans="16:18" x14ac:dyDescent="0.2">
      <c r="P3221" s="485"/>
      <c r="Q3221" s="485"/>
      <c r="R3221" s="485"/>
    </row>
    <row r="3222" spans="16:18" x14ac:dyDescent="0.2">
      <c r="P3222" s="485"/>
      <c r="Q3222" s="485"/>
      <c r="R3222" s="485"/>
    </row>
    <row r="3223" spans="16:18" x14ac:dyDescent="0.2">
      <c r="P3223" s="485"/>
      <c r="Q3223" s="485"/>
      <c r="R3223" s="485"/>
    </row>
    <row r="3224" spans="16:18" x14ac:dyDescent="0.2">
      <c r="P3224" s="485"/>
      <c r="Q3224" s="485"/>
      <c r="R3224" s="485"/>
    </row>
    <row r="3225" spans="16:18" x14ac:dyDescent="0.2">
      <c r="P3225" s="485"/>
      <c r="Q3225" s="485"/>
      <c r="R3225" s="485"/>
    </row>
    <row r="3226" spans="16:18" x14ac:dyDescent="0.2">
      <c r="P3226" s="485"/>
      <c r="Q3226" s="485"/>
      <c r="R3226" s="485"/>
    </row>
    <row r="3227" spans="16:18" x14ac:dyDescent="0.2">
      <c r="P3227" s="485"/>
      <c r="Q3227" s="485"/>
      <c r="R3227" s="485"/>
    </row>
    <row r="3228" spans="16:18" x14ac:dyDescent="0.2">
      <c r="P3228" s="485"/>
      <c r="Q3228" s="485"/>
      <c r="R3228" s="485"/>
    </row>
    <row r="3229" spans="16:18" x14ac:dyDescent="0.2">
      <c r="P3229" s="485"/>
      <c r="Q3229" s="485"/>
      <c r="R3229" s="485"/>
    </row>
    <row r="3230" spans="16:18" x14ac:dyDescent="0.2">
      <c r="P3230" s="485"/>
      <c r="Q3230" s="485"/>
      <c r="R3230" s="485"/>
    </row>
    <row r="3231" spans="16:18" x14ac:dyDescent="0.2">
      <c r="P3231" s="485"/>
      <c r="Q3231" s="485"/>
      <c r="R3231" s="485"/>
    </row>
    <row r="3232" spans="16:18" x14ac:dyDescent="0.2">
      <c r="P3232" s="485"/>
      <c r="Q3232" s="485"/>
      <c r="R3232" s="485"/>
    </row>
    <row r="3233" spans="16:18" x14ac:dyDescent="0.2">
      <c r="P3233" s="485"/>
      <c r="Q3233" s="485"/>
      <c r="R3233" s="485"/>
    </row>
    <row r="3234" spans="16:18" x14ac:dyDescent="0.2">
      <c r="P3234" s="485"/>
      <c r="Q3234" s="485"/>
      <c r="R3234" s="485"/>
    </row>
    <row r="3235" spans="16:18" x14ac:dyDescent="0.2">
      <c r="P3235" s="485"/>
      <c r="Q3235" s="485"/>
      <c r="R3235" s="485"/>
    </row>
    <row r="3236" spans="16:18" x14ac:dyDescent="0.2">
      <c r="P3236" s="485"/>
      <c r="Q3236" s="485"/>
      <c r="R3236" s="485"/>
    </row>
    <row r="3237" spans="16:18" x14ac:dyDescent="0.2">
      <c r="P3237" s="485"/>
      <c r="Q3237" s="485"/>
      <c r="R3237" s="485"/>
    </row>
    <row r="3238" spans="16:18" x14ac:dyDescent="0.2">
      <c r="P3238" s="485"/>
      <c r="Q3238" s="485"/>
      <c r="R3238" s="485"/>
    </row>
    <row r="3239" spans="16:18" x14ac:dyDescent="0.2">
      <c r="P3239" s="485"/>
      <c r="Q3239" s="485"/>
      <c r="R3239" s="485"/>
    </row>
    <row r="3240" spans="16:18" x14ac:dyDescent="0.2">
      <c r="P3240" s="485"/>
      <c r="Q3240" s="485"/>
      <c r="R3240" s="485"/>
    </row>
    <row r="3241" spans="16:18" x14ac:dyDescent="0.2">
      <c r="P3241" s="485"/>
      <c r="Q3241" s="485"/>
      <c r="R3241" s="485"/>
    </row>
    <row r="3242" spans="16:18" x14ac:dyDescent="0.2">
      <c r="P3242" s="485"/>
      <c r="Q3242" s="485"/>
      <c r="R3242" s="485"/>
    </row>
    <row r="3243" spans="16:18" x14ac:dyDescent="0.2">
      <c r="P3243" s="485"/>
      <c r="Q3243" s="485"/>
      <c r="R3243" s="485"/>
    </row>
    <row r="3244" spans="16:18" x14ac:dyDescent="0.2">
      <c r="P3244" s="485"/>
      <c r="Q3244" s="485"/>
      <c r="R3244" s="485"/>
    </row>
    <row r="3245" spans="16:18" x14ac:dyDescent="0.2">
      <c r="P3245" s="485"/>
      <c r="Q3245" s="485"/>
      <c r="R3245" s="485"/>
    </row>
    <row r="3246" spans="16:18" x14ac:dyDescent="0.2">
      <c r="P3246" s="485"/>
      <c r="Q3246" s="485"/>
      <c r="R3246" s="485"/>
    </row>
    <row r="3247" spans="16:18" x14ac:dyDescent="0.2">
      <c r="P3247" s="485"/>
      <c r="Q3247" s="485"/>
      <c r="R3247" s="485"/>
    </row>
    <row r="3248" spans="16:18" x14ac:dyDescent="0.2">
      <c r="P3248" s="485"/>
      <c r="Q3248" s="485"/>
      <c r="R3248" s="485"/>
    </row>
    <row r="3249" spans="16:18" x14ac:dyDescent="0.2">
      <c r="P3249" s="485"/>
      <c r="Q3249" s="485"/>
      <c r="R3249" s="485"/>
    </row>
    <row r="3250" spans="16:18" x14ac:dyDescent="0.2">
      <c r="P3250" s="485"/>
      <c r="Q3250" s="485"/>
      <c r="R3250" s="485"/>
    </row>
    <row r="3251" spans="16:18" x14ac:dyDescent="0.2">
      <c r="P3251" s="485"/>
      <c r="Q3251" s="485"/>
      <c r="R3251" s="485"/>
    </row>
    <row r="3252" spans="16:18" x14ac:dyDescent="0.2">
      <c r="P3252" s="485"/>
      <c r="Q3252" s="485"/>
      <c r="R3252" s="485"/>
    </row>
    <row r="3253" spans="16:18" x14ac:dyDescent="0.2">
      <c r="P3253" s="485"/>
      <c r="Q3253" s="485"/>
      <c r="R3253" s="485"/>
    </row>
    <row r="3254" spans="16:18" x14ac:dyDescent="0.2">
      <c r="P3254" s="485"/>
      <c r="Q3254" s="485"/>
      <c r="R3254" s="485"/>
    </row>
    <row r="3255" spans="16:18" x14ac:dyDescent="0.2">
      <c r="P3255" s="485"/>
      <c r="Q3255" s="485"/>
      <c r="R3255" s="485"/>
    </row>
    <row r="3256" spans="16:18" x14ac:dyDescent="0.2">
      <c r="P3256" s="485"/>
      <c r="Q3256" s="485"/>
      <c r="R3256" s="485"/>
    </row>
    <row r="3257" spans="16:18" x14ac:dyDescent="0.2">
      <c r="P3257" s="485"/>
      <c r="Q3257" s="485"/>
      <c r="R3257" s="485"/>
    </row>
    <row r="3258" spans="16:18" x14ac:dyDescent="0.2">
      <c r="P3258" s="485"/>
      <c r="Q3258" s="485"/>
      <c r="R3258" s="485"/>
    </row>
    <row r="3259" spans="16:18" x14ac:dyDescent="0.2">
      <c r="P3259" s="485"/>
      <c r="Q3259" s="485"/>
      <c r="R3259" s="485"/>
    </row>
    <row r="3260" spans="16:18" x14ac:dyDescent="0.2">
      <c r="P3260" s="485"/>
      <c r="Q3260" s="485"/>
      <c r="R3260" s="485"/>
    </row>
    <row r="3261" spans="16:18" x14ac:dyDescent="0.2">
      <c r="P3261" s="485"/>
      <c r="Q3261" s="485"/>
      <c r="R3261" s="485"/>
    </row>
    <row r="3262" spans="16:18" x14ac:dyDescent="0.2">
      <c r="P3262" s="485"/>
      <c r="Q3262" s="485"/>
      <c r="R3262" s="485"/>
    </row>
    <row r="3263" spans="16:18" x14ac:dyDescent="0.2">
      <c r="P3263" s="485"/>
      <c r="Q3263" s="485"/>
      <c r="R3263" s="485"/>
    </row>
    <row r="3264" spans="16:18" x14ac:dyDescent="0.2">
      <c r="P3264" s="485"/>
      <c r="Q3264" s="485"/>
      <c r="R3264" s="485"/>
    </row>
    <row r="3265" spans="16:18" x14ac:dyDescent="0.2">
      <c r="P3265" s="485"/>
      <c r="Q3265" s="485"/>
      <c r="R3265" s="485"/>
    </row>
    <row r="3266" spans="16:18" x14ac:dyDescent="0.2">
      <c r="P3266" s="485"/>
      <c r="Q3266" s="485"/>
      <c r="R3266" s="485"/>
    </row>
    <row r="3267" spans="16:18" x14ac:dyDescent="0.2">
      <c r="P3267" s="485"/>
      <c r="Q3267" s="485"/>
      <c r="R3267" s="485"/>
    </row>
    <row r="3268" spans="16:18" x14ac:dyDescent="0.2">
      <c r="P3268" s="485"/>
      <c r="Q3268" s="485"/>
      <c r="R3268" s="485"/>
    </row>
    <row r="3269" spans="16:18" x14ac:dyDescent="0.2">
      <c r="P3269" s="485"/>
      <c r="Q3269" s="485"/>
      <c r="R3269" s="485"/>
    </row>
    <row r="3270" spans="16:18" x14ac:dyDescent="0.2">
      <c r="P3270" s="485"/>
      <c r="Q3270" s="485"/>
      <c r="R3270" s="485"/>
    </row>
    <row r="3271" spans="16:18" x14ac:dyDescent="0.2">
      <c r="P3271" s="485"/>
      <c r="Q3271" s="485"/>
      <c r="R3271" s="485"/>
    </row>
    <row r="3272" spans="16:18" x14ac:dyDescent="0.2">
      <c r="P3272" s="485"/>
      <c r="Q3272" s="485"/>
      <c r="R3272" s="485"/>
    </row>
    <row r="3273" spans="16:18" x14ac:dyDescent="0.2">
      <c r="P3273" s="485"/>
      <c r="Q3273" s="485"/>
      <c r="R3273" s="485"/>
    </row>
    <row r="3274" spans="16:18" x14ac:dyDescent="0.2">
      <c r="P3274" s="485"/>
      <c r="Q3274" s="485"/>
      <c r="R3274" s="485"/>
    </row>
    <row r="3275" spans="16:18" x14ac:dyDescent="0.2">
      <c r="P3275" s="485"/>
      <c r="Q3275" s="485"/>
      <c r="R3275" s="485"/>
    </row>
    <row r="3276" spans="16:18" x14ac:dyDescent="0.2">
      <c r="P3276" s="485"/>
      <c r="Q3276" s="485"/>
      <c r="R3276" s="485"/>
    </row>
    <row r="3277" spans="16:18" x14ac:dyDescent="0.2">
      <c r="P3277" s="485"/>
      <c r="Q3277" s="485"/>
      <c r="R3277" s="485"/>
    </row>
    <row r="3278" spans="16:18" x14ac:dyDescent="0.2">
      <c r="P3278" s="485"/>
      <c r="Q3278" s="485"/>
      <c r="R3278" s="485"/>
    </row>
    <row r="3279" spans="16:18" x14ac:dyDescent="0.2">
      <c r="P3279" s="485"/>
      <c r="Q3279" s="485"/>
      <c r="R3279" s="485"/>
    </row>
    <row r="3280" spans="16:18" x14ac:dyDescent="0.2">
      <c r="P3280" s="485"/>
      <c r="Q3280" s="485"/>
      <c r="R3280" s="485"/>
    </row>
    <row r="3281" spans="16:18" x14ac:dyDescent="0.2">
      <c r="P3281" s="485"/>
      <c r="Q3281" s="485"/>
      <c r="R3281" s="485"/>
    </row>
    <row r="3282" spans="16:18" x14ac:dyDescent="0.2">
      <c r="P3282" s="485"/>
      <c r="Q3282" s="485"/>
      <c r="R3282" s="485"/>
    </row>
    <row r="3283" spans="16:18" x14ac:dyDescent="0.2">
      <c r="P3283" s="485"/>
      <c r="Q3283" s="485"/>
      <c r="R3283" s="485"/>
    </row>
    <row r="3284" spans="16:18" x14ac:dyDescent="0.2">
      <c r="P3284" s="485"/>
      <c r="Q3284" s="485"/>
      <c r="R3284" s="485"/>
    </row>
    <row r="3285" spans="16:18" x14ac:dyDescent="0.2">
      <c r="P3285" s="485"/>
      <c r="Q3285" s="485"/>
      <c r="R3285" s="485"/>
    </row>
    <row r="3286" spans="16:18" x14ac:dyDescent="0.2">
      <c r="P3286" s="485"/>
      <c r="Q3286" s="485"/>
      <c r="R3286" s="485"/>
    </row>
    <row r="3287" spans="16:18" x14ac:dyDescent="0.2">
      <c r="P3287" s="485"/>
      <c r="Q3287" s="485"/>
      <c r="R3287" s="485"/>
    </row>
    <row r="3288" spans="16:18" x14ac:dyDescent="0.2">
      <c r="P3288" s="485"/>
      <c r="Q3288" s="485"/>
      <c r="R3288" s="485"/>
    </row>
    <row r="3289" spans="16:18" x14ac:dyDescent="0.2">
      <c r="P3289" s="485"/>
      <c r="Q3289" s="485"/>
      <c r="R3289" s="485"/>
    </row>
    <row r="3290" spans="16:18" x14ac:dyDescent="0.2">
      <c r="P3290" s="485"/>
      <c r="Q3290" s="485"/>
      <c r="R3290" s="485"/>
    </row>
    <row r="3291" spans="16:18" x14ac:dyDescent="0.2">
      <c r="P3291" s="485"/>
      <c r="Q3291" s="485"/>
      <c r="R3291" s="485"/>
    </row>
    <row r="3292" spans="16:18" x14ac:dyDescent="0.2">
      <c r="P3292" s="485"/>
      <c r="Q3292" s="485"/>
      <c r="R3292" s="485"/>
    </row>
    <row r="3293" spans="16:18" x14ac:dyDescent="0.2">
      <c r="P3293" s="485"/>
      <c r="Q3293" s="485"/>
      <c r="R3293" s="485"/>
    </row>
    <row r="3294" spans="16:18" x14ac:dyDescent="0.2">
      <c r="P3294" s="485"/>
      <c r="Q3294" s="485"/>
      <c r="R3294" s="485"/>
    </row>
    <row r="3295" spans="16:18" x14ac:dyDescent="0.2">
      <c r="P3295" s="485"/>
      <c r="Q3295" s="485"/>
      <c r="R3295" s="485"/>
    </row>
    <row r="3296" spans="16:18" x14ac:dyDescent="0.2">
      <c r="P3296" s="485"/>
      <c r="Q3296" s="485"/>
      <c r="R3296" s="485"/>
    </row>
    <row r="3297" spans="16:18" x14ac:dyDescent="0.2">
      <c r="P3297" s="485"/>
      <c r="Q3297" s="485"/>
      <c r="R3297" s="485"/>
    </row>
    <row r="3298" spans="16:18" x14ac:dyDescent="0.2">
      <c r="P3298" s="485"/>
      <c r="Q3298" s="485"/>
      <c r="R3298" s="485"/>
    </row>
    <row r="3299" spans="16:18" x14ac:dyDescent="0.2">
      <c r="P3299" s="485"/>
      <c r="Q3299" s="485"/>
      <c r="R3299" s="485"/>
    </row>
    <row r="3300" spans="16:18" x14ac:dyDescent="0.2">
      <c r="P3300" s="485"/>
      <c r="Q3300" s="485"/>
      <c r="R3300" s="485"/>
    </row>
    <row r="3301" spans="16:18" x14ac:dyDescent="0.2">
      <c r="P3301" s="485"/>
      <c r="Q3301" s="485"/>
      <c r="R3301" s="485"/>
    </row>
    <row r="3302" spans="16:18" x14ac:dyDescent="0.2">
      <c r="P3302" s="485"/>
      <c r="Q3302" s="485"/>
      <c r="R3302" s="485"/>
    </row>
    <row r="3303" spans="16:18" x14ac:dyDescent="0.2">
      <c r="P3303" s="485"/>
      <c r="Q3303" s="485"/>
      <c r="R3303" s="485"/>
    </row>
    <row r="3304" spans="16:18" x14ac:dyDescent="0.2">
      <c r="P3304" s="485"/>
      <c r="Q3304" s="485"/>
      <c r="R3304" s="485"/>
    </row>
    <row r="3305" spans="16:18" x14ac:dyDescent="0.2">
      <c r="P3305" s="485"/>
      <c r="Q3305" s="485"/>
      <c r="R3305" s="485"/>
    </row>
    <row r="3306" spans="16:18" x14ac:dyDescent="0.2">
      <c r="P3306" s="485"/>
      <c r="Q3306" s="485"/>
      <c r="R3306" s="485"/>
    </row>
    <row r="3307" spans="16:18" x14ac:dyDescent="0.2">
      <c r="P3307" s="485"/>
      <c r="Q3307" s="485"/>
      <c r="R3307" s="485"/>
    </row>
    <row r="3308" spans="16:18" x14ac:dyDescent="0.2">
      <c r="P3308" s="485"/>
      <c r="Q3308" s="485"/>
      <c r="R3308" s="485"/>
    </row>
    <row r="3309" spans="16:18" x14ac:dyDescent="0.2">
      <c r="P3309" s="485"/>
      <c r="Q3309" s="485"/>
      <c r="R3309" s="485"/>
    </row>
    <row r="3310" spans="16:18" x14ac:dyDescent="0.2">
      <c r="P3310" s="485"/>
      <c r="Q3310" s="485"/>
      <c r="R3310" s="485"/>
    </row>
    <row r="3311" spans="16:18" x14ac:dyDescent="0.2">
      <c r="P3311" s="485"/>
      <c r="Q3311" s="485"/>
      <c r="R3311" s="485"/>
    </row>
    <row r="3312" spans="16:18" x14ac:dyDescent="0.2">
      <c r="P3312" s="485"/>
      <c r="Q3312" s="485"/>
      <c r="R3312" s="485"/>
    </row>
    <row r="3313" spans="16:18" x14ac:dyDescent="0.2">
      <c r="P3313" s="485"/>
      <c r="Q3313" s="485"/>
      <c r="R3313" s="485"/>
    </row>
    <row r="3314" spans="16:18" x14ac:dyDescent="0.2">
      <c r="P3314" s="485"/>
      <c r="Q3314" s="485"/>
      <c r="R3314" s="485"/>
    </row>
    <row r="3315" spans="16:18" x14ac:dyDescent="0.2">
      <c r="P3315" s="485"/>
      <c r="Q3315" s="485"/>
      <c r="R3315" s="485"/>
    </row>
    <row r="3316" spans="16:18" x14ac:dyDescent="0.2">
      <c r="P3316" s="485"/>
      <c r="Q3316" s="485"/>
      <c r="R3316" s="485"/>
    </row>
    <row r="3317" spans="16:18" x14ac:dyDescent="0.2">
      <c r="P3317" s="485"/>
      <c r="Q3317" s="485"/>
      <c r="R3317" s="485"/>
    </row>
    <row r="3318" spans="16:18" x14ac:dyDescent="0.2">
      <c r="P3318" s="485"/>
      <c r="Q3318" s="485"/>
      <c r="R3318" s="485"/>
    </row>
    <row r="3319" spans="16:18" x14ac:dyDescent="0.2">
      <c r="P3319" s="485"/>
      <c r="Q3319" s="485"/>
      <c r="R3319" s="485"/>
    </row>
    <row r="3320" spans="16:18" x14ac:dyDescent="0.2">
      <c r="P3320" s="485"/>
      <c r="Q3320" s="485"/>
      <c r="R3320" s="485"/>
    </row>
    <row r="3321" spans="16:18" x14ac:dyDescent="0.2">
      <c r="P3321" s="485"/>
      <c r="Q3321" s="485"/>
      <c r="R3321" s="485"/>
    </row>
    <row r="3322" spans="16:18" x14ac:dyDescent="0.2">
      <c r="P3322" s="485"/>
      <c r="Q3322" s="485"/>
      <c r="R3322" s="485"/>
    </row>
    <row r="3323" spans="16:18" x14ac:dyDescent="0.2">
      <c r="P3323" s="485"/>
      <c r="Q3323" s="485"/>
      <c r="R3323" s="485"/>
    </row>
    <row r="3324" spans="16:18" x14ac:dyDescent="0.2">
      <c r="P3324" s="485"/>
      <c r="Q3324" s="485"/>
      <c r="R3324" s="485"/>
    </row>
    <row r="3325" spans="16:18" x14ac:dyDescent="0.2">
      <c r="P3325" s="485"/>
      <c r="Q3325" s="485"/>
      <c r="R3325" s="485"/>
    </row>
    <row r="3326" spans="16:18" x14ac:dyDescent="0.2">
      <c r="P3326" s="485"/>
      <c r="Q3326" s="485"/>
      <c r="R3326" s="485"/>
    </row>
    <row r="3327" spans="16:18" x14ac:dyDescent="0.2">
      <c r="P3327" s="485"/>
      <c r="Q3327" s="485"/>
      <c r="R3327" s="485"/>
    </row>
    <row r="3328" spans="16:18" x14ac:dyDescent="0.2">
      <c r="P3328" s="485"/>
      <c r="Q3328" s="485"/>
      <c r="R3328" s="485"/>
    </row>
    <row r="3329" spans="16:18" x14ac:dyDescent="0.2">
      <c r="P3329" s="485"/>
      <c r="Q3329" s="485"/>
      <c r="R3329" s="485"/>
    </row>
    <row r="3330" spans="16:18" x14ac:dyDescent="0.2">
      <c r="P3330" s="485"/>
      <c r="Q3330" s="485"/>
      <c r="R3330" s="485"/>
    </row>
    <row r="3331" spans="16:18" x14ac:dyDescent="0.2">
      <c r="P3331" s="485"/>
      <c r="Q3331" s="485"/>
      <c r="R3331" s="485"/>
    </row>
    <row r="3332" spans="16:18" x14ac:dyDescent="0.2">
      <c r="P3332" s="485"/>
      <c r="Q3332" s="485"/>
      <c r="R3332" s="485"/>
    </row>
    <row r="3333" spans="16:18" x14ac:dyDescent="0.2">
      <c r="P3333" s="485"/>
      <c r="Q3333" s="485"/>
      <c r="R3333" s="485"/>
    </row>
    <row r="3334" spans="16:18" x14ac:dyDescent="0.2">
      <c r="P3334" s="485"/>
      <c r="Q3334" s="485"/>
      <c r="R3334" s="485"/>
    </row>
    <row r="3335" spans="16:18" x14ac:dyDescent="0.2">
      <c r="P3335" s="485"/>
      <c r="Q3335" s="485"/>
      <c r="R3335" s="485"/>
    </row>
    <row r="3336" spans="16:18" x14ac:dyDescent="0.2">
      <c r="P3336" s="485"/>
      <c r="Q3336" s="485"/>
      <c r="R3336" s="485"/>
    </row>
    <row r="3337" spans="16:18" x14ac:dyDescent="0.2">
      <c r="P3337" s="485"/>
      <c r="Q3337" s="485"/>
      <c r="R3337" s="485"/>
    </row>
    <row r="3338" spans="16:18" x14ac:dyDescent="0.2">
      <c r="P3338" s="485"/>
      <c r="Q3338" s="485"/>
      <c r="R3338" s="485"/>
    </row>
    <row r="3339" spans="16:18" x14ac:dyDescent="0.2">
      <c r="P3339" s="485"/>
      <c r="Q3339" s="485"/>
      <c r="R3339" s="485"/>
    </row>
    <row r="3340" spans="16:18" x14ac:dyDescent="0.2">
      <c r="P3340" s="485"/>
      <c r="Q3340" s="485"/>
      <c r="R3340" s="485"/>
    </row>
    <row r="3341" spans="16:18" x14ac:dyDescent="0.2">
      <c r="P3341" s="485"/>
      <c r="Q3341" s="485"/>
      <c r="R3341" s="485"/>
    </row>
    <row r="3342" spans="16:18" x14ac:dyDescent="0.2">
      <c r="P3342" s="485"/>
      <c r="Q3342" s="485"/>
      <c r="R3342" s="485"/>
    </row>
    <row r="3343" spans="16:18" x14ac:dyDescent="0.2">
      <c r="P3343" s="485"/>
      <c r="Q3343" s="485"/>
      <c r="R3343" s="485"/>
    </row>
    <row r="3344" spans="16:18" x14ac:dyDescent="0.2">
      <c r="P3344" s="485"/>
      <c r="Q3344" s="485"/>
      <c r="R3344" s="485"/>
    </row>
    <row r="3345" spans="16:18" x14ac:dyDescent="0.2">
      <c r="P3345" s="485"/>
      <c r="Q3345" s="485"/>
      <c r="R3345" s="485"/>
    </row>
    <row r="3346" spans="16:18" x14ac:dyDescent="0.2">
      <c r="P3346" s="485"/>
      <c r="Q3346" s="485"/>
      <c r="R3346" s="485"/>
    </row>
    <row r="3347" spans="16:18" x14ac:dyDescent="0.2">
      <c r="P3347" s="485"/>
      <c r="Q3347" s="485"/>
      <c r="R3347" s="485"/>
    </row>
    <row r="3348" spans="16:18" x14ac:dyDescent="0.2">
      <c r="P3348" s="485"/>
      <c r="Q3348" s="485"/>
      <c r="R3348" s="485"/>
    </row>
    <row r="3349" spans="16:18" x14ac:dyDescent="0.2">
      <c r="P3349" s="485"/>
      <c r="Q3349" s="485"/>
      <c r="R3349" s="485"/>
    </row>
    <row r="3350" spans="16:18" x14ac:dyDescent="0.2">
      <c r="P3350" s="485"/>
      <c r="Q3350" s="485"/>
      <c r="R3350" s="485"/>
    </row>
    <row r="3351" spans="16:18" x14ac:dyDescent="0.2">
      <c r="P3351" s="485"/>
      <c r="Q3351" s="485"/>
      <c r="R3351" s="485"/>
    </row>
    <row r="3352" spans="16:18" x14ac:dyDescent="0.2">
      <c r="P3352" s="485"/>
      <c r="Q3352" s="485"/>
      <c r="R3352" s="485"/>
    </row>
    <row r="3353" spans="16:18" x14ac:dyDescent="0.2">
      <c r="P3353" s="485"/>
      <c r="Q3353" s="485"/>
      <c r="R3353" s="485"/>
    </row>
    <row r="3354" spans="16:18" x14ac:dyDescent="0.2">
      <c r="P3354" s="485"/>
      <c r="Q3354" s="485"/>
      <c r="R3354" s="485"/>
    </row>
    <row r="3355" spans="16:18" x14ac:dyDescent="0.2">
      <c r="P3355" s="485"/>
      <c r="Q3355" s="485"/>
      <c r="R3355" s="485"/>
    </row>
    <row r="3356" spans="16:18" x14ac:dyDescent="0.2">
      <c r="P3356" s="485"/>
      <c r="Q3356" s="485"/>
      <c r="R3356" s="485"/>
    </row>
    <row r="3357" spans="16:18" x14ac:dyDescent="0.2">
      <c r="P3357" s="485"/>
      <c r="Q3357" s="485"/>
      <c r="R3357" s="485"/>
    </row>
    <row r="3358" spans="16:18" x14ac:dyDescent="0.2">
      <c r="P3358" s="485"/>
      <c r="Q3358" s="485"/>
      <c r="R3358" s="485"/>
    </row>
    <row r="3359" spans="16:18" x14ac:dyDescent="0.2">
      <c r="P3359" s="485"/>
      <c r="Q3359" s="485"/>
      <c r="R3359" s="485"/>
    </row>
    <row r="3360" spans="16:18" x14ac:dyDescent="0.2">
      <c r="P3360" s="485"/>
      <c r="Q3360" s="485"/>
      <c r="R3360" s="485"/>
    </row>
    <row r="3361" spans="16:18" x14ac:dyDescent="0.2">
      <c r="P3361" s="485"/>
      <c r="Q3361" s="485"/>
      <c r="R3361" s="485"/>
    </row>
    <row r="3362" spans="16:18" x14ac:dyDescent="0.2">
      <c r="P3362" s="485"/>
      <c r="Q3362" s="485"/>
      <c r="R3362" s="485"/>
    </row>
    <row r="3363" spans="16:18" x14ac:dyDescent="0.2">
      <c r="P3363" s="485"/>
      <c r="Q3363" s="485"/>
      <c r="R3363" s="485"/>
    </row>
    <row r="3364" spans="16:18" x14ac:dyDescent="0.2">
      <c r="P3364" s="485"/>
      <c r="Q3364" s="485"/>
      <c r="R3364" s="485"/>
    </row>
    <row r="3365" spans="16:18" x14ac:dyDescent="0.2">
      <c r="P3365" s="485"/>
      <c r="Q3365" s="485"/>
      <c r="R3365" s="485"/>
    </row>
    <row r="3366" spans="16:18" x14ac:dyDescent="0.2">
      <c r="P3366" s="485"/>
      <c r="Q3366" s="485"/>
      <c r="R3366" s="485"/>
    </row>
    <row r="3367" spans="16:18" x14ac:dyDescent="0.2">
      <c r="P3367" s="485"/>
      <c r="Q3367" s="485"/>
      <c r="R3367" s="485"/>
    </row>
    <row r="3368" spans="16:18" x14ac:dyDescent="0.2">
      <c r="P3368" s="485"/>
      <c r="Q3368" s="485"/>
      <c r="R3368" s="485"/>
    </row>
    <row r="3369" spans="16:18" x14ac:dyDescent="0.2">
      <c r="P3369" s="485"/>
      <c r="Q3369" s="485"/>
      <c r="R3369" s="485"/>
    </row>
    <row r="3370" spans="16:18" x14ac:dyDescent="0.2">
      <c r="P3370" s="485"/>
      <c r="Q3370" s="485"/>
      <c r="R3370" s="485"/>
    </row>
    <row r="3371" spans="16:18" x14ac:dyDescent="0.2">
      <c r="P3371" s="485"/>
      <c r="Q3371" s="485"/>
      <c r="R3371" s="485"/>
    </row>
    <row r="3372" spans="16:18" x14ac:dyDescent="0.2">
      <c r="P3372" s="485"/>
      <c r="Q3372" s="485"/>
      <c r="R3372" s="485"/>
    </row>
    <row r="3373" spans="16:18" x14ac:dyDescent="0.2">
      <c r="P3373" s="485"/>
      <c r="Q3373" s="485"/>
      <c r="R3373" s="485"/>
    </row>
    <row r="3374" spans="16:18" x14ac:dyDescent="0.2">
      <c r="P3374" s="485"/>
      <c r="Q3374" s="485"/>
      <c r="R3374" s="485"/>
    </row>
    <row r="3375" spans="16:18" x14ac:dyDescent="0.2">
      <c r="P3375" s="485"/>
      <c r="Q3375" s="485"/>
      <c r="R3375" s="485"/>
    </row>
    <row r="3376" spans="16:18" x14ac:dyDescent="0.2">
      <c r="P3376" s="485"/>
      <c r="Q3376" s="485"/>
      <c r="R3376" s="485"/>
    </row>
    <row r="3377" spans="16:18" x14ac:dyDescent="0.2">
      <c r="P3377" s="485"/>
      <c r="Q3377" s="485"/>
      <c r="R3377" s="485"/>
    </row>
    <row r="3378" spans="16:18" x14ac:dyDescent="0.2">
      <c r="P3378" s="485"/>
      <c r="Q3378" s="485"/>
      <c r="R3378" s="485"/>
    </row>
    <row r="3379" spans="16:18" x14ac:dyDescent="0.2">
      <c r="P3379" s="485"/>
      <c r="Q3379" s="485"/>
      <c r="R3379" s="485"/>
    </row>
    <row r="3380" spans="16:18" x14ac:dyDescent="0.2">
      <c r="P3380" s="485"/>
      <c r="Q3380" s="485"/>
      <c r="R3380" s="485"/>
    </row>
    <row r="3381" spans="16:18" x14ac:dyDescent="0.2">
      <c r="P3381" s="485"/>
      <c r="Q3381" s="485"/>
      <c r="R3381" s="485"/>
    </row>
    <row r="3382" spans="16:18" x14ac:dyDescent="0.2">
      <c r="P3382" s="485"/>
      <c r="Q3382" s="485"/>
      <c r="R3382" s="485"/>
    </row>
    <row r="3383" spans="16:18" x14ac:dyDescent="0.2">
      <c r="P3383" s="485"/>
      <c r="Q3383" s="485"/>
      <c r="R3383" s="485"/>
    </row>
    <row r="3384" spans="16:18" x14ac:dyDescent="0.2">
      <c r="P3384" s="485"/>
      <c r="Q3384" s="485"/>
      <c r="R3384" s="485"/>
    </row>
    <row r="3385" spans="16:18" x14ac:dyDescent="0.2">
      <c r="P3385" s="485"/>
      <c r="Q3385" s="485"/>
      <c r="R3385" s="485"/>
    </row>
    <row r="3386" spans="16:18" x14ac:dyDescent="0.2">
      <c r="P3386" s="485"/>
      <c r="Q3386" s="485"/>
      <c r="R3386" s="485"/>
    </row>
    <row r="3387" spans="16:18" x14ac:dyDescent="0.2">
      <c r="P3387" s="485"/>
      <c r="Q3387" s="485"/>
      <c r="R3387" s="485"/>
    </row>
    <row r="3388" spans="16:18" x14ac:dyDescent="0.2">
      <c r="P3388" s="485"/>
      <c r="Q3388" s="485"/>
      <c r="R3388" s="485"/>
    </row>
    <row r="3389" spans="16:18" x14ac:dyDescent="0.2">
      <c r="P3389" s="485"/>
      <c r="Q3389" s="485"/>
      <c r="R3389" s="485"/>
    </row>
    <row r="3390" spans="16:18" x14ac:dyDescent="0.2">
      <c r="P3390" s="485"/>
      <c r="Q3390" s="485"/>
      <c r="R3390" s="485"/>
    </row>
    <row r="3391" spans="16:18" x14ac:dyDescent="0.2">
      <c r="P3391" s="485"/>
      <c r="Q3391" s="485"/>
      <c r="R3391" s="485"/>
    </row>
    <row r="3392" spans="16:18" x14ac:dyDescent="0.2">
      <c r="P3392" s="485"/>
      <c r="Q3392" s="485"/>
      <c r="R3392" s="485"/>
    </row>
    <row r="3393" spans="16:18" x14ac:dyDescent="0.2">
      <c r="P3393" s="485"/>
      <c r="Q3393" s="485"/>
      <c r="R3393" s="485"/>
    </row>
    <row r="3394" spans="16:18" x14ac:dyDescent="0.2">
      <c r="P3394" s="485"/>
      <c r="Q3394" s="485"/>
      <c r="R3394" s="485"/>
    </row>
    <row r="3395" spans="16:18" x14ac:dyDescent="0.2">
      <c r="P3395" s="485"/>
      <c r="Q3395" s="485"/>
      <c r="R3395" s="485"/>
    </row>
    <row r="3396" spans="16:18" x14ac:dyDescent="0.2">
      <c r="P3396" s="485"/>
      <c r="Q3396" s="485"/>
      <c r="R3396" s="485"/>
    </row>
    <row r="3397" spans="16:18" x14ac:dyDescent="0.2">
      <c r="P3397" s="485"/>
      <c r="Q3397" s="485"/>
      <c r="R3397" s="485"/>
    </row>
    <row r="3398" spans="16:18" x14ac:dyDescent="0.2">
      <c r="P3398" s="485"/>
      <c r="Q3398" s="485"/>
      <c r="R3398" s="485"/>
    </row>
    <row r="3399" spans="16:18" x14ac:dyDescent="0.2">
      <c r="P3399" s="485"/>
      <c r="Q3399" s="485"/>
      <c r="R3399" s="485"/>
    </row>
    <row r="3400" spans="16:18" x14ac:dyDescent="0.2">
      <c r="P3400" s="485"/>
      <c r="Q3400" s="485"/>
      <c r="R3400" s="485"/>
    </row>
    <row r="3401" spans="16:18" x14ac:dyDescent="0.2">
      <c r="P3401" s="485"/>
      <c r="Q3401" s="485"/>
      <c r="R3401" s="485"/>
    </row>
    <row r="3402" spans="16:18" x14ac:dyDescent="0.2">
      <c r="P3402" s="485"/>
      <c r="Q3402" s="485"/>
      <c r="R3402" s="485"/>
    </row>
    <row r="3403" spans="16:18" x14ac:dyDescent="0.2">
      <c r="P3403" s="485"/>
      <c r="Q3403" s="485"/>
      <c r="R3403" s="485"/>
    </row>
    <row r="3404" spans="16:18" x14ac:dyDescent="0.2">
      <c r="P3404" s="485"/>
      <c r="Q3404" s="485"/>
      <c r="R3404" s="485"/>
    </row>
    <row r="3405" spans="16:18" x14ac:dyDescent="0.2">
      <c r="P3405" s="485"/>
      <c r="Q3405" s="485"/>
      <c r="R3405" s="485"/>
    </row>
    <row r="3406" spans="16:18" x14ac:dyDescent="0.2">
      <c r="P3406" s="485"/>
      <c r="Q3406" s="485"/>
      <c r="R3406" s="485"/>
    </row>
    <row r="3407" spans="16:18" x14ac:dyDescent="0.2">
      <c r="P3407" s="485"/>
      <c r="Q3407" s="485"/>
      <c r="R3407" s="485"/>
    </row>
    <row r="3408" spans="16:18" x14ac:dyDescent="0.2">
      <c r="P3408" s="485"/>
      <c r="Q3408" s="485"/>
      <c r="R3408" s="485"/>
    </row>
    <row r="3409" spans="16:18" x14ac:dyDescent="0.2">
      <c r="P3409" s="485"/>
      <c r="Q3409" s="485"/>
      <c r="R3409" s="485"/>
    </row>
    <row r="3410" spans="16:18" x14ac:dyDescent="0.2">
      <c r="P3410" s="485"/>
      <c r="Q3410" s="485"/>
      <c r="R3410" s="485"/>
    </row>
    <row r="3411" spans="16:18" x14ac:dyDescent="0.2">
      <c r="P3411" s="485"/>
      <c r="Q3411" s="485"/>
      <c r="R3411" s="485"/>
    </row>
    <row r="3412" spans="16:18" x14ac:dyDescent="0.2">
      <c r="P3412" s="485"/>
      <c r="Q3412" s="485"/>
      <c r="R3412" s="485"/>
    </row>
    <row r="3413" spans="16:18" x14ac:dyDescent="0.2">
      <c r="P3413" s="485"/>
      <c r="Q3413" s="485"/>
      <c r="R3413" s="485"/>
    </row>
    <row r="3414" spans="16:18" x14ac:dyDescent="0.2">
      <c r="P3414" s="485"/>
      <c r="Q3414" s="485"/>
      <c r="R3414" s="485"/>
    </row>
    <row r="3415" spans="16:18" x14ac:dyDescent="0.2">
      <c r="P3415" s="485"/>
      <c r="Q3415" s="485"/>
      <c r="R3415" s="485"/>
    </row>
    <row r="3416" spans="16:18" x14ac:dyDescent="0.2">
      <c r="P3416" s="485"/>
      <c r="Q3416" s="485"/>
      <c r="R3416" s="485"/>
    </row>
    <row r="3417" spans="16:18" x14ac:dyDescent="0.2">
      <c r="P3417" s="485"/>
      <c r="Q3417" s="485"/>
      <c r="R3417" s="485"/>
    </row>
    <row r="3418" spans="16:18" x14ac:dyDescent="0.2">
      <c r="P3418" s="485"/>
      <c r="Q3418" s="485"/>
      <c r="R3418" s="485"/>
    </row>
    <row r="3419" spans="16:18" x14ac:dyDescent="0.2">
      <c r="P3419" s="485"/>
      <c r="Q3419" s="485"/>
      <c r="R3419" s="485"/>
    </row>
    <row r="3420" spans="16:18" x14ac:dyDescent="0.2">
      <c r="P3420" s="485"/>
      <c r="Q3420" s="485"/>
      <c r="R3420" s="485"/>
    </row>
    <row r="3421" spans="16:18" x14ac:dyDescent="0.2">
      <c r="P3421" s="485"/>
      <c r="Q3421" s="485"/>
      <c r="R3421" s="485"/>
    </row>
    <row r="3422" spans="16:18" x14ac:dyDescent="0.2">
      <c r="P3422" s="485"/>
      <c r="Q3422" s="485"/>
      <c r="R3422" s="485"/>
    </row>
    <row r="3423" spans="16:18" x14ac:dyDescent="0.2">
      <c r="P3423" s="485"/>
      <c r="Q3423" s="485"/>
      <c r="R3423" s="485"/>
    </row>
    <row r="3424" spans="16:18" x14ac:dyDescent="0.2">
      <c r="P3424" s="485"/>
      <c r="Q3424" s="485"/>
      <c r="R3424" s="485"/>
    </row>
    <row r="3425" spans="16:18" x14ac:dyDescent="0.2">
      <c r="P3425" s="485"/>
      <c r="Q3425" s="485"/>
      <c r="R3425" s="485"/>
    </row>
    <row r="3426" spans="16:18" x14ac:dyDescent="0.2">
      <c r="P3426" s="485"/>
      <c r="Q3426" s="485"/>
      <c r="R3426" s="485"/>
    </row>
    <row r="3427" spans="16:18" x14ac:dyDescent="0.2">
      <c r="P3427" s="485"/>
      <c r="Q3427" s="485"/>
      <c r="R3427" s="485"/>
    </row>
    <row r="3428" spans="16:18" x14ac:dyDescent="0.2">
      <c r="P3428" s="485"/>
      <c r="Q3428" s="485"/>
      <c r="R3428" s="485"/>
    </row>
    <row r="3429" spans="16:18" x14ac:dyDescent="0.2">
      <c r="P3429" s="485"/>
      <c r="Q3429" s="485"/>
      <c r="R3429" s="485"/>
    </row>
    <row r="3430" spans="16:18" x14ac:dyDescent="0.2">
      <c r="P3430" s="485"/>
      <c r="Q3430" s="485"/>
      <c r="R3430" s="485"/>
    </row>
    <row r="3431" spans="16:18" x14ac:dyDescent="0.2">
      <c r="P3431" s="485"/>
      <c r="Q3431" s="485"/>
      <c r="R3431" s="485"/>
    </row>
    <row r="3432" spans="16:18" x14ac:dyDescent="0.2">
      <c r="P3432" s="485"/>
      <c r="Q3432" s="485"/>
      <c r="R3432" s="485"/>
    </row>
    <row r="3433" spans="16:18" x14ac:dyDescent="0.2">
      <c r="P3433" s="485"/>
      <c r="Q3433" s="485"/>
      <c r="R3433" s="485"/>
    </row>
    <row r="3434" spans="16:18" x14ac:dyDescent="0.2">
      <c r="P3434" s="485"/>
      <c r="Q3434" s="485"/>
      <c r="R3434" s="485"/>
    </row>
    <row r="3435" spans="16:18" x14ac:dyDescent="0.2">
      <c r="P3435" s="485"/>
      <c r="Q3435" s="485"/>
      <c r="R3435" s="485"/>
    </row>
    <row r="3436" spans="16:18" x14ac:dyDescent="0.2">
      <c r="P3436" s="485"/>
      <c r="Q3436" s="485"/>
      <c r="R3436" s="485"/>
    </row>
    <row r="3437" spans="16:18" x14ac:dyDescent="0.2">
      <c r="P3437" s="485"/>
      <c r="Q3437" s="485"/>
      <c r="R3437" s="485"/>
    </row>
    <row r="3438" spans="16:18" x14ac:dyDescent="0.2">
      <c r="P3438" s="485"/>
      <c r="Q3438" s="485"/>
      <c r="R3438" s="485"/>
    </row>
    <row r="3439" spans="16:18" x14ac:dyDescent="0.2">
      <c r="P3439" s="485"/>
      <c r="Q3439" s="485"/>
      <c r="R3439" s="485"/>
    </row>
    <row r="3440" spans="16:18" x14ac:dyDescent="0.2">
      <c r="P3440" s="485"/>
      <c r="Q3440" s="485"/>
      <c r="R3440" s="485"/>
    </row>
    <row r="3441" spans="16:18" x14ac:dyDescent="0.2">
      <c r="P3441" s="485"/>
      <c r="Q3441" s="485"/>
      <c r="R3441" s="485"/>
    </row>
    <row r="3442" spans="16:18" x14ac:dyDescent="0.2">
      <c r="P3442" s="485"/>
      <c r="Q3442" s="485"/>
      <c r="R3442" s="485"/>
    </row>
    <row r="3443" spans="16:18" x14ac:dyDescent="0.2">
      <c r="P3443" s="485"/>
      <c r="Q3443" s="485"/>
      <c r="R3443" s="485"/>
    </row>
    <row r="3444" spans="16:18" x14ac:dyDescent="0.2">
      <c r="P3444" s="485"/>
      <c r="Q3444" s="485"/>
      <c r="R3444" s="485"/>
    </row>
    <row r="3445" spans="16:18" x14ac:dyDescent="0.2">
      <c r="P3445" s="485"/>
      <c r="Q3445" s="485"/>
      <c r="R3445" s="485"/>
    </row>
    <row r="3446" spans="16:18" x14ac:dyDescent="0.2">
      <c r="P3446" s="485"/>
      <c r="Q3446" s="485"/>
      <c r="R3446" s="485"/>
    </row>
    <row r="3447" spans="16:18" x14ac:dyDescent="0.2">
      <c r="P3447" s="485"/>
      <c r="Q3447" s="485"/>
      <c r="R3447" s="485"/>
    </row>
    <row r="3448" spans="16:18" x14ac:dyDescent="0.2">
      <c r="P3448" s="485"/>
      <c r="Q3448" s="485"/>
      <c r="R3448" s="485"/>
    </row>
    <row r="3449" spans="16:18" x14ac:dyDescent="0.2">
      <c r="P3449" s="485"/>
      <c r="Q3449" s="485"/>
      <c r="R3449" s="485"/>
    </row>
    <row r="3450" spans="16:18" x14ac:dyDescent="0.2">
      <c r="P3450" s="485"/>
      <c r="Q3450" s="485"/>
      <c r="R3450" s="485"/>
    </row>
    <row r="3451" spans="16:18" x14ac:dyDescent="0.2">
      <c r="P3451" s="485"/>
      <c r="Q3451" s="485"/>
      <c r="R3451" s="485"/>
    </row>
    <row r="3452" spans="16:18" x14ac:dyDescent="0.2">
      <c r="P3452" s="485"/>
      <c r="Q3452" s="485"/>
      <c r="R3452" s="485"/>
    </row>
    <row r="3453" spans="16:18" x14ac:dyDescent="0.2">
      <c r="P3453" s="485"/>
      <c r="Q3453" s="485"/>
      <c r="R3453" s="485"/>
    </row>
    <row r="3454" spans="16:18" x14ac:dyDescent="0.2">
      <c r="P3454" s="485"/>
      <c r="Q3454" s="485"/>
      <c r="R3454" s="485"/>
    </row>
    <row r="3455" spans="16:18" x14ac:dyDescent="0.2">
      <c r="P3455" s="485"/>
      <c r="Q3455" s="485"/>
      <c r="R3455" s="485"/>
    </row>
    <row r="3456" spans="16:18" x14ac:dyDescent="0.2">
      <c r="P3456" s="485"/>
      <c r="Q3456" s="485"/>
      <c r="R3456" s="485"/>
    </row>
    <row r="3457" spans="16:18" x14ac:dyDescent="0.2">
      <c r="P3457" s="485"/>
      <c r="Q3457" s="485"/>
      <c r="R3457" s="485"/>
    </row>
    <row r="3458" spans="16:18" x14ac:dyDescent="0.2">
      <c r="P3458" s="485"/>
      <c r="Q3458" s="485"/>
      <c r="R3458" s="485"/>
    </row>
    <row r="3459" spans="16:18" x14ac:dyDescent="0.2">
      <c r="P3459" s="485"/>
      <c r="Q3459" s="485"/>
      <c r="R3459" s="485"/>
    </row>
    <row r="3460" spans="16:18" x14ac:dyDescent="0.2">
      <c r="P3460" s="485"/>
      <c r="Q3460" s="485"/>
      <c r="R3460" s="485"/>
    </row>
    <row r="3461" spans="16:18" x14ac:dyDescent="0.2">
      <c r="P3461" s="485"/>
      <c r="Q3461" s="485"/>
      <c r="R3461" s="485"/>
    </row>
    <row r="3462" spans="16:18" x14ac:dyDescent="0.2">
      <c r="P3462" s="485"/>
      <c r="Q3462" s="485"/>
      <c r="R3462" s="485"/>
    </row>
    <row r="3463" spans="16:18" x14ac:dyDescent="0.2">
      <c r="P3463" s="485"/>
      <c r="Q3463" s="485"/>
      <c r="R3463" s="485"/>
    </row>
    <row r="3464" spans="16:18" x14ac:dyDescent="0.2">
      <c r="P3464" s="485"/>
      <c r="Q3464" s="485"/>
      <c r="R3464" s="485"/>
    </row>
    <row r="3465" spans="16:18" x14ac:dyDescent="0.2">
      <c r="P3465" s="485"/>
      <c r="Q3465" s="485"/>
      <c r="R3465" s="485"/>
    </row>
    <row r="3466" spans="16:18" x14ac:dyDescent="0.2">
      <c r="P3466" s="485"/>
      <c r="Q3466" s="485"/>
      <c r="R3466" s="485"/>
    </row>
    <row r="3467" spans="16:18" x14ac:dyDescent="0.2">
      <c r="P3467" s="485"/>
      <c r="Q3467" s="485"/>
      <c r="R3467" s="485"/>
    </row>
    <row r="3468" spans="16:18" x14ac:dyDescent="0.2">
      <c r="P3468" s="485"/>
      <c r="Q3468" s="485"/>
      <c r="R3468" s="485"/>
    </row>
    <row r="3469" spans="16:18" x14ac:dyDescent="0.2">
      <c r="P3469" s="485"/>
      <c r="Q3469" s="485"/>
      <c r="R3469" s="485"/>
    </row>
    <row r="3470" spans="16:18" x14ac:dyDescent="0.2">
      <c r="P3470" s="485"/>
      <c r="Q3470" s="485"/>
      <c r="R3470" s="485"/>
    </row>
    <row r="3471" spans="16:18" x14ac:dyDescent="0.2">
      <c r="P3471" s="485"/>
      <c r="Q3471" s="485"/>
      <c r="R3471" s="485"/>
    </row>
    <row r="3472" spans="16:18" x14ac:dyDescent="0.2">
      <c r="P3472" s="485"/>
      <c r="Q3472" s="485"/>
      <c r="R3472" s="485"/>
    </row>
    <row r="3473" spans="16:18" x14ac:dyDescent="0.2">
      <c r="P3473" s="485"/>
      <c r="Q3473" s="485"/>
      <c r="R3473" s="485"/>
    </row>
    <row r="3474" spans="16:18" x14ac:dyDescent="0.2">
      <c r="P3474" s="485"/>
      <c r="Q3474" s="485"/>
      <c r="R3474" s="485"/>
    </row>
    <row r="3475" spans="16:18" x14ac:dyDescent="0.2">
      <c r="P3475" s="485"/>
      <c r="Q3475" s="485"/>
      <c r="R3475" s="485"/>
    </row>
    <row r="3476" spans="16:18" x14ac:dyDescent="0.2">
      <c r="P3476" s="485"/>
      <c r="Q3476" s="485"/>
      <c r="R3476" s="485"/>
    </row>
    <row r="3477" spans="16:18" x14ac:dyDescent="0.2">
      <c r="P3477" s="485"/>
      <c r="Q3477" s="485"/>
      <c r="R3477" s="485"/>
    </row>
    <row r="3478" spans="16:18" x14ac:dyDescent="0.2">
      <c r="P3478" s="485"/>
      <c r="Q3478" s="485"/>
      <c r="R3478" s="485"/>
    </row>
    <row r="3479" spans="16:18" x14ac:dyDescent="0.2">
      <c r="P3479" s="485"/>
      <c r="Q3479" s="485"/>
      <c r="R3479" s="485"/>
    </row>
    <row r="3480" spans="16:18" x14ac:dyDescent="0.2">
      <c r="P3480" s="485"/>
      <c r="Q3480" s="485"/>
      <c r="R3480" s="485"/>
    </row>
    <row r="3481" spans="16:18" x14ac:dyDescent="0.2">
      <c r="P3481" s="485"/>
      <c r="Q3481" s="485"/>
      <c r="R3481" s="485"/>
    </row>
    <row r="3482" spans="16:18" x14ac:dyDescent="0.2">
      <c r="P3482" s="485"/>
      <c r="Q3482" s="485"/>
      <c r="R3482" s="485"/>
    </row>
    <row r="3483" spans="16:18" x14ac:dyDescent="0.2">
      <c r="P3483" s="485"/>
      <c r="Q3483" s="485"/>
      <c r="R3483" s="485"/>
    </row>
    <row r="3484" spans="16:18" x14ac:dyDescent="0.2">
      <c r="P3484" s="485"/>
      <c r="Q3484" s="485"/>
      <c r="R3484" s="485"/>
    </row>
    <row r="3485" spans="16:18" x14ac:dyDescent="0.2">
      <c r="P3485" s="485"/>
      <c r="Q3485" s="485"/>
      <c r="R3485" s="485"/>
    </row>
    <row r="3486" spans="16:18" x14ac:dyDescent="0.2">
      <c r="P3486" s="485"/>
      <c r="Q3486" s="485"/>
      <c r="R3486" s="485"/>
    </row>
    <row r="3487" spans="16:18" x14ac:dyDescent="0.2">
      <c r="P3487" s="485"/>
      <c r="Q3487" s="485"/>
      <c r="R3487" s="485"/>
    </row>
    <row r="3488" spans="16:18" x14ac:dyDescent="0.2">
      <c r="P3488" s="485"/>
      <c r="Q3488" s="485"/>
      <c r="R3488" s="485"/>
    </row>
    <row r="3489" spans="16:18" x14ac:dyDescent="0.2">
      <c r="P3489" s="485"/>
      <c r="Q3489" s="485"/>
      <c r="R3489" s="485"/>
    </row>
    <row r="3490" spans="16:18" x14ac:dyDescent="0.2">
      <c r="P3490" s="485"/>
      <c r="Q3490" s="485"/>
      <c r="R3490" s="485"/>
    </row>
    <row r="3491" spans="16:18" x14ac:dyDescent="0.2">
      <c r="P3491" s="485"/>
      <c r="Q3491" s="485"/>
      <c r="R3491" s="485"/>
    </row>
    <row r="3492" spans="16:18" x14ac:dyDescent="0.2">
      <c r="P3492" s="485"/>
      <c r="Q3492" s="485"/>
      <c r="R3492" s="485"/>
    </row>
    <row r="3493" spans="16:18" x14ac:dyDescent="0.2">
      <c r="P3493" s="485"/>
      <c r="Q3493" s="485"/>
      <c r="R3493" s="485"/>
    </row>
    <row r="3494" spans="16:18" x14ac:dyDescent="0.2">
      <c r="P3494" s="485"/>
      <c r="Q3494" s="485"/>
      <c r="R3494" s="485"/>
    </row>
    <row r="3495" spans="16:18" x14ac:dyDescent="0.2">
      <c r="P3495" s="485"/>
      <c r="Q3495" s="485"/>
      <c r="R3495" s="485"/>
    </row>
    <row r="3496" spans="16:18" x14ac:dyDescent="0.2">
      <c r="P3496" s="485"/>
      <c r="Q3496" s="485"/>
      <c r="R3496" s="485"/>
    </row>
    <row r="3497" spans="16:18" x14ac:dyDescent="0.2">
      <c r="P3497" s="485"/>
      <c r="Q3497" s="485"/>
      <c r="R3497" s="485"/>
    </row>
    <row r="3498" spans="16:18" x14ac:dyDescent="0.2">
      <c r="P3498" s="485"/>
      <c r="Q3498" s="485"/>
      <c r="R3498" s="485"/>
    </row>
    <row r="3499" spans="16:18" x14ac:dyDescent="0.2">
      <c r="P3499" s="485"/>
      <c r="Q3499" s="485"/>
      <c r="R3499" s="485"/>
    </row>
    <row r="3500" spans="16:18" x14ac:dyDescent="0.2">
      <c r="P3500" s="485"/>
      <c r="Q3500" s="485"/>
      <c r="R3500" s="485"/>
    </row>
    <row r="3501" spans="16:18" x14ac:dyDescent="0.2">
      <c r="P3501" s="485"/>
      <c r="Q3501" s="485"/>
      <c r="R3501" s="485"/>
    </row>
    <row r="3502" spans="16:18" x14ac:dyDescent="0.2">
      <c r="P3502" s="485"/>
      <c r="Q3502" s="485"/>
      <c r="R3502" s="485"/>
    </row>
    <row r="3503" spans="16:18" x14ac:dyDescent="0.2">
      <c r="P3503" s="485"/>
      <c r="Q3503" s="485"/>
      <c r="R3503" s="485"/>
    </row>
    <row r="3504" spans="16:18" x14ac:dyDescent="0.2">
      <c r="P3504" s="485"/>
      <c r="Q3504" s="485"/>
      <c r="R3504" s="485"/>
    </row>
    <row r="3505" spans="16:18" x14ac:dyDescent="0.2">
      <c r="P3505" s="485"/>
      <c r="Q3505" s="485"/>
      <c r="R3505" s="485"/>
    </row>
    <row r="3506" spans="16:18" x14ac:dyDescent="0.2">
      <c r="P3506" s="485"/>
      <c r="Q3506" s="485"/>
      <c r="R3506" s="485"/>
    </row>
    <row r="3507" spans="16:18" x14ac:dyDescent="0.2">
      <c r="P3507" s="485"/>
      <c r="Q3507" s="485"/>
      <c r="R3507" s="485"/>
    </row>
    <row r="3508" spans="16:18" x14ac:dyDescent="0.2">
      <c r="P3508" s="485"/>
      <c r="Q3508" s="485"/>
      <c r="R3508" s="485"/>
    </row>
    <row r="3509" spans="16:18" x14ac:dyDescent="0.2">
      <c r="P3509" s="485"/>
      <c r="Q3509" s="485"/>
      <c r="R3509" s="485"/>
    </row>
    <row r="3510" spans="16:18" x14ac:dyDescent="0.2">
      <c r="P3510" s="485"/>
      <c r="Q3510" s="485"/>
      <c r="R3510" s="485"/>
    </row>
    <row r="3511" spans="16:18" x14ac:dyDescent="0.2">
      <c r="P3511" s="485"/>
      <c r="Q3511" s="485"/>
      <c r="R3511" s="485"/>
    </row>
    <row r="3512" spans="16:18" x14ac:dyDescent="0.2">
      <c r="P3512" s="485"/>
      <c r="Q3512" s="485"/>
      <c r="R3512" s="485"/>
    </row>
    <row r="3513" spans="16:18" x14ac:dyDescent="0.2">
      <c r="P3513" s="485"/>
      <c r="Q3513" s="485"/>
      <c r="R3513" s="485"/>
    </row>
    <row r="3514" spans="16:18" x14ac:dyDescent="0.2">
      <c r="P3514" s="485"/>
      <c r="Q3514" s="485"/>
      <c r="R3514" s="485"/>
    </row>
    <row r="3515" spans="16:18" x14ac:dyDescent="0.2">
      <c r="P3515" s="485"/>
      <c r="Q3515" s="485"/>
      <c r="R3515" s="485"/>
    </row>
    <row r="3516" spans="16:18" x14ac:dyDescent="0.2">
      <c r="P3516" s="485"/>
      <c r="Q3516" s="485"/>
      <c r="R3516" s="485"/>
    </row>
    <row r="3517" spans="16:18" x14ac:dyDescent="0.2">
      <c r="P3517" s="485"/>
      <c r="Q3517" s="485"/>
      <c r="R3517" s="485"/>
    </row>
    <row r="3518" spans="16:18" x14ac:dyDescent="0.2">
      <c r="P3518" s="485"/>
      <c r="Q3518" s="485"/>
      <c r="R3518" s="485"/>
    </row>
    <row r="3519" spans="16:18" x14ac:dyDescent="0.2">
      <c r="P3519" s="485"/>
      <c r="Q3519" s="485"/>
      <c r="R3519" s="485"/>
    </row>
    <row r="3520" spans="16:18" x14ac:dyDescent="0.2">
      <c r="P3520" s="485"/>
      <c r="Q3520" s="485"/>
      <c r="R3520" s="485"/>
    </row>
    <row r="3521" spans="16:18" x14ac:dyDescent="0.2">
      <c r="P3521" s="485"/>
      <c r="Q3521" s="485"/>
      <c r="R3521" s="485"/>
    </row>
    <row r="3522" spans="16:18" x14ac:dyDescent="0.2">
      <c r="P3522" s="485"/>
      <c r="Q3522" s="485"/>
      <c r="R3522" s="485"/>
    </row>
    <row r="3523" spans="16:18" x14ac:dyDescent="0.2">
      <c r="P3523" s="485"/>
      <c r="Q3523" s="485"/>
      <c r="R3523" s="485"/>
    </row>
    <row r="3524" spans="16:18" x14ac:dyDescent="0.2">
      <c r="P3524" s="485"/>
      <c r="Q3524" s="485"/>
      <c r="R3524" s="485"/>
    </row>
    <row r="3525" spans="16:18" x14ac:dyDescent="0.2">
      <c r="P3525" s="485"/>
      <c r="Q3525" s="485"/>
      <c r="R3525" s="485"/>
    </row>
    <row r="3526" spans="16:18" x14ac:dyDescent="0.2">
      <c r="P3526" s="485"/>
      <c r="Q3526" s="485"/>
      <c r="R3526" s="485"/>
    </row>
    <row r="3527" spans="16:18" x14ac:dyDescent="0.2">
      <c r="P3527" s="485"/>
      <c r="Q3527" s="485"/>
      <c r="R3527" s="485"/>
    </row>
    <row r="3528" spans="16:18" x14ac:dyDescent="0.2">
      <c r="P3528" s="485"/>
      <c r="Q3528" s="485"/>
      <c r="R3528" s="485"/>
    </row>
    <row r="3529" spans="16:18" x14ac:dyDescent="0.2">
      <c r="P3529" s="485"/>
      <c r="Q3529" s="485"/>
      <c r="R3529" s="485"/>
    </row>
    <row r="3530" spans="16:18" x14ac:dyDescent="0.2">
      <c r="P3530" s="485"/>
      <c r="Q3530" s="485"/>
      <c r="R3530" s="485"/>
    </row>
    <row r="3531" spans="16:18" x14ac:dyDescent="0.2">
      <c r="P3531" s="485"/>
      <c r="Q3531" s="485"/>
      <c r="R3531" s="485"/>
    </row>
    <row r="3532" spans="16:18" x14ac:dyDescent="0.2">
      <c r="P3532" s="485"/>
      <c r="Q3532" s="485"/>
      <c r="R3532" s="485"/>
    </row>
    <row r="3533" spans="16:18" x14ac:dyDescent="0.2">
      <c r="P3533" s="485"/>
      <c r="Q3533" s="485"/>
      <c r="R3533" s="485"/>
    </row>
    <row r="3534" spans="16:18" x14ac:dyDescent="0.2">
      <c r="P3534" s="485"/>
      <c r="Q3534" s="485"/>
      <c r="R3534" s="485"/>
    </row>
    <row r="3535" spans="16:18" x14ac:dyDescent="0.2">
      <c r="P3535" s="485"/>
      <c r="Q3535" s="485"/>
      <c r="R3535" s="485"/>
    </row>
    <row r="3536" spans="16:18" x14ac:dyDescent="0.2">
      <c r="P3536" s="485"/>
      <c r="Q3536" s="485"/>
      <c r="R3536" s="485"/>
    </row>
    <row r="3537" spans="16:18" x14ac:dyDescent="0.2">
      <c r="P3537" s="485"/>
      <c r="Q3537" s="485"/>
      <c r="R3537" s="485"/>
    </row>
    <row r="3538" spans="16:18" x14ac:dyDescent="0.2">
      <c r="P3538" s="485"/>
      <c r="Q3538" s="485"/>
      <c r="R3538" s="485"/>
    </row>
    <row r="3539" spans="16:18" x14ac:dyDescent="0.2">
      <c r="P3539" s="485"/>
      <c r="Q3539" s="485"/>
      <c r="R3539" s="485"/>
    </row>
    <row r="3540" spans="16:18" x14ac:dyDescent="0.2">
      <c r="P3540" s="485"/>
      <c r="Q3540" s="485"/>
      <c r="R3540" s="485"/>
    </row>
    <row r="3541" spans="16:18" x14ac:dyDescent="0.2">
      <c r="P3541" s="485"/>
      <c r="Q3541" s="485"/>
      <c r="R3541" s="485"/>
    </row>
    <row r="3542" spans="16:18" x14ac:dyDescent="0.2">
      <c r="P3542" s="485"/>
      <c r="Q3542" s="485"/>
      <c r="R3542" s="485"/>
    </row>
    <row r="3543" spans="16:18" x14ac:dyDescent="0.2">
      <c r="P3543" s="485"/>
      <c r="Q3543" s="485"/>
      <c r="R3543" s="485"/>
    </row>
    <row r="3544" spans="16:18" x14ac:dyDescent="0.2">
      <c r="P3544" s="485"/>
      <c r="Q3544" s="485"/>
      <c r="R3544" s="485"/>
    </row>
    <row r="3545" spans="16:18" x14ac:dyDescent="0.2">
      <c r="P3545" s="485"/>
      <c r="Q3545" s="485"/>
      <c r="R3545" s="485"/>
    </row>
    <row r="3546" spans="16:18" x14ac:dyDescent="0.2">
      <c r="P3546" s="485"/>
      <c r="Q3546" s="485"/>
      <c r="R3546" s="485"/>
    </row>
    <row r="3547" spans="16:18" x14ac:dyDescent="0.2">
      <c r="P3547" s="485"/>
      <c r="Q3547" s="485"/>
      <c r="R3547" s="485"/>
    </row>
    <row r="3548" spans="16:18" x14ac:dyDescent="0.2">
      <c r="P3548" s="485"/>
      <c r="Q3548" s="485"/>
      <c r="R3548" s="485"/>
    </row>
    <row r="3549" spans="16:18" x14ac:dyDescent="0.2">
      <c r="P3549" s="485"/>
      <c r="Q3549" s="485"/>
      <c r="R3549" s="485"/>
    </row>
    <row r="3550" spans="16:18" x14ac:dyDescent="0.2">
      <c r="P3550" s="485"/>
      <c r="Q3550" s="485"/>
      <c r="R3550" s="485"/>
    </row>
    <row r="3551" spans="16:18" x14ac:dyDescent="0.2">
      <c r="P3551" s="485"/>
      <c r="Q3551" s="485"/>
      <c r="R3551" s="485"/>
    </row>
    <row r="3552" spans="16:18" x14ac:dyDescent="0.2">
      <c r="P3552" s="485"/>
      <c r="Q3552" s="485"/>
      <c r="R3552" s="485"/>
    </row>
    <row r="3553" spans="16:18" x14ac:dyDescent="0.2">
      <c r="P3553" s="485"/>
      <c r="Q3553" s="485"/>
      <c r="R3553" s="485"/>
    </row>
    <row r="3554" spans="16:18" x14ac:dyDescent="0.2">
      <c r="P3554" s="485"/>
      <c r="Q3554" s="485"/>
      <c r="R3554" s="485"/>
    </row>
    <row r="3555" spans="16:18" x14ac:dyDescent="0.2">
      <c r="P3555" s="485"/>
      <c r="Q3555" s="485"/>
      <c r="R3555" s="485"/>
    </row>
    <row r="3556" spans="16:18" x14ac:dyDescent="0.2">
      <c r="P3556" s="485"/>
      <c r="Q3556" s="485"/>
      <c r="R3556" s="485"/>
    </row>
    <row r="3557" spans="16:18" x14ac:dyDescent="0.2">
      <c r="P3557" s="485"/>
      <c r="Q3557" s="485"/>
      <c r="R3557" s="485"/>
    </row>
    <row r="3558" spans="16:18" x14ac:dyDescent="0.2">
      <c r="P3558" s="485"/>
      <c r="Q3558" s="485"/>
      <c r="R3558" s="485"/>
    </row>
    <row r="3559" spans="16:18" x14ac:dyDescent="0.2">
      <c r="P3559" s="485"/>
      <c r="Q3559" s="485"/>
      <c r="R3559" s="485"/>
    </row>
    <row r="3560" spans="16:18" x14ac:dyDescent="0.2">
      <c r="P3560" s="485"/>
      <c r="Q3560" s="485"/>
      <c r="R3560" s="485"/>
    </row>
    <row r="3561" spans="16:18" x14ac:dyDescent="0.2">
      <c r="P3561" s="485"/>
      <c r="Q3561" s="485"/>
      <c r="R3561" s="485"/>
    </row>
    <row r="3562" spans="16:18" x14ac:dyDescent="0.2">
      <c r="P3562" s="485"/>
      <c r="Q3562" s="485"/>
      <c r="R3562" s="485"/>
    </row>
    <row r="3563" spans="16:18" x14ac:dyDescent="0.2">
      <c r="P3563" s="485"/>
      <c r="Q3563" s="485"/>
      <c r="R3563" s="485"/>
    </row>
    <row r="3564" spans="16:18" x14ac:dyDescent="0.2">
      <c r="P3564" s="485"/>
      <c r="Q3564" s="485"/>
      <c r="R3564" s="485"/>
    </row>
    <row r="3565" spans="16:18" x14ac:dyDescent="0.2">
      <c r="P3565" s="485"/>
      <c r="Q3565" s="485"/>
      <c r="R3565" s="485"/>
    </row>
    <row r="3566" spans="16:18" x14ac:dyDescent="0.2">
      <c r="P3566" s="485"/>
      <c r="Q3566" s="485"/>
      <c r="R3566" s="485"/>
    </row>
    <row r="3567" spans="16:18" x14ac:dyDescent="0.2">
      <c r="P3567" s="485"/>
      <c r="Q3567" s="485"/>
      <c r="R3567" s="485"/>
    </row>
    <row r="3568" spans="16:18" x14ac:dyDescent="0.2">
      <c r="P3568" s="485"/>
      <c r="Q3568" s="485"/>
      <c r="R3568" s="485"/>
    </row>
    <row r="3569" spans="16:18" x14ac:dyDescent="0.2">
      <c r="P3569" s="485"/>
      <c r="Q3569" s="485"/>
      <c r="R3569" s="485"/>
    </row>
    <row r="3570" spans="16:18" x14ac:dyDescent="0.2">
      <c r="P3570" s="485"/>
      <c r="Q3570" s="485"/>
      <c r="R3570" s="485"/>
    </row>
    <row r="3571" spans="16:18" x14ac:dyDescent="0.2">
      <c r="P3571" s="485"/>
      <c r="Q3571" s="485"/>
      <c r="R3571" s="485"/>
    </row>
    <row r="3572" spans="16:18" x14ac:dyDescent="0.2">
      <c r="P3572" s="485"/>
      <c r="Q3572" s="485"/>
      <c r="R3572" s="485"/>
    </row>
    <row r="3573" spans="16:18" x14ac:dyDescent="0.2">
      <c r="P3573" s="485"/>
      <c r="Q3573" s="485"/>
      <c r="R3573" s="485"/>
    </row>
    <row r="3574" spans="16:18" x14ac:dyDescent="0.2">
      <c r="P3574" s="485"/>
      <c r="Q3574" s="485"/>
      <c r="R3574" s="485"/>
    </row>
    <row r="3575" spans="16:18" x14ac:dyDescent="0.2">
      <c r="P3575" s="485"/>
      <c r="Q3575" s="485"/>
      <c r="R3575" s="485"/>
    </row>
    <row r="3576" spans="16:18" x14ac:dyDescent="0.2">
      <c r="P3576" s="485"/>
      <c r="Q3576" s="485"/>
      <c r="R3576" s="485"/>
    </row>
    <row r="3577" spans="16:18" x14ac:dyDescent="0.2">
      <c r="P3577" s="485"/>
      <c r="Q3577" s="485"/>
      <c r="R3577" s="485"/>
    </row>
    <row r="3578" spans="16:18" x14ac:dyDescent="0.2">
      <c r="P3578" s="485"/>
      <c r="Q3578" s="485"/>
      <c r="R3578" s="485"/>
    </row>
    <row r="3579" spans="16:18" x14ac:dyDescent="0.2">
      <c r="P3579" s="485"/>
      <c r="Q3579" s="485"/>
      <c r="R3579" s="485"/>
    </row>
    <row r="3580" spans="16:18" x14ac:dyDescent="0.2">
      <c r="P3580" s="485"/>
      <c r="Q3580" s="485"/>
      <c r="R3580" s="485"/>
    </row>
    <row r="3581" spans="16:18" x14ac:dyDescent="0.2">
      <c r="P3581" s="485"/>
      <c r="Q3581" s="485"/>
      <c r="R3581" s="485"/>
    </row>
    <row r="3582" spans="16:18" x14ac:dyDescent="0.2">
      <c r="P3582" s="485"/>
      <c r="Q3582" s="485"/>
      <c r="R3582" s="485"/>
    </row>
    <row r="3583" spans="16:18" x14ac:dyDescent="0.2">
      <c r="P3583" s="485"/>
      <c r="Q3583" s="485"/>
      <c r="R3583" s="485"/>
    </row>
    <row r="3584" spans="16:18" x14ac:dyDescent="0.2">
      <c r="P3584" s="485"/>
      <c r="Q3584" s="485"/>
      <c r="R3584" s="485"/>
    </row>
    <row r="3585" spans="16:18" x14ac:dyDescent="0.2">
      <c r="P3585" s="485"/>
      <c r="Q3585" s="485"/>
      <c r="R3585" s="485"/>
    </row>
    <row r="3586" spans="16:18" x14ac:dyDescent="0.2">
      <c r="P3586" s="485"/>
      <c r="Q3586" s="485"/>
      <c r="R3586" s="485"/>
    </row>
    <row r="3587" spans="16:18" x14ac:dyDescent="0.2">
      <c r="P3587" s="485"/>
      <c r="Q3587" s="485"/>
      <c r="R3587" s="485"/>
    </row>
    <row r="3588" spans="16:18" x14ac:dyDescent="0.2">
      <c r="P3588" s="485"/>
      <c r="Q3588" s="485"/>
      <c r="R3588" s="485"/>
    </row>
    <row r="3589" spans="16:18" x14ac:dyDescent="0.2">
      <c r="P3589" s="485"/>
      <c r="Q3589" s="485"/>
      <c r="R3589" s="485"/>
    </row>
    <row r="3590" spans="16:18" x14ac:dyDescent="0.2">
      <c r="P3590" s="485"/>
      <c r="Q3590" s="485"/>
      <c r="R3590" s="485"/>
    </row>
    <row r="3591" spans="16:18" x14ac:dyDescent="0.2">
      <c r="P3591" s="485"/>
      <c r="Q3591" s="485"/>
      <c r="R3591" s="485"/>
    </row>
    <row r="3592" spans="16:18" x14ac:dyDescent="0.2">
      <c r="P3592" s="485"/>
      <c r="Q3592" s="485"/>
      <c r="R3592" s="485"/>
    </row>
    <row r="3593" spans="16:18" x14ac:dyDescent="0.2">
      <c r="P3593" s="485"/>
      <c r="Q3593" s="485"/>
      <c r="R3593" s="485"/>
    </row>
    <row r="3594" spans="16:18" x14ac:dyDescent="0.2">
      <c r="P3594" s="485"/>
      <c r="Q3594" s="485"/>
      <c r="R3594" s="485"/>
    </row>
    <row r="3595" spans="16:18" x14ac:dyDescent="0.2">
      <c r="P3595" s="485"/>
      <c r="Q3595" s="485"/>
      <c r="R3595" s="485"/>
    </row>
    <row r="3596" spans="16:18" x14ac:dyDescent="0.2">
      <c r="P3596" s="485"/>
      <c r="Q3596" s="485"/>
      <c r="R3596" s="485"/>
    </row>
    <row r="3597" spans="16:18" x14ac:dyDescent="0.2">
      <c r="P3597" s="485"/>
      <c r="Q3597" s="485"/>
      <c r="R3597" s="485"/>
    </row>
    <row r="3598" spans="16:18" x14ac:dyDescent="0.2">
      <c r="P3598" s="485"/>
      <c r="Q3598" s="485"/>
      <c r="R3598" s="485"/>
    </row>
    <row r="3599" spans="16:18" x14ac:dyDescent="0.2">
      <c r="P3599" s="485"/>
      <c r="Q3599" s="485"/>
      <c r="R3599" s="485"/>
    </row>
    <row r="3600" spans="16:18" x14ac:dyDescent="0.2">
      <c r="P3600" s="485"/>
      <c r="Q3600" s="485"/>
      <c r="R3600" s="485"/>
    </row>
    <row r="3601" spans="16:18" x14ac:dyDescent="0.2">
      <c r="P3601" s="485"/>
      <c r="Q3601" s="485"/>
      <c r="R3601" s="485"/>
    </row>
    <row r="3602" spans="16:18" x14ac:dyDescent="0.2">
      <c r="P3602" s="485"/>
      <c r="Q3602" s="485"/>
      <c r="R3602" s="485"/>
    </row>
    <row r="3603" spans="16:18" x14ac:dyDescent="0.2">
      <c r="P3603" s="485"/>
      <c r="Q3603" s="485"/>
      <c r="R3603" s="485"/>
    </row>
    <row r="3604" spans="16:18" x14ac:dyDescent="0.2">
      <c r="P3604" s="485"/>
      <c r="Q3604" s="485"/>
      <c r="R3604" s="485"/>
    </row>
    <row r="3605" spans="16:18" x14ac:dyDescent="0.2">
      <c r="P3605" s="485"/>
      <c r="Q3605" s="485"/>
      <c r="R3605" s="485"/>
    </row>
    <row r="3606" spans="16:18" x14ac:dyDescent="0.2">
      <c r="P3606" s="485"/>
      <c r="Q3606" s="485"/>
      <c r="R3606" s="485"/>
    </row>
    <row r="3607" spans="16:18" x14ac:dyDescent="0.2">
      <c r="P3607" s="485"/>
      <c r="Q3607" s="485"/>
      <c r="R3607" s="485"/>
    </row>
    <row r="3608" spans="16:18" x14ac:dyDescent="0.2">
      <c r="P3608" s="485"/>
      <c r="Q3608" s="485"/>
      <c r="R3608" s="485"/>
    </row>
    <row r="3609" spans="16:18" x14ac:dyDescent="0.2">
      <c r="P3609" s="485"/>
      <c r="Q3609" s="485"/>
      <c r="R3609" s="485"/>
    </row>
    <row r="3610" spans="16:18" x14ac:dyDescent="0.2">
      <c r="P3610" s="485"/>
      <c r="Q3610" s="485"/>
      <c r="R3610" s="485"/>
    </row>
    <row r="3611" spans="16:18" x14ac:dyDescent="0.2">
      <c r="P3611" s="485"/>
      <c r="Q3611" s="485"/>
      <c r="R3611" s="485"/>
    </row>
    <row r="3612" spans="16:18" x14ac:dyDescent="0.2">
      <c r="P3612" s="485"/>
      <c r="Q3612" s="485"/>
      <c r="R3612" s="485"/>
    </row>
    <row r="3613" spans="16:18" x14ac:dyDescent="0.2">
      <c r="P3613" s="485"/>
      <c r="Q3613" s="485"/>
      <c r="R3613" s="485"/>
    </row>
    <row r="3614" spans="16:18" x14ac:dyDescent="0.2">
      <c r="P3614" s="485"/>
      <c r="Q3614" s="485"/>
      <c r="R3614" s="485"/>
    </row>
    <row r="3615" spans="16:18" x14ac:dyDescent="0.2">
      <c r="P3615" s="485"/>
      <c r="Q3615" s="485"/>
      <c r="R3615" s="485"/>
    </row>
    <row r="3616" spans="16:18" x14ac:dyDescent="0.2">
      <c r="P3616" s="485"/>
      <c r="Q3616" s="485"/>
      <c r="R3616" s="485"/>
    </row>
    <row r="3617" spans="16:18" x14ac:dyDescent="0.2">
      <c r="P3617" s="485"/>
      <c r="Q3617" s="485"/>
      <c r="R3617" s="485"/>
    </row>
    <row r="3618" spans="16:18" x14ac:dyDescent="0.2">
      <c r="P3618" s="485"/>
      <c r="Q3618" s="485"/>
      <c r="R3618" s="485"/>
    </row>
    <row r="3619" spans="16:18" x14ac:dyDescent="0.2">
      <c r="P3619" s="485"/>
      <c r="Q3619" s="485"/>
      <c r="R3619" s="485"/>
    </row>
    <row r="3620" spans="16:18" x14ac:dyDescent="0.2">
      <c r="P3620" s="485"/>
      <c r="Q3620" s="485"/>
      <c r="R3620" s="485"/>
    </row>
    <row r="3621" spans="16:18" x14ac:dyDescent="0.2">
      <c r="P3621" s="485"/>
      <c r="Q3621" s="485"/>
      <c r="R3621" s="485"/>
    </row>
    <row r="3622" spans="16:18" x14ac:dyDescent="0.2">
      <c r="P3622" s="485"/>
      <c r="Q3622" s="485"/>
      <c r="R3622" s="485"/>
    </row>
    <row r="3623" spans="16:18" x14ac:dyDescent="0.2">
      <c r="P3623" s="485"/>
      <c r="Q3623" s="485"/>
      <c r="R3623" s="485"/>
    </row>
    <row r="3624" spans="16:18" x14ac:dyDescent="0.2">
      <c r="P3624" s="485"/>
      <c r="Q3624" s="485"/>
      <c r="R3624" s="485"/>
    </row>
    <row r="3625" spans="16:18" x14ac:dyDescent="0.2">
      <c r="P3625" s="485"/>
      <c r="Q3625" s="485"/>
      <c r="R3625" s="485"/>
    </row>
    <row r="3626" spans="16:18" x14ac:dyDescent="0.2">
      <c r="P3626" s="485"/>
      <c r="Q3626" s="485"/>
      <c r="R3626" s="485"/>
    </row>
    <row r="3627" spans="16:18" x14ac:dyDescent="0.2">
      <c r="P3627" s="485"/>
      <c r="Q3627" s="485"/>
      <c r="R3627" s="485"/>
    </row>
    <row r="3628" spans="16:18" x14ac:dyDescent="0.2">
      <c r="P3628" s="485"/>
      <c r="Q3628" s="485"/>
      <c r="R3628" s="485"/>
    </row>
    <row r="3629" spans="16:18" x14ac:dyDescent="0.2">
      <c r="P3629" s="485"/>
      <c r="Q3629" s="485"/>
      <c r="R3629" s="485"/>
    </row>
    <row r="3630" spans="16:18" x14ac:dyDescent="0.2">
      <c r="P3630" s="485"/>
      <c r="Q3630" s="485"/>
      <c r="R3630" s="485"/>
    </row>
    <row r="3631" spans="16:18" x14ac:dyDescent="0.2">
      <c r="P3631" s="485"/>
      <c r="Q3631" s="485"/>
      <c r="R3631" s="485"/>
    </row>
    <row r="3632" spans="16:18" x14ac:dyDescent="0.2">
      <c r="P3632" s="485"/>
      <c r="Q3632" s="485"/>
      <c r="R3632" s="485"/>
    </row>
    <row r="3633" spans="16:18" x14ac:dyDescent="0.2">
      <c r="P3633" s="485"/>
      <c r="Q3633" s="485"/>
      <c r="R3633" s="485"/>
    </row>
    <row r="3634" spans="16:18" x14ac:dyDescent="0.2">
      <c r="P3634" s="485"/>
      <c r="Q3634" s="485"/>
      <c r="R3634" s="485"/>
    </row>
    <row r="3635" spans="16:18" x14ac:dyDescent="0.2">
      <c r="P3635" s="485"/>
      <c r="Q3635" s="485"/>
      <c r="R3635" s="485"/>
    </row>
    <row r="3636" spans="16:18" x14ac:dyDescent="0.2">
      <c r="P3636" s="485"/>
      <c r="Q3636" s="485"/>
      <c r="R3636" s="485"/>
    </row>
    <row r="3637" spans="16:18" x14ac:dyDescent="0.2">
      <c r="P3637" s="485"/>
      <c r="Q3637" s="485"/>
      <c r="R3637" s="485"/>
    </row>
    <row r="3638" spans="16:18" x14ac:dyDescent="0.2">
      <c r="P3638" s="485"/>
      <c r="Q3638" s="485"/>
      <c r="R3638" s="485"/>
    </row>
    <row r="3639" spans="16:18" x14ac:dyDescent="0.2">
      <c r="P3639" s="485"/>
      <c r="Q3639" s="485"/>
      <c r="R3639" s="485"/>
    </row>
    <row r="3640" spans="16:18" x14ac:dyDescent="0.2">
      <c r="P3640" s="485"/>
      <c r="Q3640" s="485"/>
      <c r="R3640" s="485"/>
    </row>
    <row r="3641" spans="16:18" x14ac:dyDescent="0.2">
      <c r="P3641" s="485"/>
      <c r="Q3641" s="485"/>
      <c r="R3641" s="485"/>
    </row>
    <row r="3642" spans="16:18" x14ac:dyDescent="0.2">
      <c r="P3642" s="485"/>
      <c r="Q3642" s="485"/>
      <c r="R3642" s="485"/>
    </row>
    <row r="3643" spans="16:18" x14ac:dyDescent="0.2">
      <c r="P3643" s="485"/>
      <c r="Q3643" s="485"/>
      <c r="R3643" s="485"/>
    </row>
    <row r="3644" spans="16:18" x14ac:dyDescent="0.2">
      <c r="P3644" s="485"/>
      <c r="Q3644" s="485"/>
      <c r="R3644" s="485"/>
    </row>
    <row r="3645" spans="16:18" x14ac:dyDescent="0.2">
      <c r="P3645" s="485"/>
      <c r="Q3645" s="485"/>
      <c r="R3645" s="485"/>
    </row>
    <row r="3646" spans="16:18" x14ac:dyDescent="0.2">
      <c r="P3646" s="485"/>
      <c r="Q3646" s="485"/>
      <c r="R3646" s="485"/>
    </row>
    <row r="3647" spans="16:18" x14ac:dyDescent="0.2">
      <c r="P3647" s="485"/>
      <c r="Q3647" s="485"/>
      <c r="R3647" s="485"/>
    </row>
    <row r="3648" spans="16:18" x14ac:dyDescent="0.2">
      <c r="P3648" s="485"/>
      <c r="Q3648" s="485"/>
      <c r="R3648" s="485"/>
    </row>
    <row r="3649" spans="16:18" x14ac:dyDescent="0.2">
      <c r="P3649" s="485"/>
      <c r="Q3649" s="485"/>
      <c r="R3649" s="485"/>
    </row>
    <row r="3650" spans="16:18" x14ac:dyDescent="0.2">
      <c r="P3650" s="485"/>
      <c r="Q3650" s="485"/>
      <c r="R3650" s="485"/>
    </row>
    <row r="3651" spans="16:18" x14ac:dyDescent="0.2">
      <c r="P3651" s="485"/>
      <c r="Q3651" s="485"/>
      <c r="R3651" s="485"/>
    </row>
    <row r="3652" spans="16:18" x14ac:dyDescent="0.2">
      <c r="P3652" s="485"/>
      <c r="Q3652" s="485"/>
      <c r="R3652" s="485"/>
    </row>
    <row r="3653" spans="16:18" x14ac:dyDescent="0.2">
      <c r="P3653" s="485"/>
      <c r="Q3653" s="485"/>
      <c r="R3653" s="485"/>
    </row>
    <row r="3654" spans="16:18" x14ac:dyDescent="0.2">
      <c r="P3654" s="485"/>
      <c r="Q3654" s="485"/>
      <c r="R3654" s="485"/>
    </row>
    <row r="3655" spans="16:18" x14ac:dyDescent="0.2">
      <c r="P3655" s="485"/>
      <c r="Q3655" s="485"/>
      <c r="R3655" s="485"/>
    </row>
    <row r="3656" spans="16:18" x14ac:dyDescent="0.2">
      <c r="P3656" s="485"/>
      <c r="Q3656" s="485"/>
      <c r="R3656" s="485"/>
    </row>
    <row r="3657" spans="16:18" x14ac:dyDescent="0.2">
      <c r="P3657" s="485"/>
      <c r="Q3657" s="485"/>
      <c r="R3657" s="485"/>
    </row>
    <row r="3658" spans="16:18" x14ac:dyDescent="0.2">
      <c r="P3658" s="485"/>
      <c r="Q3658" s="485"/>
      <c r="R3658" s="485"/>
    </row>
    <row r="3659" spans="16:18" x14ac:dyDescent="0.2">
      <c r="P3659" s="485"/>
      <c r="Q3659" s="485"/>
      <c r="R3659" s="485"/>
    </row>
    <row r="3660" spans="16:18" x14ac:dyDescent="0.2">
      <c r="P3660" s="485"/>
      <c r="Q3660" s="485"/>
      <c r="R3660" s="485"/>
    </row>
    <row r="3661" spans="16:18" x14ac:dyDescent="0.2">
      <c r="P3661" s="485"/>
      <c r="Q3661" s="485"/>
      <c r="R3661" s="485"/>
    </row>
    <row r="3662" spans="16:18" x14ac:dyDescent="0.2">
      <c r="P3662" s="485"/>
      <c r="Q3662" s="485"/>
      <c r="R3662" s="485"/>
    </row>
    <row r="3663" spans="16:18" x14ac:dyDescent="0.2">
      <c r="P3663" s="485"/>
      <c r="Q3663" s="485"/>
      <c r="R3663" s="485"/>
    </row>
    <row r="3664" spans="16:18" x14ac:dyDescent="0.2">
      <c r="P3664" s="485"/>
      <c r="Q3664" s="485"/>
      <c r="R3664" s="485"/>
    </row>
    <row r="3665" spans="16:18" x14ac:dyDescent="0.2">
      <c r="P3665" s="485"/>
      <c r="Q3665" s="485"/>
      <c r="R3665" s="485"/>
    </row>
    <row r="3666" spans="16:18" x14ac:dyDescent="0.2">
      <c r="P3666" s="485"/>
      <c r="Q3666" s="485"/>
      <c r="R3666" s="485"/>
    </row>
    <row r="3667" spans="16:18" x14ac:dyDescent="0.2">
      <c r="P3667" s="485"/>
      <c r="Q3667" s="485"/>
      <c r="R3667" s="485"/>
    </row>
    <row r="3668" spans="16:18" x14ac:dyDescent="0.2">
      <c r="P3668" s="485"/>
      <c r="Q3668" s="485"/>
      <c r="R3668" s="485"/>
    </row>
    <row r="3669" spans="16:18" x14ac:dyDescent="0.2">
      <c r="P3669" s="485"/>
      <c r="Q3669" s="485"/>
      <c r="R3669" s="485"/>
    </row>
    <row r="3670" spans="16:18" x14ac:dyDescent="0.2">
      <c r="P3670" s="485"/>
      <c r="Q3670" s="485"/>
      <c r="R3670" s="485"/>
    </row>
    <row r="3671" spans="16:18" x14ac:dyDescent="0.2">
      <c r="P3671" s="485"/>
      <c r="Q3671" s="485"/>
      <c r="R3671" s="485"/>
    </row>
    <row r="3672" spans="16:18" x14ac:dyDescent="0.2">
      <c r="P3672" s="485"/>
      <c r="Q3672" s="485"/>
      <c r="R3672" s="485"/>
    </row>
    <row r="3673" spans="16:18" x14ac:dyDescent="0.2">
      <c r="P3673" s="485"/>
      <c r="Q3673" s="485"/>
      <c r="R3673" s="485"/>
    </row>
    <row r="3674" spans="16:18" x14ac:dyDescent="0.2">
      <c r="P3674" s="485"/>
      <c r="Q3674" s="485"/>
      <c r="R3674" s="485"/>
    </row>
    <row r="3675" spans="16:18" x14ac:dyDescent="0.2">
      <c r="P3675" s="485"/>
      <c r="Q3675" s="485"/>
      <c r="R3675" s="485"/>
    </row>
    <row r="3676" spans="16:18" x14ac:dyDescent="0.2">
      <c r="P3676" s="485"/>
      <c r="Q3676" s="485"/>
      <c r="R3676" s="485"/>
    </row>
    <row r="3677" spans="16:18" x14ac:dyDescent="0.2">
      <c r="P3677" s="485"/>
      <c r="Q3677" s="485"/>
      <c r="R3677" s="485"/>
    </row>
    <row r="3678" spans="16:18" x14ac:dyDescent="0.2">
      <c r="P3678" s="485"/>
      <c r="Q3678" s="485"/>
      <c r="R3678" s="485"/>
    </row>
    <row r="3679" spans="16:18" x14ac:dyDescent="0.2">
      <c r="P3679" s="485"/>
      <c r="Q3679" s="485"/>
      <c r="R3679" s="485"/>
    </row>
    <row r="3680" spans="16:18" x14ac:dyDescent="0.2">
      <c r="P3680" s="485"/>
      <c r="Q3680" s="485"/>
      <c r="R3680" s="485"/>
    </row>
    <row r="3681" spans="16:18" x14ac:dyDescent="0.2">
      <c r="P3681" s="485"/>
      <c r="Q3681" s="485"/>
      <c r="R3681" s="485"/>
    </row>
    <row r="3682" spans="16:18" x14ac:dyDescent="0.2">
      <c r="P3682" s="485"/>
      <c r="Q3682" s="485"/>
      <c r="R3682" s="485"/>
    </row>
    <row r="3683" spans="16:18" x14ac:dyDescent="0.2">
      <c r="P3683" s="485"/>
      <c r="Q3683" s="485"/>
      <c r="R3683" s="485"/>
    </row>
    <row r="3684" spans="16:18" x14ac:dyDescent="0.2">
      <c r="P3684" s="485"/>
      <c r="Q3684" s="485"/>
      <c r="R3684" s="485"/>
    </row>
    <row r="3685" spans="16:18" x14ac:dyDescent="0.2">
      <c r="P3685" s="485"/>
      <c r="Q3685" s="485"/>
      <c r="R3685" s="485"/>
    </row>
    <row r="3686" spans="16:18" x14ac:dyDescent="0.2">
      <c r="P3686" s="485"/>
      <c r="Q3686" s="485"/>
      <c r="R3686" s="485"/>
    </row>
    <row r="3687" spans="16:18" x14ac:dyDescent="0.2">
      <c r="P3687" s="485"/>
      <c r="Q3687" s="485"/>
      <c r="R3687" s="485"/>
    </row>
    <row r="3688" spans="16:18" x14ac:dyDescent="0.2">
      <c r="P3688" s="485"/>
      <c r="Q3688" s="485"/>
      <c r="R3688" s="485"/>
    </row>
    <row r="3689" spans="16:18" x14ac:dyDescent="0.2">
      <c r="P3689" s="485"/>
      <c r="Q3689" s="485"/>
      <c r="R3689" s="485"/>
    </row>
    <row r="3690" spans="16:18" x14ac:dyDescent="0.2">
      <c r="P3690" s="485"/>
      <c r="Q3690" s="485"/>
      <c r="R3690" s="485"/>
    </row>
    <row r="3691" spans="16:18" x14ac:dyDescent="0.2">
      <c r="P3691" s="485"/>
      <c r="Q3691" s="485"/>
      <c r="R3691" s="485"/>
    </row>
    <row r="3692" spans="16:18" x14ac:dyDescent="0.2">
      <c r="P3692" s="485"/>
      <c r="Q3692" s="485"/>
      <c r="R3692" s="485"/>
    </row>
    <row r="3693" spans="16:18" x14ac:dyDescent="0.2">
      <c r="P3693" s="485"/>
      <c r="Q3693" s="485"/>
      <c r="R3693" s="485"/>
    </row>
    <row r="3694" spans="16:18" x14ac:dyDescent="0.2">
      <c r="P3694" s="485"/>
      <c r="Q3694" s="485"/>
      <c r="R3694" s="485"/>
    </row>
    <row r="3695" spans="16:18" x14ac:dyDescent="0.2">
      <c r="P3695" s="485"/>
      <c r="Q3695" s="485"/>
      <c r="R3695" s="485"/>
    </row>
    <row r="3696" spans="16:18" x14ac:dyDescent="0.2">
      <c r="P3696" s="485"/>
      <c r="Q3696" s="485"/>
      <c r="R3696" s="485"/>
    </row>
    <row r="3697" spans="16:18" x14ac:dyDescent="0.2">
      <c r="P3697" s="485"/>
      <c r="Q3697" s="485"/>
      <c r="R3697" s="485"/>
    </row>
    <row r="3698" spans="16:18" x14ac:dyDescent="0.2">
      <c r="P3698" s="485"/>
      <c r="Q3698" s="485"/>
      <c r="R3698" s="485"/>
    </row>
    <row r="3699" spans="16:18" x14ac:dyDescent="0.2">
      <c r="P3699" s="485"/>
      <c r="Q3699" s="485"/>
      <c r="R3699" s="485"/>
    </row>
    <row r="3700" spans="16:18" x14ac:dyDescent="0.2">
      <c r="P3700" s="485"/>
      <c r="Q3700" s="485"/>
      <c r="R3700" s="485"/>
    </row>
    <row r="3701" spans="16:18" x14ac:dyDescent="0.2">
      <c r="P3701" s="485"/>
      <c r="Q3701" s="485"/>
      <c r="R3701" s="485"/>
    </row>
    <row r="3702" spans="16:18" x14ac:dyDescent="0.2">
      <c r="P3702" s="485"/>
      <c r="Q3702" s="485"/>
      <c r="R3702" s="485"/>
    </row>
    <row r="3703" spans="16:18" x14ac:dyDescent="0.2">
      <c r="P3703" s="485"/>
      <c r="Q3703" s="485"/>
      <c r="R3703" s="485"/>
    </row>
    <row r="3704" spans="16:18" x14ac:dyDescent="0.2">
      <c r="P3704" s="485"/>
      <c r="Q3704" s="485"/>
      <c r="R3704" s="485"/>
    </row>
    <row r="3705" spans="16:18" x14ac:dyDescent="0.2">
      <c r="P3705" s="485"/>
      <c r="Q3705" s="485"/>
      <c r="R3705" s="485"/>
    </row>
    <row r="3706" spans="16:18" x14ac:dyDescent="0.2">
      <c r="P3706" s="485"/>
      <c r="Q3706" s="485"/>
      <c r="R3706" s="485"/>
    </row>
    <row r="3707" spans="16:18" x14ac:dyDescent="0.2">
      <c r="P3707" s="485"/>
      <c r="Q3707" s="485"/>
      <c r="R3707" s="485"/>
    </row>
    <row r="3708" spans="16:18" x14ac:dyDescent="0.2">
      <c r="P3708" s="485"/>
      <c r="Q3708" s="485"/>
      <c r="R3708" s="485"/>
    </row>
    <row r="3709" spans="16:18" x14ac:dyDescent="0.2">
      <c r="P3709" s="485"/>
      <c r="Q3709" s="485"/>
      <c r="R3709" s="485"/>
    </row>
    <row r="3710" spans="16:18" x14ac:dyDescent="0.2">
      <c r="P3710" s="485"/>
      <c r="Q3710" s="485"/>
      <c r="R3710" s="485"/>
    </row>
    <row r="3711" spans="16:18" x14ac:dyDescent="0.2">
      <c r="P3711" s="485"/>
      <c r="Q3711" s="485"/>
      <c r="R3711" s="485"/>
    </row>
    <row r="3712" spans="16:18" x14ac:dyDescent="0.2">
      <c r="P3712" s="485"/>
      <c r="Q3712" s="485"/>
      <c r="R3712" s="485"/>
    </row>
    <row r="3713" spans="16:18" x14ac:dyDescent="0.2">
      <c r="P3713" s="485"/>
      <c r="Q3713" s="485"/>
      <c r="R3713" s="485"/>
    </row>
    <row r="3714" spans="16:18" x14ac:dyDescent="0.2">
      <c r="P3714" s="485"/>
      <c r="Q3714" s="485"/>
      <c r="R3714" s="485"/>
    </row>
    <row r="3715" spans="16:18" x14ac:dyDescent="0.2">
      <c r="P3715" s="485"/>
      <c r="Q3715" s="485"/>
      <c r="R3715" s="485"/>
    </row>
    <row r="3716" spans="16:18" x14ac:dyDescent="0.2">
      <c r="P3716" s="485"/>
      <c r="Q3716" s="485"/>
      <c r="R3716" s="485"/>
    </row>
    <row r="3717" spans="16:18" x14ac:dyDescent="0.2">
      <c r="P3717" s="485"/>
      <c r="Q3717" s="485"/>
      <c r="R3717" s="485"/>
    </row>
    <row r="3718" spans="16:18" x14ac:dyDescent="0.2">
      <c r="P3718" s="485"/>
      <c r="Q3718" s="485"/>
      <c r="R3718" s="485"/>
    </row>
    <row r="3719" spans="16:18" x14ac:dyDescent="0.2">
      <c r="P3719" s="485"/>
      <c r="Q3719" s="485"/>
      <c r="R3719" s="485"/>
    </row>
    <row r="3720" spans="16:18" x14ac:dyDescent="0.2">
      <c r="P3720" s="485"/>
      <c r="Q3720" s="485"/>
      <c r="R3720" s="485"/>
    </row>
    <row r="3721" spans="16:18" x14ac:dyDescent="0.2">
      <c r="P3721" s="485"/>
      <c r="Q3721" s="485"/>
      <c r="R3721" s="485"/>
    </row>
    <row r="3722" spans="16:18" x14ac:dyDescent="0.2">
      <c r="P3722" s="485"/>
      <c r="Q3722" s="485"/>
      <c r="R3722" s="485"/>
    </row>
    <row r="3723" spans="16:18" x14ac:dyDescent="0.2">
      <c r="P3723" s="485"/>
      <c r="Q3723" s="485"/>
      <c r="R3723" s="485"/>
    </row>
    <row r="3724" spans="16:18" x14ac:dyDescent="0.2">
      <c r="P3724" s="485"/>
      <c r="Q3724" s="485"/>
      <c r="R3724" s="485"/>
    </row>
    <row r="3725" spans="16:18" x14ac:dyDescent="0.2">
      <c r="P3725" s="485"/>
      <c r="Q3725" s="485"/>
      <c r="R3725" s="485"/>
    </row>
    <row r="3726" spans="16:18" x14ac:dyDescent="0.2">
      <c r="P3726" s="485"/>
      <c r="Q3726" s="485"/>
      <c r="R3726" s="485"/>
    </row>
    <row r="3727" spans="16:18" x14ac:dyDescent="0.2">
      <c r="P3727" s="485"/>
      <c r="Q3727" s="485"/>
      <c r="R3727" s="485"/>
    </row>
    <row r="3728" spans="16:18" x14ac:dyDescent="0.2">
      <c r="P3728" s="485"/>
      <c r="Q3728" s="485"/>
      <c r="R3728" s="485"/>
    </row>
    <row r="3729" spans="16:18" x14ac:dyDescent="0.2">
      <c r="P3729" s="485"/>
      <c r="Q3729" s="485"/>
      <c r="R3729" s="485"/>
    </row>
    <row r="3730" spans="16:18" x14ac:dyDescent="0.2">
      <c r="P3730" s="485"/>
      <c r="Q3730" s="485"/>
      <c r="R3730" s="485"/>
    </row>
    <row r="3731" spans="16:18" x14ac:dyDescent="0.2">
      <c r="P3731" s="485"/>
      <c r="Q3731" s="485"/>
      <c r="R3731" s="485"/>
    </row>
    <row r="3732" spans="16:18" x14ac:dyDescent="0.2">
      <c r="P3732" s="485"/>
      <c r="Q3732" s="485"/>
      <c r="R3732" s="485"/>
    </row>
    <row r="3733" spans="16:18" x14ac:dyDescent="0.2">
      <c r="P3733" s="485"/>
      <c r="Q3733" s="485"/>
      <c r="R3733" s="485"/>
    </row>
    <row r="3734" spans="16:18" x14ac:dyDescent="0.2">
      <c r="P3734" s="485"/>
      <c r="Q3734" s="485"/>
      <c r="R3734" s="485"/>
    </row>
    <row r="3735" spans="16:18" x14ac:dyDescent="0.2">
      <c r="P3735" s="485"/>
      <c r="Q3735" s="485"/>
      <c r="R3735" s="485"/>
    </row>
    <row r="3736" spans="16:18" x14ac:dyDescent="0.2">
      <c r="P3736" s="485"/>
      <c r="Q3736" s="485"/>
      <c r="R3736" s="485"/>
    </row>
    <row r="3737" spans="16:18" x14ac:dyDescent="0.2">
      <c r="P3737" s="485"/>
      <c r="Q3737" s="485"/>
      <c r="R3737" s="485"/>
    </row>
    <row r="3738" spans="16:18" x14ac:dyDescent="0.2">
      <c r="P3738" s="485"/>
      <c r="Q3738" s="485"/>
      <c r="R3738" s="485"/>
    </row>
    <row r="3739" spans="16:18" x14ac:dyDescent="0.2">
      <c r="P3739" s="485"/>
      <c r="Q3739" s="485"/>
      <c r="R3739" s="485"/>
    </row>
    <row r="3740" spans="16:18" x14ac:dyDescent="0.2">
      <c r="P3740" s="485"/>
      <c r="Q3740" s="485"/>
      <c r="R3740" s="485"/>
    </row>
    <row r="3741" spans="16:18" x14ac:dyDescent="0.2">
      <c r="P3741" s="485"/>
      <c r="Q3741" s="485"/>
      <c r="R3741" s="485"/>
    </row>
    <row r="3742" spans="16:18" x14ac:dyDescent="0.2">
      <c r="P3742" s="485"/>
      <c r="Q3742" s="485"/>
      <c r="R3742" s="485"/>
    </row>
    <row r="3743" spans="16:18" x14ac:dyDescent="0.2">
      <c r="P3743" s="485"/>
      <c r="Q3743" s="485"/>
      <c r="R3743" s="485"/>
    </row>
    <row r="3744" spans="16:18" x14ac:dyDescent="0.2">
      <c r="P3744" s="485"/>
      <c r="Q3744" s="485"/>
      <c r="R3744" s="485"/>
    </row>
    <row r="3745" spans="16:18" x14ac:dyDescent="0.2">
      <c r="P3745" s="485"/>
      <c r="Q3745" s="485"/>
      <c r="R3745" s="485"/>
    </row>
    <row r="3746" spans="16:18" x14ac:dyDescent="0.2">
      <c r="P3746" s="485"/>
      <c r="Q3746" s="485"/>
      <c r="R3746" s="485"/>
    </row>
    <row r="3747" spans="16:18" x14ac:dyDescent="0.2">
      <c r="P3747" s="485"/>
      <c r="Q3747" s="485"/>
      <c r="R3747" s="485"/>
    </row>
    <row r="3748" spans="16:18" x14ac:dyDescent="0.2">
      <c r="P3748" s="485"/>
      <c r="Q3748" s="485"/>
      <c r="R3748" s="485"/>
    </row>
    <row r="3749" spans="16:18" x14ac:dyDescent="0.2">
      <c r="P3749" s="485"/>
      <c r="Q3749" s="485"/>
      <c r="R3749" s="485"/>
    </row>
    <row r="3750" spans="16:18" x14ac:dyDescent="0.2">
      <c r="P3750" s="485"/>
      <c r="Q3750" s="485"/>
      <c r="R3750" s="485"/>
    </row>
    <row r="3751" spans="16:18" x14ac:dyDescent="0.2">
      <c r="P3751" s="485"/>
      <c r="Q3751" s="485"/>
      <c r="R3751" s="485"/>
    </row>
    <row r="3752" spans="16:18" x14ac:dyDescent="0.2">
      <c r="P3752" s="485"/>
      <c r="Q3752" s="485"/>
      <c r="R3752" s="485"/>
    </row>
    <row r="3753" spans="16:18" x14ac:dyDescent="0.2">
      <c r="P3753" s="485"/>
      <c r="Q3753" s="485"/>
      <c r="R3753" s="485"/>
    </row>
    <row r="3754" spans="16:18" x14ac:dyDescent="0.2">
      <c r="P3754" s="485"/>
      <c r="Q3754" s="485"/>
      <c r="R3754" s="485"/>
    </row>
    <row r="3755" spans="16:18" x14ac:dyDescent="0.2">
      <c r="P3755" s="485"/>
      <c r="Q3755" s="485"/>
      <c r="R3755" s="485"/>
    </row>
    <row r="3756" spans="16:18" x14ac:dyDescent="0.2">
      <c r="P3756" s="485"/>
      <c r="Q3756" s="485"/>
      <c r="R3756" s="485"/>
    </row>
    <row r="3757" spans="16:18" x14ac:dyDescent="0.2">
      <c r="P3757" s="485"/>
      <c r="Q3757" s="485"/>
      <c r="R3757" s="485"/>
    </row>
    <row r="3758" spans="16:18" x14ac:dyDescent="0.2">
      <c r="P3758" s="485"/>
      <c r="Q3758" s="485"/>
      <c r="R3758" s="485"/>
    </row>
    <row r="3759" spans="16:18" x14ac:dyDescent="0.2">
      <c r="P3759" s="485"/>
      <c r="Q3759" s="485"/>
      <c r="R3759" s="485"/>
    </row>
    <row r="3760" spans="16:18" x14ac:dyDescent="0.2">
      <c r="P3760" s="485"/>
      <c r="Q3760" s="485"/>
      <c r="R3760" s="485"/>
    </row>
    <row r="3761" spans="16:18" x14ac:dyDescent="0.2">
      <c r="P3761" s="485"/>
      <c r="Q3761" s="485"/>
      <c r="R3761" s="485"/>
    </row>
    <row r="3762" spans="16:18" x14ac:dyDescent="0.2">
      <c r="P3762" s="485"/>
      <c r="Q3762" s="485"/>
      <c r="R3762" s="485"/>
    </row>
    <row r="3763" spans="16:18" x14ac:dyDescent="0.2">
      <c r="P3763" s="485"/>
      <c r="Q3763" s="485"/>
      <c r="R3763" s="485"/>
    </row>
    <row r="3764" spans="16:18" x14ac:dyDescent="0.2">
      <c r="P3764" s="485"/>
      <c r="Q3764" s="485"/>
      <c r="R3764" s="485"/>
    </row>
    <row r="3765" spans="16:18" x14ac:dyDescent="0.2">
      <c r="P3765" s="485"/>
      <c r="Q3765" s="485"/>
      <c r="R3765" s="485"/>
    </row>
    <row r="3766" spans="16:18" x14ac:dyDescent="0.2">
      <c r="P3766" s="485"/>
      <c r="Q3766" s="485"/>
      <c r="R3766" s="485"/>
    </row>
    <row r="3767" spans="16:18" x14ac:dyDescent="0.2">
      <c r="P3767" s="485"/>
      <c r="Q3767" s="485"/>
      <c r="R3767" s="485"/>
    </row>
    <row r="3768" spans="16:18" x14ac:dyDescent="0.2">
      <c r="P3768" s="485"/>
      <c r="Q3768" s="485"/>
      <c r="R3768" s="485"/>
    </row>
    <row r="3769" spans="16:18" x14ac:dyDescent="0.2">
      <c r="P3769" s="485"/>
      <c r="Q3769" s="485"/>
      <c r="R3769" s="485"/>
    </row>
    <row r="3770" spans="16:18" x14ac:dyDescent="0.2">
      <c r="P3770" s="485"/>
      <c r="Q3770" s="485"/>
      <c r="R3770" s="485"/>
    </row>
    <row r="3771" spans="16:18" x14ac:dyDescent="0.2">
      <c r="P3771" s="485"/>
      <c r="Q3771" s="485"/>
      <c r="R3771" s="485"/>
    </row>
    <row r="3772" spans="16:18" x14ac:dyDescent="0.2">
      <c r="P3772" s="485"/>
      <c r="Q3772" s="485"/>
      <c r="R3772" s="485"/>
    </row>
    <row r="3773" spans="16:18" x14ac:dyDescent="0.2">
      <c r="P3773" s="485"/>
      <c r="Q3773" s="485"/>
      <c r="R3773" s="485"/>
    </row>
    <row r="3774" spans="16:18" x14ac:dyDescent="0.2">
      <c r="P3774" s="485"/>
      <c r="Q3774" s="485"/>
      <c r="R3774" s="485"/>
    </row>
    <row r="3775" spans="16:18" x14ac:dyDescent="0.2">
      <c r="P3775" s="485"/>
      <c r="Q3775" s="485"/>
      <c r="R3775" s="485"/>
    </row>
    <row r="3776" spans="16:18" x14ac:dyDescent="0.2">
      <c r="P3776" s="485"/>
      <c r="Q3776" s="485"/>
      <c r="R3776" s="485"/>
    </row>
    <row r="3777" spans="16:18" x14ac:dyDescent="0.2">
      <c r="P3777" s="485"/>
      <c r="Q3777" s="485"/>
      <c r="R3777" s="485"/>
    </row>
    <row r="3778" spans="16:18" x14ac:dyDescent="0.2">
      <c r="P3778" s="485"/>
      <c r="Q3778" s="485"/>
      <c r="R3778" s="485"/>
    </row>
    <row r="3779" spans="16:18" x14ac:dyDescent="0.2">
      <c r="P3779" s="485"/>
      <c r="Q3779" s="485"/>
      <c r="R3779" s="485"/>
    </row>
    <row r="3780" spans="16:18" x14ac:dyDescent="0.2">
      <c r="P3780" s="485"/>
      <c r="Q3780" s="485"/>
      <c r="R3780" s="485"/>
    </row>
    <row r="3781" spans="16:18" x14ac:dyDescent="0.2">
      <c r="P3781" s="485"/>
      <c r="Q3781" s="485"/>
      <c r="R3781" s="485"/>
    </row>
    <row r="3782" spans="16:18" x14ac:dyDescent="0.2">
      <c r="P3782" s="485"/>
      <c r="Q3782" s="485"/>
      <c r="R3782" s="485"/>
    </row>
    <row r="3783" spans="16:18" x14ac:dyDescent="0.2">
      <c r="P3783" s="485"/>
      <c r="Q3783" s="485"/>
      <c r="R3783" s="485"/>
    </row>
    <row r="3784" spans="16:18" x14ac:dyDescent="0.2">
      <c r="P3784" s="485"/>
      <c r="Q3784" s="485"/>
      <c r="R3784" s="485"/>
    </row>
    <row r="3785" spans="16:18" x14ac:dyDescent="0.2">
      <c r="P3785" s="485"/>
      <c r="Q3785" s="485"/>
      <c r="R3785" s="485"/>
    </row>
    <row r="3786" spans="16:18" x14ac:dyDescent="0.2">
      <c r="P3786" s="485"/>
      <c r="Q3786" s="485"/>
      <c r="R3786" s="485"/>
    </row>
    <row r="3787" spans="16:18" x14ac:dyDescent="0.2">
      <c r="P3787" s="485"/>
      <c r="Q3787" s="485"/>
      <c r="R3787" s="485"/>
    </row>
    <row r="3788" spans="16:18" x14ac:dyDescent="0.2">
      <c r="P3788" s="485"/>
      <c r="Q3788" s="485"/>
      <c r="R3788" s="485"/>
    </row>
    <row r="3789" spans="16:18" x14ac:dyDescent="0.2">
      <c r="P3789" s="485"/>
      <c r="Q3789" s="485"/>
      <c r="R3789" s="485"/>
    </row>
    <row r="3790" spans="16:18" x14ac:dyDescent="0.2">
      <c r="P3790" s="485"/>
      <c r="Q3790" s="485"/>
      <c r="R3790" s="485"/>
    </row>
    <row r="3791" spans="16:18" x14ac:dyDescent="0.2">
      <c r="P3791" s="485"/>
      <c r="Q3791" s="485"/>
      <c r="R3791" s="485"/>
    </row>
    <row r="3792" spans="16:18" x14ac:dyDescent="0.2">
      <c r="P3792" s="485"/>
      <c r="Q3792" s="485"/>
      <c r="R3792" s="485"/>
    </row>
    <row r="3793" spans="16:18" x14ac:dyDescent="0.2">
      <c r="P3793" s="485"/>
      <c r="Q3793" s="485"/>
      <c r="R3793" s="485"/>
    </row>
    <row r="3794" spans="16:18" x14ac:dyDescent="0.2">
      <c r="P3794" s="485"/>
      <c r="Q3794" s="485"/>
      <c r="R3794" s="485"/>
    </row>
    <row r="3795" spans="16:18" x14ac:dyDescent="0.2">
      <c r="P3795" s="485"/>
      <c r="Q3795" s="485"/>
      <c r="R3795" s="485"/>
    </row>
    <row r="3796" spans="16:18" x14ac:dyDescent="0.2">
      <c r="P3796" s="485"/>
      <c r="Q3796" s="485"/>
      <c r="R3796" s="485"/>
    </row>
    <row r="3797" spans="16:18" x14ac:dyDescent="0.2">
      <c r="P3797" s="485"/>
      <c r="Q3797" s="485"/>
      <c r="R3797" s="485"/>
    </row>
    <row r="3798" spans="16:18" x14ac:dyDescent="0.2">
      <c r="P3798" s="485"/>
      <c r="Q3798" s="485"/>
      <c r="R3798" s="485"/>
    </row>
    <row r="3799" spans="16:18" x14ac:dyDescent="0.2">
      <c r="P3799" s="485"/>
      <c r="Q3799" s="485"/>
      <c r="R3799" s="485"/>
    </row>
    <row r="3800" spans="16:18" x14ac:dyDescent="0.2">
      <c r="P3800" s="485"/>
      <c r="Q3800" s="485"/>
      <c r="R3800" s="485"/>
    </row>
    <row r="3801" spans="16:18" x14ac:dyDescent="0.2">
      <c r="P3801" s="485"/>
      <c r="Q3801" s="485"/>
      <c r="R3801" s="485"/>
    </row>
    <row r="3802" spans="16:18" x14ac:dyDescent="0.2">
      <c r="P3802" s="485"/>
      <c r="Q3802" s="485"/>
      <c r="R3802" s="485"/>
    </row>
    <row r="3803" spans="16:18" x14ac:dyDescent="0.2">
      <c r="P3803" s="485"/>
      <c r="Q3803" s="485"/>
      <c r="R3803" s="485"/>
    </row>
    <row r="3804" spans="16:18" x14ac:dyDescent="0.2">
      <c r="P3804" s="485"/>
      <c r="Q3804" s="485"/>
      <c r="R3804" s="485"/>
    </row>
    <row r="3805" spans="16:18" x14ac:dyDescent="0.2">
      <c r="P3805" s="485"/>
      <c r="Q3805" s="485"/>
      <c r="R3805" s="485"/>
    </row>
    <row r="3806" spans="16:18" x14ac:dyDescent="0.2">
      <c r="P3806" s="485"/>
      <c r="Q3806" s="485"/>
      <c r="R3806" s="485"/>
    </row>
    <row r="3807" spans="16:18" x14ac:dyDescent="0.2">
      <c r="P3807" s="485"/>
      <c r="Q3807" s="485"/>
      <c r="R3807" s="485"/>
    </row>
    <row r="3808" spans="16:18" x14ac:dyDescent="0.2">
      <c r="P3808" s="485"/>
      <c r="Q3808" s="485"/>
      <c r="R3808" s="485"/>
    </row>
    <row r="3809" spans="16:18" x14ac:dyDescent="0.2">
      <c r="P3809" s="485"/>
      <c r="Q3809" s="485"/>
      <c r="R3809" s="485"/>
    </row>
    <row r="3810" spans="16:18" x14ac:dyDescent="0.2">
      <c r="P3810" s="485"/>
      <c r="Q3810" s="485"/>
      <c r="R3810" s="485"/>
    </row>
    <row r="3811" spans="16:18" x14ac:dyDescent="0.2">
      <c r="P3811" s="485"/>
      <c r="Q3811" s="485"/>
      <c r="R3811" s="485"/>
    </row>
    <row r="3812" spans="16:18" x14ac:dyDescent="0.2">
      <c r="P3812" s="485"/>
      <c r="Q3812" s="485"/>
      <c r="R3812" s="485"/>
    </row>
    <row r="3813" spans="16:18" x14ac:dyDescent="0.2">
      <c r="P3813" s="485"/>
      <c r="Q3813" s="485"/>
      <c r="R3813" s="485"/>
    </row>
    <row r="3814" spans="16:18" x14ac:dyDescent="0.2">
      <c r="P3814" s="485"/>
      <c r="Q3814" s="485"/>
      <c r="R3814" s="485"/>
    </row>
    <row r="3815" spans="16:18" x14ac:dyDescent="0.2">
      <c r="P3815" s="485"/>
      <c r="Q3815" s="485"/>
      <c r="R3815" s="485"/>
    </row>
    <row r="3816" spans="16:18" x14ac:dyDescent="0.2">
      <c r="P3816" s="485"/>
      <c r="Q3816" s="485"/>
      <c r="R3816" s="485"/>
    </row>
    <row r="3817" spans="16:18" x14ac:dyDescent="0.2">
      <c r="P3817" s="485"/>
      <c r="Q3817" s="485"/>
      <c r="R3817" s="485"/>
    </row>
    <row r="3818" spans="16:18" x14ac:dyDescent="0.2">
      <c r="P3818" s="485"/>
      <c r="Q3818" s="485"/>
      <c r="R3818" s="485"/>
    </row>
    <row r="3819" spans="16:18" x14ac:dyDescent="0.2">
      <c r="P3819" s="485"/>
      <c r="Q3819" s="485"/>
      <c r="R3819" s="485"/>
    </row>
    <row r="3820" spans="16:18" x14ac:dyDescent="0.2">
      <c r="P3820" s="485"/>
      <c r="Q3820" s="485"/>
      <c r="R3820" s="485"/>
    </row>
    <row r="3821" spans="16:18" x14ac:dyDescent="0.2">
      <c r="P3821" s="485"/>
      <c r="Q3821" s="485"/>
      <c r="R3821" s="485"/>
    </row>
    <row r="3822" spans="16:18" x14ac:dyDescent="0.2">
      <c r="P3822" s="485"/>
      <c r="Q3822" s="485"/>
      <c r="R3822" s="485"/>
    </row>
    <row r="3823" spans="16:18" x14ac:dyDescent="0.2">
      <c r="P3823" s="485"/>
      <c r="Q3823" s="485"/>
      <c r="R3823" s="485"/>
    </row>
    <row r="3824" spans="16:18" x14ac:dyDescent="0.2">
      <c r="P3824" s="485"/>
      <c r="Q3824" s="485"/>
      <c r="R3824" s="485"/>
    </row>
    <row r="3825" spans="16:18" x14ac:dyDescent="0.2">
      <c r="P3825" s="485"/>
      <c r="Q3825" s="485"/>
      <c r="R3825" s="485"/>
    </row>
    <row r="3826" spans="16:18" x14ac:dyDescent="0.2">
      <c r="P3826" s="485"/>
      <c r="Q3826" s="485"/>
      <c r="R3826" s="485"/>
    </row>
    <row r="3827" spans="16:18" x14ac:dyDescent="0.2">
      <c r="P3827" s="485"/>
      <c r="Q3827" s="485"/>
      <c r="R3827" s="485"/>
    </row>
    <row r="3828" spans="16:18" x14ac:dyDescent="0.2">
      <c r="P3828" s="485"/>
      <c r="Q3828" s="485"/>
      <c r="R3828" s="485"/>
    </row>
    <row r="3829" spans="16:18" x14ac:dyDescent="0.2">
      <c r="P3829" s="485"/>
      <c r="Q3829" s="485"/>
      <c r="R3829" s="485"/>
    </row>
    <row r="3830" spans="16:18" x14ac:dyDescent="0.2">
      <c r="P3830" s="485"/>
      <c r="Q3830" s="485"/>
      <c r="R3830" s="485"/>
    </row>
    <row r="3831" spans="16:18" x14ac:dyDescent="0.2">
      <c r="P3831" s="485"/>
      <c r="Q3831" s="485"/>
      <c r="R3831" s="485"/>
    </row>
    <row r="3832" spans="16:18" x14ac:dyDescent="0.2">
      <c r="P3832" s="485"/>
      <c r="Q3832" s="485"/>
      <c r="R3832" s="485"/>
    </row>
    <row r="3833" spans="16:18" x14ac:dyDescent="0.2">
      <c r="P3833" s="485"/>
      <c r="Q3833" s="485"/>
      <c r="R3833" s="485"/>
    </row>
    <row r="3834" spans="16:18" x14ac:dyDescent="0.2">
      <c r="P3834" s="485"/>
      <c r="Q3834" s="485"/>
      <c r="R3834" s="485"/>
    </row>
    <row r="3835" spans="16:18" x14ac:dyDescent="0.2">
      <c r="P3835" s="485"/>
      <c r="Q3835" s="485"/>
      <c r="R3835" s="485"/>
    </row>
    <row r="3836" spans="16:18" x14ac:dyDescent="0.2">
      <c r="P3836" s="485"/>
      <c r="Q3836" s="485"/>
      <c r="R3836" s="485"/>
    </row>
    <row r="3837" spans="16:18" x14ac:dyDescent="0.2">
      <c r="P3837" s="485"/>
      <c r="Q3837" s="485"/>
      <c r="R3837" s="485"/>
    </row>
    <row r="3838" spans="16:18" x14ac:dyDescent="0.2">
      <c r="P3838" s="485"/>
      <c r="Q3838" s="485"/>
      <c r="R3838" s="485"/>
    </row>
    <row r="3839" spans="16:18" x14ac:dyDescent="0.2">
      <c r="P3839" s="485"/>
      <c r="Q3839" s="485"/>
      <c r="R3839" s="485"/>
    </row>
    <row r="3840" spans="16:18" x14ac:dyDescent="0.2">
      <c r="P3840" s="485"/>
      <c r="Q3840" s="485"/>
      <c r="R3840" s="485"/>
    </row>
    <row r="3841" spans="16:18" x14ac:dyDescent="0.2">
      <c r="P3841" s="485"/>
      <c r="Q3841" s="485"/>
      <c r="R3841" s="485"/>
    </row>
    <row r="3842" spans="16:18" x14ac:dyDescent="0.2">
      <c r="P3842" s="485"/>
      <c r="Q3842" s="485"/>
      <c r="R3842" s="485"/>
    </row>
    <row r="3843" spans="16:18" x14ac:dyDescent="0.2">
      <c r="P3843" s="485"/>
      <c r="Q3843" s="485"/>
      <c r="R3843" s="485"/>
    </row>
    <row r="3844" spans="16:18" x14ac:dyDescent="0.2">
      <c r="P3844" s="485"/>
      <c r="Q3844" s="485"/>
      <c r="R3844" s="485"/>
    </row>
    <row r="3845" spans="16:18" x14ac:dyDescent="0.2">
      <c r="P3845" s="485"/>
      <c r="Q3845" s="485"/>
      <c r="R3845" s="485"/>
    </row>
    <row r="3846" spans="16:18" x14ac:dyDescent="0.2">
      <c r="P3846" s="485"/>
      <c r="Q3846" s="485"/>
      <c r="R3846" s="485"/>
    </row>
    <row r="3847" spans="16:18" x14ac:dyDescent="0.2">
      <c r="P3847" s="485"/>
      <c r="Q3847" s="485"/>
      <c r="R3847" s="485"/>
    </row>
    <row r="3848" spans="16:18" x14ac:dyDescent="0.2">
      <c r="P3848" s="485"/>
      <c r="Q3848" s="485"/>
      <c r="R3848" s="485"/>
    </row>
    <row r="3849" spans="16:18" x14ac:dyDescent="0.2">
      <c r="P3849" s="485"/>
      <c r="Q3849" s="485"/>
      <c r="R3849" s="485"/>
    </row>
    <row r="3850" spans="16:18" x14ac:dyDescent="0.2">
      <c r="P3850" s="485"/>
      <c r="Q3850" s="485"/>
      <c r="R3850" s="485"/>
    </row>
    <row r="3851" spans="16:18" x14ac:dyDescent="0.2">
      <c r="P3851" s="485"/>
      <c r="Q3851" s="485"/>
      <c r="R3851" s="485"/>
    </row>
    <row r="3852" spans="16:18" x14ac:dyDescent="0.2">
      <c r="P3852" s="485"/>
      <c r="Q3852" s="485"/>
      <c r="R3852" s="485"/>
    </row>
    <row r="3853" spans="16:18" x14ac:dyDescent="0.2">
      <c r="P3853" s="485"/>
      <c r="Q3853" s="485"/>
      <c r="R3853" s="485"/>
    </row>
    <row r="3854" spans="16:18" x14ac:dyDescent="0.2">
      <c r="P3854" s="485"/>
      <c r="Q3854" s="485"/>
      <c r="R3854" s="485"/>
    </row>
    <row r="3855" spans="16:18" x14ac:dyDescent="0.2">
      <c r="P3855" s="485"/>
      <c r="Q3855" s="485"/>
      <c r="R3855" s="485"/>
    </row>
    <row r="3856" spans="16:18" x14ac:dyDescent="0.2">
      <c r="P3856" s="485"/>
      <c r="Q3856" s="485"/>
      <c r="R3856" s="485"/>
    </row>
    <row r="3857" spans="16:18" x14ac:dyDescent="0.2">
      <c r="P3857" s="485"/>
      <c r="Q3857" s="485"/>
      <c r="R3857" s="485"/>
    </row>
    <row r="3858" spans="16:18" x14ac:dyDescent="0.2">
      <c r="P3858" s="485"/>
      <c r="Q3858" s="485"/>
      <c r="R3858" s="485"/>
    </row>
    <row r="3859" spans="16:18" x14ac:dyDescent="0.2">
      <c r="P3859" s="485"/>
      <c r="Q3859" s="485"/>
      <c r="R3859" s="485"/>
    </row>
    <row r="3860" spans="16:18" x14ac:dyDescent="0.2">
      <c r="P3860" s="485"/>
      <c r="Q3860" s="485"/>
      <c r="R3860" s="485"/>
    </row>
    <row r="3861" spans="16:18" x14ac:dyDescent="0.2">
      <c r="P3861" s="485"/>
      <c r="Q3861" s="485"/>
      <c r="R3861" s="485"/>
    </row>
    <row r="3862" spans="16:18" x14ac:dyDescent="0.2">
      <c r="P3862" s="485"/>
      <c r="Q3862" s="485"/>
      <c r="R3862" s="485"/>
    </row>
    <row r="3863" spans="16:18" x14ac:dyDescent="0.2">
      <c r="P3863" s="485"/>
      <c r="Q3863" s="485"/>
      <c r="R3863" s="485"/>
    </row>
    <row r="3864" spans="16:18" x14ac:dyDescent="0.2">
      <c r="P3864" s="485"/>
      <c r="Q3864" s="485"/>
      <c r="R3864" s="485"/>
    </row>
    <row r="3865" spans="16:18" x14ac:dyDescent="0.2">
      <c r="P3865" s="485"/>
      <c r="Q3865" s="485"/>
      <c r="R3865" s="485"/>
    </row>
    <row r="3866" spans="16:18" x14ac:dyDescent="0.2">
      <c r="P3866" s="485"/>
      <c r="Q3866" s="485"/>
      <c r="R3866" s="485"/>
    </row>
    <row r="3867" spans="16:18" x14ac:dyDescent="0.2">
      <c r="P3867" s="485"/>
      <c r="Q3867" s="485"/>
      <c r="R3867" s="485"/>
    </row>
    <row r="3868" spans="16:18" x14ac:dyDescent="0.2">
      <c r="P3868" s="485"/>
      <c r="Q3868" s="485"/>
      <c r="R3868" s="485"/>
    </row>
    <row r="3869" spans="16:18" x14ac:dyDescent="0.2">
      <c r="P3869" s="485"/>
      <c r="Q3869" s="485"/>
      <c r="R3869" s="485"/>
    </row>
    <row r="3870" spans="16:18" x14ac:dyDescent="0.2">
      <c r="P3870" s="485"/>
      <c r="Q3870" s="485"/>
      <c r="R3870" s="485"/>
    </row>
    <row r="3871" spans="16:18" x14ac:dyDescent="0.2">
      <c r="P3871" s="485"/>
      <c r="Q3871" s="485"/>
      <c r="R3871" s="485"/>
    </row>
    <row r="3872" spans="16:18" x14ac:dyDescent="0.2">
      <c r="P3872" s="485"/>
      <c r="Q3872" s="485"/>
      <c r="R3872" s="485"/>
    </row>
    <row r="3873" spans="16:18" x14ac:dyDescent="0.2">
      <c r="P3873" s="485"/>
      <c r="Q3873" s="485"/>
      <c r="R3873" s="485"/>
    </row>
    <row r="3874" spans="16:18" x14ac:dyDescent="0.2">
      <c r="P3874" s="485"/>
      <c r="Q3874" s="485"/>
      <c r="R3874" s="485"/>
    </row>
    <row r="3875" spans="16:18" x14ac:dyDescent="0.2">
      <c r="P3875" s="485"/>
      <c r="Q3875" s="485"/>
      <c r="R3875" s="485"/>
    </row>
    <row r="3876" spans="16:18" x14ac:dyDescent="0.2">
      <c r="P3876" s="485"/>
      <c r="Q3876" s="485"/>
      <c r="R3876" s="485"/>
    </row>
    <row r="3877" spans="16:18" x14ac:dyDescent="0.2">
      <c r="P3877" s="485"/>
      <c r="Q3877" s="485"/>
      <c r="R3877" s="485"/>
    </row>
    <row r="3878" spans="16:18" x14ac:dyDescent="0.2">
      <c r="P3878" s="485"/>
      <c r="Q3878" s="485"/>
      <c r="R3878" s="485"/>
    </row>
    <row r="3879" spans="16:18" x14ac:dyDescent="0.2">
      <c r="P3879" s="485"/>
      <c r="Q3879" s="485"/>
      <c r="R3879" s="485"/>
    </row>
    <row r="3880" spans="16:18" x14ac:dyDescent="0.2">
      <c r="P3880" s="485"/>
      <c r="Q3880" s="485"/>
      <c r="R3880" s="485"/>
    </row>
    <row r="3881" spans="16:18" x14ac:dyDescent="0.2">
      <c r="P3881" s="485"/>
      <c r="Q3881" s="485"/>
      <c r="R3881" s="485"/>
    </row>
    <row r="3882" spans="16:18" x14ac:dyDescent="0.2">
      <c r="P3882" s="485"/>
      <c r="Q3882" s="485"/>
      <c r="R3882" s="485"/>
    </row>
    <row r="3883" spans="16:18" x14ac:dyDescent="0.2">
      <c r="P3883" s="485"/>
      <c r="Q3883" s="485"/>
      <c r="R3883" s="485"/>
    </row>
    <row r="3884" spans="16:18" x14ac:dyDescent="0.2">
      <c r="P3884" s="485"/>
      <c r="Q3884" s="485"/>
      <c r="R3884" s="485"/>
    </row>
    <row r="3885" spans="16:18" x14ac:dyDescent="0.2">
      <c r="P3885" s="485"/>
      <c r="Q3885" s="485"/>
      <c r="R3885" s="485"/>
    </row>
    <row r="3886" spans="16:18" x14ac:dyDescent="0.2">
      <c r="P3886" s="485"/>
      <c r="Q3886" s="485"/>
      <c r="R3886" s="485"/>
    </row>
    <row r="3887" spans="16:18" x14ac:dyDescent="0.2">
      <c r="P3887" s="485"/>
      <c r="Q3887" s="485"/>
      <c r="R3887" s="485"/>
    </row>
    <row r="3888" spans="16:18" x14ac:dyDescent="0.2">
      <c r="P3888" s="485"/>
      <c r="Q3888" s="485"/>
      <c r="R3888" s="485"/>
    </row>
    <row r="3889" spans="16:18" x14ac:dyDescent="0.2">
      <c r="P3889" s="485"/>
      <c r="Q3889" s="485"/>
      <c r="R3889" s="485"/>
    </row>
    <row r="3890" spans="16:18" x14ac:dyDescent="0.2">
      <c r="P3890" s="485"/>
      <c r="Q3890" s="485"/>
      <c r="R3890" s="485"/>
    </row>
    <row r="3891" spans="16:18" x14ac:dyDescent="0.2">
      <c r="P3891" s="485"/>
      <c r="Q3891" s="485"/>
      <c r="R3891" s="485"/>
    </row>
    <row r="3892" spans="16:18" x14ac:dyDescent="0.2">
      <c r="P3892" s="485"/>
      <c r="Q3892" s="485"/>
      <c r="R3892" s="485"/>
    </row>
    <row r="3893" spans="16:18" x14ac:dyDescent="0.2">
      <c r="P3893" s="485"/>
      <c r="Q3893" s="485"/>
      <c r="R3893" s="485"/>
    </row>
    <row r="3894" spans="16:18" x14ac:dyDescent="0.2">
      <c r="P3894" s="485"/>
      <c r="Q3894" s="485"/>
      <c r="R3894" s="485"/>
    </row>
    <row r="3895" spans="16:18" x14ac:dyDescent="0.2">
      <c r="P3895" s="485"/>
      <c r="Q3895" s="485"/>
      <c r="R3895" s="485"/>
    </row>
    <row r="3896" spans="16:18" x14ac:dyDescent="0.2">
      <c r="P3896" s="485"/>
      <c r="Q3896" s="485"/>
      <c r="R3896" s="485"/>
    </row>
    <row r="3897" spans="16:18" x14ac:dyDescent="0.2">
      <c r="P3897" s="485"/>
      <c r="Q3897" s="485"/>
      <c r="R3897" s="485"/>
    </row>
    <row r="3898" spans="16:18" x14ac:dyDescent="0.2">
      <c r="P3898" s="485"/>
      <c r="Q3898" s="485"/>
      <c r="R3898" s="485"/>
    </row>
    <row r="3899" spans="16:18" x14ac:dyDescent="0.2">
      <c r="P3899" s="485"/>
      <c r="Q3899" s="485"/>
      <c r="R3899" s="485"/>
    </row>
    <row r="3900" spans="16:18" x14ac:dyDescent="0.2">
      <c r="P3900" s="485"/>
      <c r="Q3900" s="485"/>
      <c r="R3900" s="485"/>
    </row>
    <row r="3901" spans="16:18" x14ac:dyDescent="0.2">
      <c r="P3901" s="485"/>
      <c r="Q3901" s="485"/>
      <c r="R3901" s="485"/>
    </row>
    <row r="3902" spans="16:18" x14ac:dyDescent="0.2">
      <c r="P3902" s="485"/>
      <c r="Q3902" s="485"/>
      <c r="R3902" s="485"/>
    </row>
    <row r="3903" spans="16:18" x14ac:dyDescent="0.2">
      <c r="P3903" s="485"/>
      <c r="Q3903" s="485"/>
      <c r="R3903" s="485"/>
    </row>
    <row r="3904" spans="16:18" x14ac:dyDescent="0.2">
      <c r="P3904" s="485"/>
      <c r="Q3904" s="485"/>
      <c r="R3904" s="485"/>
    </row>
    <row r="3905" spans="16:18" x14ac:dyDescent="0.2">
      <c r="P3905" s="485"/>
      <c r="Q3905" s="485"/>
      <c r="R3905" s="485"/>
    </row>
    <row r="3906" spans="16:18" x14ac:dyDescent="0.2">
      <c r="P3906" s="485"/>
      <c r="Q3906" s="485"/>
      <c r="R3906" s="485"/>
    </row>
    <row r="3907" spans="16:18" x14ac:dyDescent="0.2">
      <c r="P3907" s="485"/>
      <c r="Q3907" s="485"/>
      <c r="R3907" s="485"/>
    </row>
    <row r="3908" spans="16:18" x14ac:dyDescent="0.2">
      <c r="P3908" s="485"/>
      <c r="Q3908" s="485"/>
      <c r="R3908" s="485"/>
    </row>
    <row r="3909" spans="16:18" x14ac:dyDescent="0.2">
      <c r="P3909" s="485"/>
      <c r="Q3909" s="485"/>
      <c r="R3909" s="485"/>
    </row>
    <row r="3910" spans="16:18" x14ac:dyDescent="0.2">
      <c r="P3910" s="485"/>
      <c r="Q3910" s="485"/>
      <c r="R3910" s="485"/>
    </row>
    <row r="3911" spans="16:18" x14ac:dyDescent="0.2">
      <c r="P3911" s="485"/>
      <c r="Q3911" s="485"/>
      <c r="R3911" s="485"/>
    </row>
    <row r="3912" spans="16:18" x14ac:dyDescent="0.2">
      <c r="P3912" s="485"/>
      <c r="Q3912" s="485"/>
      <c r="R3912" s="485"/>
    </row>
    <row r="3913" spans="16:18" x14ac:dyDescent="0.2">
      <c r="P3913" s="485"/>
      <c r="Q3913" s="485"/>
      <c r="R3913" s="485"/>
    </row>
    <row r="3914" spans="16:18" x14ac:dyDescent="0.2">
      <c r="P3914" s="485"/>
      <c r="Q3914" s="485"/>
      <c r="R3914" s="485"/>
    </row>
    <row r="3915" spans="16:18" x14ac:dyDescent="0.2">
      <c r="P3915" s="485"/>
      <c r="Q3915" s="485"/>
      <c r="R3915" s="485"/>
    </row>
    <row r="3916" spans="16:18" x14ac:dyDescent="0.2">
      <c r="P3916" s="485"/>
      <c r="Q3916" s="485"/>
      <c r="R3916" s="485"/>
    </row>
    <row r="3917" spans="16:18" x14ac:dyDescent="0.2">
      <c r="P3917" s="485"/>
      <c r="Q3917" s="485"/>
      <c r="R3917" s="485"/>
    </row>
    <row r="3918" spans="16:18" x14ac:dyDescent="0.2">
      <c r="P3918" s="485"/>
      <c r="Q3918" s="485"/>
      <c r="R3918" s="485"/>
    </row>
    <row r="3919" spans="16:18" x14ac:dyDescent="0.2">
      <c r="P3919" s="485"/>
      <c r="Q3919" s="485"/>
      <c r="R3919" s="485"/>
    </row>
    <row r="3920" spans="16:18" x14ac:dyDescent="0.2">
      <c r="P3920" s="485"/>
      <c r="Q3920" s="485"/>
      <c r="R3920" s="485"/>
    </row>
    <row r="3921" spans="16:18" x14ac:dyDescent="0.2">
      <c r="P3921" s="485"/>
      <c r="Q3921" s="485"/>
      <c r="R3921" s="485"/>
    </row>
    <row r="3922" spans="16:18" x14ac:dyDescent="0.2">
      <c r="P3922" s="485"/>
      <c r="Q3922" s="485"/>
      <c r="R3922" s="485"/>
    </row>
    <row r="3923" spans="16:18" x14ac:dyDescent="0.2">
      <c r="P3923" s="485"/>
      <c r="Q3923" s="485"/>
      <c r="R3923" s="485"/>
    </row>
    <row r="3924" spans="16:18" x14ac:dyDescent="0.2">
      <c r="P3924" s="485"/>
      <c r="Q3924" s="485"/>
      <c r="R3924" s="485"/>
    </row>
    <row r="3925" spans="16:18" x14ac:dyDescent="0.2">
      <c r="P3925" s="485"/>
      <c r="Q3925" s="485"/>
      <c r="R3925" s="485"/>
    </row>
    <row r="3926" spans="16:18" x14ac:dyDescent="0.2">
      <c r="P3926" s="485"/>
      <c r="Q3926" s="485"/>
      <c r="R3926" s="485"/>
    </row>
    <row r="3927" spans="16:18" x14ac:dyDescent="0.2">
      <c r="P3927" s="485"/>
      <c r="Q3927" s="485"/>
      <c r="R3927" s="485"/>
    </row>
    <row r="3928" spans="16:18" x14ac:dyDescent="0.2">
      <c r="P3928" s="485"/>
      <c r="Q3928" s="485"/>
      <c r="R3928" s="485"/>
    </row>
    <row r="3929" spans="16:18" x14ac:dyDescent="0.2">
      <c r="P3929" s="485"/>
      <c r="Q3929" s="485"/>
      <c r="R3929" s="485"/>
    </row>
    <row r="3930" spans="16:18" x14ac:dyDescent="0.2">
      <c r="P3930" s="485"/>
      <c r="Q3930" s="485"/>
      <c r="R3930" s="485"/>
    </row>
    <row r="3931" spans="16:18" x14ac:dyDescent="0.2">
      <c r="P3931" s="485"/>
      <c r="Q3931" s="485"/>
      <c r="R3931" s="485"/>
    </row>
    <row r="3932" spans="16:18" x14ac:dyDescent="0.2">
      <c r="P3932" s="485"/>
      <c r="Q3932" s="485"/>
      <c r="R3932" s="485"/>
    </row>
    <row r="3933" spans="16:18" x14ac:dyDescent="0.2">
      <c r="P3933" s="485"/>
      <c r="Q3933" s="485"/>
      <c r="R3933" s="485"/>
    </row>
    <row r="3934" spans="16:18" x14ac:dyDescent="0.2">
      <c r="P3934" s="485"/>
      <c r="Q3934" s="485"/>
      <c r="R3934" s="485"/>
    </row>
    <row r="3935" spans="16:18" x14ac:dyDescent="0.2">
      <c r="P3935" s="485"/>
      <c r="Q3935" s="485"/>
      <c r="R3935" s="485"/>
    </row>
    <row r="3936" spans="16:18" x14ac:dyDescent="0.2">
      <c r="P3936" s="485"/>
      <c r="Q3936" s="485"/>
      <c r="R3936" s="485"/>
    </row>
    <row r="3937" spans="16:18" x14ac:dyDescent="0.2">
      <c r="P3937" s="485"/>
      <c r="Q3937" s="485"/>
      <c r="R3937" s="485"/>
    </row>
    <row r="3938" spans="16:18" x14ac:dyDescent="0.2">
      <c r="P3938" s="485"/>
      <c r="Q3938" s="485"/>
      <c r="R3938" s="485"/>
    </row>
    <row r="3939" spans="16:18" x14ac:dyDescent="0.2">
      <c r="P3939" s="485"/>
      <c r="Q3939" s="485"/>
      <c r="R3939" s="485"/>
    </row>
    <row r="3940" spans="16:18" x14ac:dyDescent="0.2">
      <c r="P3940" s="485"/>
      <c r="Q3940" s="485"/>
      <c r="R3940" s="485"/>
    </row>
    <row r="3941" spans="16:18" x14ac:dyDescent="0.2">
      <c r="P3941" s="485"/>
      <c r="Q3941" s="485"/>
      <c r="R3941" s="485"/>
    </row>
    <row r="3942" spans="16:18" x14ac:dyDescent="0.2">
      <c r="P3942" s="485"/>
      <c r="Q3942" s="485"/>
      <c r="R3942" s="485"/>
    </row>
    <row r="3943" spans="16:18" x14ac:dyDescent="0.2">
      <c r="P3943" s="485"/>
      <c r="Q3943" s="485"/>
      <c r="R3943" s="485"/>
    </row>
    <row r="3944" spans="16:18" x14ac:dyDescent="0.2">
      <c r="P3944" s="485"/>
      <c r="Q3944" s="485"/>
      <c r="R3944" s="485"/>
    </row>
    <row r="3945" spans="16:18" x14ac:dyDescent="0.2">
      <c r="P3945" s="485"/>
      <c r="Q3945" s="485"/>
      <c r="R3945" s="485"/>
    </row>
    <row r="3946" spans="16:18" x14ac:dyDescent="0.2">
      <c r="P3946" s="485"/>
      <c r="Q3946" s="485"/>
      <c r="R3946" s="485"/>
    </row>
    <row r="3947" spans="16:18" x14ac:dyDescent="0.2">
      <c r="P3947" s="485"/>
      <c r="Q3947" s="485"/>
      <c r="R3947" s="485"/>
    </row>
    <row r="3948" spans="16:18" x14ac:dyDescent="0.2">
      <c r="P3948" s="485"/>
      <c r="Q3948" s="485"/>
      <c r="R3948" s="485"/>
    </row>
    <row r="3949" spans="16:18" x14ac:dyDescent="0.2">
      <c r="P3949" s="485"/>
      <c r="Q3949" s="485"/>
      <c r="R3949" s="485"/>
    </row>
    <row r="3950" spans="16:18" x14ac:dyDescent="0.2">
      <c r="P3950" s="485"/>
      <c r="Q3950" s="485"/>
      <c r="R3950" s="485"/>
    </row>
    <row r="3951" spans="16:18" x14ac:dyDescent="0.2">
      <c r="P3951" s="485"/>
      <c r="Q3951" s="485"/>
      <c r="R3951" s="485"/>
    </row>
    <row r="3952" spans="16:18" x14ac:dyDescent="0.2">
      <c r="P3952" s="485"/>
      <c r="Q3952" s="485"/>
      <c r="R3952" s="485"/>
    </row>
    <row r="3953" spans="16:18" x14ac:dyDescent="0.2">
      <c r="P3953" s="485"/>
      <c r="Q3953" s="485"/>
      <c r="R3953" s="485"/>
    </row>
    <row r="3954" spans="16:18" x14ac:dyDescent="0.2">
      <c r="P3954" s="485"/>
      <c r="Q3954" s="485"/>
      <c r="R3954" s="485"/>
    </row>
    <row r="3955" spans="16:18" x14ac:dyDescent="0.2">
      <c r="P3955" s="485"/>
      <c r="Q3955" s="485"/>
      <c r="R3955" s="485"/>
    </row>
    <row r="3956" spans="16:18" x14ac:dyDescent="0.2">
      <c r="P3956" s="485"/>
      <c r="Q3956" s="485"/>
      <c r="R3956" s="485"/>
    </row>
    <row r="3957" spans="16:18" x14ac:dyDescent="0.2">
      <c r="P3957" s="485"/>
      <c r="Q3957" s="485"/>
      <c r="R3957" s="485"/>
    </row>
    <row r="3958" spans="16:18" x14ac:dyDescent="0.2">
      <c r="P3958" s="485"/>
      <c r="Q3958" s="485"/>
      <c r="R3958" s="485"/>
    </row>
    <row r="3959" spans="16:18" x14ac:dyDescent="0.2">
      <c r="P3959" s="485"/>
      <c r="Q3959" s="485"/>
      <c r="R3959" s="485"/>
    </row>
    <row r="3960" spans="16:18" x14ac:dyDescent="0.2">
      <c r="P3960" s="485"/>
      <c r="Q3960" s="485"/>
      <c r="R3960" s="485"/>
    </row>
    <row r="3961" spans="16:18" x14ac:dyDescent="0.2">
      <c r="P3961" s="485"/>
      <c r="Q3961" s="485"/>
      <c r="R3961" s="485"/>
    </row>
    <row r="3962" spans="16:18" x14ac:dyDescent="0.2">
      <c r="P3962" s="485"/>
      <c r="Q3962" s="485"/>
      <c r="R3962" s="485"/>
    </row>
    <row r="3963" spans="16:18" x14ac:dyDescent="0.2">
      <c r="P3963" s="485"/>
      <c r="Q3963" s="485"/>
      <c r="R3963" s="485"/>
    </row>
    <row r="3964" spans="16:18" x14ac:dyDescent="0.2">
      <c r="P3964" s="485"/>
      <c r="Q3964" s="485"/>
      <c r="R3964" s="485"/>
    </row>
    <row r="3965" spans="16:18" x14ac:dyDescent="0.2">
      <c r="P3965" s="485"/>
      <c r="Q3965" s="485"/>
      <c r="R3965" s="485"/>
    </row>
    <row r="3966" spans="16:18" x14ac:dyDescent="0.2">
      <c r="P3966" s="485"/>
      <c r="Q3966" s="485"/>
      <c r="R3966" s="485"/>
    </row>
    <row r="3967" spans="16:18" x14ac:dyDescent="0.2">
      <c r="P3967" s="485"/>
      <c r="Q3967" s="485"/>
      <c r="R3967" s="485"/>
    </row>
    <row r="3968" spans="16:18" x14ac:dyDescent="0.2">
      <c r="P3968" s="485"/>
      <c r="Q3968" s="485"/>
      <c r="R3968" s="485"/>
    </row>
    <row r="3969" spans="16:18" x14ac:dyDescent="0.2">
      <c r="P3969" s="485"/>
      <c r="Q3969" s="485"/>
      <c r="R3969" s="485"/>
    </row>
    <row r="3970" spans="16:18" x14ac:dyDescent="0.2">
      <c r="P3970" s="485"/>
      <c r="Q3970" s="485"/>
      <c r="R3970" s="485"/>
    </row>
    <row r="3971" spans="16:18" x14ac:dyDescent="0.2">
      <c r="P3971" s="485"/>
      <c r="Q3971" s="485"/>
      <c r="R3971" s="485"/>
    </row>
    <row r="3972" spans="16:18" x14ac:dyDescent="0.2">
      <c r="P3972" s="485"/>
      <c r="Q3972" s="485"/>
      <c r="R3972" s="485"/>
    </row>
    <row r="3973" spans="16:18" x14ac:dyDescent="0.2">
      <c r="P3973" s="485"/>
      <c r="Q3973" s="485"/>
      <c r="R3973" s="485"/>
    </row>
    <row r="3974" spans="16:18" x14ac:dyDescent="0.2">
      <c r="P3974" s="485"/>
      <c r="Q3974" s="485"/>
      <c r="R3974" s="485"/>
    </row>
    <row r="3975" spans="16:18" x14ac:dyDescent="0.2">
      <c r="P3975" s="485"/>
      <c r="Q3975" s="485"/>
      <c r="R3975" s="485"/>
    </row>
    <row r="3976" spans="16:18" x14ac:dyDescent="0.2">
      <c r="P3976" s="485"/>
      <c r="Q3976" s="485"/>
      <c r="R3976" s="485"/>
    </row>
    <row r="3977" spans="16:18" x14ac:dyDescent="0.2">
      <c r="P3977" s="485"/>
      <c r="Q3977" s="485"/>
      <c r="R3977" s="485"/>
    </row>
    <row r="3978" spans="16:18" x14ac:dyDescent="0.2">
      <c r="P3978" s="485"/>
      <c r="Q3978" s="485"/>
      <c r="R3978" s="485"/>
    </row>
    <row r="3979" spans="16:18" x14ac:dyDescent="0.2">
      <c r="P3979" s="485"/>
      <c r="Q3979" s="485"/>
      <c r="R3979" s="485"/>
    </row>
    <row r="3980" spans="16:18" x14ac:dyDescent="0.2">
      <c r="P3980" s="485"/>
      <c r="Q3980" s="485"/>
      <c r="R3980" s="485"/>
    </row>
    <row r="3981" spans="16:18" x14ac:dyDescent="0.2">
      <c r="P3981" s="485"/>
      <c r="Q3981" s="485"/>
      <c r="R3981" s="485"/>
    </row>
    <row r="3982" spans="16:18" x14ac:dyDescent="0.2">
      <c r="P3982" s="485"/>
      <c r="Q3982" s="485"/>
      <c r="R3982" s="485"/>
    </row>
    <row r="3983" spans="16:18" x14ac:dyDescent="0.2">
      <c r="P3983" s="485"/>
      <c r="Q3983" s="485"/>
      <c r="R3983" s="485"/>
    </row>
    <row r="3984" spans="16:18" x14ac:dyDescent="0.2">
      <c r="P3984" s="485"/>
      <c r="Q3984" s="485"/>
      <c r="R3984" s="485"/>
    </row>
    <row r="3985" spans="16:18" x14ac:dyDescent="0.2">
      <c r="P3985" s="485"/>
      <c r="Q3985" s="485"/>
      <c r="R3985" s="485"/>
    </row>
    <row r="3986" spans="16:18" x14ac:dyDescent="0.2">
      <c r="P3986" s="485"/>
      <c r="Q3986" s="485"/>
      <c r="R3986" s="485"/>
    </row>
    <row r="3987" spans="16:18" x14ac:dyDescent="0.2">
      <c r="P3987" s="485"/>
      <c r="Q3987" s="485"/>
      <c r="R3987" s="485"/>
    </row>
    <row r="3988" spans="16:18" x14ac:dyDescent="0.2">
      <c r="P3988" s="485"/>
      <c r="Q3988" s="485"/>
      <c r="R3988" s="485"/>
    </row>
    <row r="3989" spans="16:18" x14ac:dyDescent="0.2">
      <c r="P3989" s="485"/>
      <c r="Q3989" s="485"/>
      <c r="R3989" s="485"/>
    </row>
    <row r="3990" spans="16:18" x14ac:dyDescent="0.2">
      <c r="P3990" s="485"/>
      <c r="Q3990" s="485"/>
      <c r="R3990" s="485"/>
    </row>
    <row r="3991" spans="16:18" x14ac:dyDescent="0.2">
      <c r="P3991" s="485"/>
      <c r="Q3991" s="485"/>
      <c r="R3991" s="485"/>
    </row>
    <row r="3992" spans="16:18" x14ac:dyDescent="0.2">
      <c r="P3992" s="485"/>
      <c r="Q3992" s="485"/>
      <c r="R3992" s="485"/>
    </row>
    <row r="3993" spans="16:18" x14ac:dyDescent="0.2">
      <c r="P3993" s="485"/>
      <c r="Q3993" s="485"/>
      <c r="R3993" s="485"/>
    </row>
    <row r="3994" spans="16:18" x14ac:dyDescent="0.2">
      <c r="P3994" s="485"/>
      <c r="Q3994" s="485"/>
      <c r="R3994" s="485"/>
    </row>
    <row r="3995" spans="16:18" x14ac:dyDescent="0.2">
      <c r="P3995" s="485"/>
      <c r="Q3995" s="485"/>
      <c r="R3995" s="485"/>
    </row>
    <row r="3996" spans="16:18" x14ac:dyDescent="0.2">
      <c r="P3996" s="485"/>
      <c r="Q3996" s="485"/>
      <c r="R3996" s="485"/>
    </row>
    <row r="3997" spans="16:18" x14ac:dyDescent="0.2">
      <c r="P3997" s="485"/>
      <c r="Q3997" s="485"/>
      <c r="R3997" s="485"/>
    </row>
    <row r="3998" spans="16:18" x14ac:dyDescent="0.2">
      <c r="P3998" s="485"/>
      <c r="Q3998" s="485"/>
      <c r="R3998" s="485"/>
    </row>
    <row r="3999" spans="16:18" x14ac:dyDescent="0.2">
      <c r="P3999" s="485"/>
      <c r="Q3999" s="485"/>
      <c r="R3999" s="485"/>
    </row>
    <row r="4000" spans="16:18" x14ac:dyDescent="0.2">
      <c r="P4000" s="485"/>
      <c r="Q4000" s="485"/>
      <c r="R4000" s="485"/>
    </row>
    <row r="4001" spans="16:18" x14ac:dyDescent="0.2">
      <c r="P4001" s="485"/>
      <c r="Q4001" s="485"/>
      <c r="R4001" s="485"/>
    </row>
    <row r="4002" spans="16:18" x14ac:dyDescent="0.2">
      <c r="P4002" s="485"/>
      <c r="Q4002" s="485"/>
      <c r="R4002" s="485"/>
    </row>
    <row r="4003" spans="16:18" x14ac:dyDescent="0.2">
      <c r="P4003" s="485"/>
      <c r="Q4003" s="485"/>
      <c r="R4003" s="485"/>
    </row>
    <row r="4004" spans="16:18" x14ac:dyDescent="0.2">
      <c r="P4004" s="485"/>
      <c r="Q4004" s="485"/>
      <c r="R4004" s="485"/>
    </row>
    <row r="4005" spans="16:18" x14ac:dyDescent="0.2">
      <c r="P4005" s="485"/>
      <c r="Q4005" s="485"/>
      <c r="R4005" s="485"/>
    </row>
    <row r="4006" spans="16:18" x14ac:dyDescent="0.2">
      <c r="P4006" s="485"/>
      <c r="Q4006" s="485"/>
      <c r="R4006" s="485"/>
    </row>
    <row r="4007" spans="16:18" x14ac:dyDescent="0.2">
      <c r="P4007" s="485"/>
      <c r="Q4007" s="485"/>
      <c r="R4007" s="485"/>
    </row>
    <row r="4008" spans="16:18" x14ac:dyDescent="0.2">
      <c r="P4008" s="485"/>
      <c r="Q4008" s="485"/>
      <c r="R4008" s="485"/>
    </row>
    <row r="4009" spans="16:18" x14ac:dyDescent="0.2">
      <c r="P4009" s="485"/>
      <c r="Q4009" s="485"/>
      <c r="R4009" s="485"/>
    </row>
    <row r="4010" spans="16:18" x14ac:dyDescent="0.2">
      <c r="P4010" s="485"/>
      <c r="Q4010" s="485"/>
      <c r="R4010" s="485"/>
    </row>
    <row r="4011" spans="16:18" x14ac:dyDescent="0.2">
      <c r="P4011" s="485"/>
      <c r="Q4011" s="485"/>
      <c r="R4011" s="485"/>
    </row>
    <row r="4012" spans="16:18" x14ac:dyDescent="0.2">
      <c r="P4012" s="485"/>
      <c r="Q4012" s="485"/>
      <c r="R4012" s="485"/>
    </row>
    <row r="4013" spans="16:18" x14ac:dyDescent="0.2">
      <c r="P4013" s="485"/>
      <c r="Q4013" s="485"/>
      <c r="R4013" s="485"/>
    </row>
    <row r="4014" spans="16:18" x14ac:dyDescent="0.2">
      <c r="P4014" s="485"/>
      <c r="Q4014" s="485"/>
      <c r="R4014" s="485"/>
    </row>
    <row r="4015" spans="16:18" x14ac:dyDescent="0.2">
      <c r="P4015" s="485"/>
      <c r="Q4015" s="485"/>
      <c r="R4015" s="485"/>
    </row>
    <row r="4016" spans="16:18" x14ac:dyDescent="0.2">
      <c r="P4016" s="485"/>
      <c r="Q4016" s="485"/>
      <c r="R4016" s="485"/>
    </row>
    <row r="4017" spans="16:18" x14ac:dyDescent="0.2">
      <c r="P4017" s="485"/>
      <c r="Q4017" s="485"/>
      <c r="R4017" s="485"/>
    </row>
    <row r="4018" spans="16:18" x14ac:dyDescent="0.2">
      <c r="P4018" s="485"/>
      <c r="Q4018" s="485"/>
      <c r="R4018" s="485"/>
    </row>
    <row r="4019" spans="16:18" x14ac:dyDescent="0.2">
      <c r="P4019" s="485"/>
      <c r="Q4019" s="485"/>
      <c r="R4019" s="485"/>
    </row>
    <row r="4020" spans="16:18" x14ac:dyDescent="0.2">
      <c r="P4020" s="485"/>
      <c r="Q4020" s="485"/>
      <c r="R4020" s="485"/>
    </row>
    <row r="4021" spans="16:18" x14ac:dyDescent="0.2">
      <c r="P4021" s="485"/>
      <c r="Q4021" s="485"/>
      <c r="R4021" s="485"/>
    </row>
    <row r="4022" spans="16:18" x14ac:dyDescent="0.2">
      <c r="P4022" s="485"/>
      <c r="Q4022" s="485"/>
      <c r="R4022" s="485"/>
    </row>
    <row r="4023" spans="16:18" x14ac:dyDescent="0.2">
      <c r="P4023" s="485"/>
      <c r="Q4023" s="485"/>
      <c r="R4023" s="485"/>
    </row>
    <row r="4024" spans="16:18" x14ac:dyDescent="0.2">
      <c r="P4024" s="485"/>
      <c r="Q4024" s="485"/>
      <c r="R4024" s="485"/>
    </row>
    <row r="4025" spans="16:18" x14ac:dyDescent="0.2">
      <c r="P4025" s="485"/>
      <c r="Q4025" s="485"/>
      <c r="R4025" s="485"/>
    </row>
    <row r="4026" spans="16:18" x14ac:dyDescent="0.2">
      <c r="P4026" s="485"/>
      <c r="Q4026" s="485"/>
      <c r="R4026" s="485"/>
    </row>
    <row r="4027" spans="16:18" x14ac:dyDescent="0.2">
      <c r="P4027" s="485"/>
      <c r="Q4027" s="485"/>
      <c r="R4027" s="485"/>
    </row>
    <row r="4028" spans="16:18" x14ac:dyDescent="0.2">
      <c r="P4028" s="485"/>
      <c r="Q4028" s="485"/>
      <c r="R4028" s="485"/>
    </row>
    <row r="4029" spans="16:18" x14ac:dyDescent="0.2">
      <c r="P4029" s="485"/>
      <c r="Q4029" s="485"/>
      <c r="R4029" s="485"/>
    </row>
    <row r="4030" spans="16:18" x14ac:dyDescent="0.2">
      <c r="P4030" s="485"/>
      <c r="Q4030" s="485"/>
      <c r="R4030" s="485"/>
    </row>
    <row r="4031" spans="16:18" x14ac:dyDescent="0.2">
      <c r="P4031" s="485"/>
      <c r="Q4031" s="485"/>
      <c r="R4031" s="485"/>
    </row>
    <row r="4032" spans="16:18" x14ac:dyDescent="0.2">
      <c r="P4032" s="485"/>
      <c r="Q4032" s="485"/>
      <c r="R4032" s="485"/>
    </row>
    <row r="4033" spans="16:18" x14ac:dyDescent="0.2">
      <c r="P4033" s="485"/>
      <c r="Q4033" s="485"/>
      <c r="R4033" s="485"/>
    </row>
    <row r="4034" spans="16:18" x14ac:dyDescent="0.2">
      <c r="P4034" s="485"/>
      <c r="Q4034" s="485"/>
      <c r="R4034" s="485"/>
    </row>
    <row r="4035" spans="16:18" x14ac:dyDescent="0.2">
      <c r="P4035" s="485"/>
      <c r="Q4035" s="485"/>
      <c r="R4035" s="485"/>
    </row>
    <row r="4036" spans="16:18" x14ac:dyDescent="0.2">
      <c r="P4036" s="485"/>
      <c r="Q4036" s="485"/>
      <c r="R4036" s="485"/>
    </row>
    <row r="4037" spans="16:18" x14ac:dyDescent="0.2">
      <c r="P4037" s="485"/>
      <c r="Q4037" s="485"/>
      <c r="R4037" s="485"/>
    </row>
    <row r="4038" spans="16:18" x14ac:dyDescent="0.2">
      <c r="P4038" s="485"/>
      <c r="Q4038" s="485"/>
      <c r="R4038" s="485"/>
    </row>
    <row r="4039" spans="16:18" x14ac:dyDescent="0.2">
      <c r="P4039" s="485"/>
      <c r="Q4039" s="485"/>
      <c r="R4039" s="485"/>
    </row>
    <row r="4040" spans="16:18" x14ac:dyDescent="0.2">
      <c r="P4040" s="485"/>
      <c r="Q4040" s="485"/>
      <c r="R4040" s="485"/>
    </row>
    <row r="4041" spans="16:18" x14ac:dyDescent="0.2">
      <c r="P4041" s="485"/>
      <c r="Q4041" s="485"/>
      <c r="R4041" s="485"/>
    </row>
    <row r="4042" spans="16:18" x14ac:dyDescent="0.2">
      <c r="P4042" s="485"/>
      <c r="Q4042" s="485"/>
      <c r="R4042" s="485"/>
    </row>
    <row r="4043" spans="16:18" x14ac:dyDescent="0.2">
      <c r="P4043" s="485"/>
      <c r="Q4043" s="485"/>
      <c r="R4043" s="485"/>
    </row>
    <row r="4044" spans="16:18" x14ac:dyDescent="0.2">
      <c r="P4044" s="485"/>
      <c r="Q4044" s="485"/>
      <c r="R4044" s="485"/>
    </row>
    <row r="4045" spans="16:18" x14ac:dyDescent="0.2">
      <c r="P4045" s="485"/>
      <c r="Q4045" s="485"/>
      <c r="R4045" s="485"/>
    </row>
    <row r="4046" spans="16:18" x14ac:dyDescent="0.2">
      <c r="P4046" s="485"/>
      <c r="Q4046" s="485"/>
      <c r="R4046" s="485"/>
    </row>
    <row r="4047" spans="16:18" x14ac:dyDescent="0.2">
      <c r="P4047" s="485"/>
      <c r="Q4047" s="485"/>
      <c r="R4047" s="485"/>
    </row>
    <row r="4048" spans="16:18" x14ac:dyDescent="0.2">
      <c r="P4048" s="485"/>
      <c r="Q4048" s="485"/>
      <c r="R4048" s="485"/>
    </row>
    <row r="4049" spans="16:18" x14ac:dyDescent="0.2">
      <c r="P4049" s="485"/>
      <c r="Q4049" s="485"/>
      <c r="R4049" s="485"/>
    </row>
    <row r="4050" spans="16:18" x14ac:dyDescent="0.2">
      <c r="P4050" s="485"/>
      <c r="Q4050" s="485"/>
      <c r="R4050" s="485"/>
    </row>
    <row r="4051" spans="16:18" x14ac:dyDescent="0.2">
      <c r="P4051" s="485"/>
      <c r="Q4051" s="485"/>
      <c r="R4051" s="485"/>
    </row>
    <row r="4052" spans="16:18" x14ac:dyDescent="0.2">
      <c r="P4052" s="485"/>
      <c r="Q4052" s="485"/>
      <c r="R4052" s="485"/>
    </row>
    <row r="4053" spans="16:18" x14ac:dyDescent="0.2">
      <c r="P4053" s="485"/>
      <c r="Q4053" s="485"/>
      <c r="R4053" s="485"/>
    </row>
    <row r="4054" spans="16:18" x14ac:dyDescent="0.2">
      <c r="P4054" s="485"/>
      <c r="Q4054" s="485"/>
      <c r="R4054" s="485"/>
    </row>
    <row r="4055" spans="16:18" x14ac:dyDescent="0.2">
      <c r="P4055" s="485"/>
      <c r="Q4055" s="485"/>
      <c r="R4055" s="485"/>
    </row>
    <row r="4056" spans="16:18" x14ac:dyDescent="0.2">
      <c r="P4056" s="485"/>
      <c r="Q4056" s="485"/>
      <c r="R4056" s="485"/>
    </row>
    <row r="4057" spans="16:18" x14ac:dyDescent="0.2">
      <c r="P4057" s="485"/>
      <c r="Q4057" s="485"/>
      <c r="R4057" s="485"/>
    </row>
    <row r="4058" spans="16:18" x14ac:dyDescent="0.2">
      <c r="P4058" s="485"/>
      <c r="Q4058" s="485"/>
      <c r="R4058" s="485"/>
    </row>
    <row r="4059" spans="16:18" x14ac:dyDescent="0.2">
      <c r="P4059" s="485"/>
      <c r="Q4059" s="485"/>
      <c r="R4059" s="485"/>
    </row>
    <row r="4060" spans="16:18" x14ac:dyDescent="0.2">
      <c r="P4060" s="485"/>
      <c r="Q4060" s="485"/>
      <c r="R4060" s="485"/>
    </row>
    <row r="4061" spans="16:18" x14ac:dyDescent="0.2">
      <c r="P4061" s="485"/>
      <c r="Q4061" s="485"/>
      <c r="R4061" s="485"/>
    </row>
    <row r="4062" spans="16:18" x14ac:dyDescent="0.2">
      <c r="P4062" s="485"/>
      <c r="Q4062" s="485"/>
      <c r="R4062" s="485"/>
    </row>
    <row r="4063" spans="16:18" x14ac:dyDescent="0.2">
      <c r="P4063" s="485"/>
      <c r="Q4063" s="485"/>
      <c r="R4063" s="485"/>
    </row>
    <row r="4064" spans="16:18" x14ac:dyDescent="0.2">
      <c r="P4064" s="485"/>
      <c r="Q4064" s="485"/>
      <c r="R4064" s="485"/>
    </row>
    <row r="4065" spans="16:18" x14ac:dyDescent="0.2">
      <c r="P4065" s="485"/>
      <c r="Q4065" s="485"/>
      <c r="R4065" s="485"/>
    </row>
    <row r="4066" spans="16:18" x14ac:dyDescent="0.2">
      <c r="P4066" s="485"/>
      <c r="Q4066" s="485"/>
      <c r="R4066" s="485"/>
    </row>
    <row r="4067" spans="16:18" x14ac:dyDescent="0.2">
      <c r="P4067" s="485"/>
      <c r="Q4067" s="485"/>
      <c r="R4067" s="485"/>
    </row>
    <row r="4068" spans="16:18" x14ac:dyDescent="0.2">
      <c r="P4068" s="485"/>
      <c r="Q4068" s="485"/>
      <c r="R4068" s="485"/>
    </row>
    <row r="4069" spans="16:18" x14ac:dyDescent="0.2">
      <c r="P4069" s="485"/>
      <c r="Q4069" s="485"/>
      <c r="R4069" s="485"/>
    </row>
    <row r="4070" spans="16:18" x14ac:dyDescent="0.2">
      <c r="P4070" s="485"/>
      <c r="Q4070" s="485"/>
      <c r="R4070" s="485"/>
    </row>
    <row r="4071" spans="16:18" x14ac:dyDescent="0.2">
      <c r="P4071" s="485"/>
      <c r="Q4071" s="485"/>
      <c r="R4071" s="485"/>
    </row>
    <row r="4072" spans="16:18" x14ac:dyDescent="0.2">
      <c r="P4072" s="485"/>
      <c r="Q4072" s="485"/>
      <c r="R4072" s="485"/>
    </row>
    <row r="4073" spans="16:18" x14ac:dyDescent="0.2">
      <c r="P4073" s="485"/>
      <c r="Q4073" s="485"/>
      <c r="R4073" s="485"/>
    </row>
    <row r="4074" spans="16:18" x14ac:dyDescent="0.2">
      <c r="P4074" s="485"/>
      <c r="Q4074" s="485"/>
      <c r="R4074" s="485"/>
    </row>
    <row r="4075" spans="16:18" x14ac:dyDescent="0.2">
      <c r="P4075" s="485"/>
      <c r="Q4075" s="485"/>
      <c r="R4075" s="485"/>
    </row>
    <row r="4076" spans="16:18" x14ac:dyDescent="0.2">
      <c r="P4076" s="485"/>
      <c r="Q4076" s="485"/>
      <c r="R4076" s="485"/>
    </row>
    <row r="4077" spans="16:18" x14ac:dyDescent="0.2">
      <c r="P4077" s="485"/>
      <c r="Q4077" s="485"/>
      <c r="R4077" s="485"/>
    </row>
    <row r="4078" spans="16:18" x14ac:dyDescent="0.2">
      <c r="P4078" s="485"/>
      <c r="Q4078" s="485"/>
      <c r="R4078" s="485"/>
    </row>
    <row r="4079" spans="16:18" x14ac:dyDescent="0.2">
      <c r="P4079" s="485"/>
      <c r="Q4079" s="485"/>
      <c r="R4079" s="485"/>
    </row>
    <row r="4080" spans="16:18" x14ac:dyDescent="0.2">
      <c r="P4080" s="485"/>
      <c r="Q4080" s="485"/>
      <c r="R4080" s="485"/>
    </row>
    <row r="4081" spans="16:18" x14ac:dyDescent="0.2">
      <c r="P4081" s="485"/>
      <c r="Q4081" s="485"/>
      <c r="R4081" s="485"/>
    </row>
    <row r="4082" spans="16:18" x14ac:dyDescent="0.2">
      <c r="P4082" s="485"/>
      <c r="Q4082" s="485"/>
      <c r="R4082" s="485"/>
    </row>
    <row r="4083" spans="16:18" x14ac:dyDescent="0.2">
      <c r="P4083" s="485"/>
      <c r="Q4083" s="485"/>
      <c r="R4083" s="485"/>
    </row>
    <row r="4084" spans="16:18" x14ac:dyDescent="0.2">
      <c r="P4084" s="485"/>
      <c r="Q4084" s="485"/>
      <c r="R4084" s="485"/>
    </row>
    <row r="4085" spans="16:18" x14ac:dyDescent="0.2">
      <c r="P4085" s="485"/>
      <c r="Q4085" s="485"/>
      <c r="R4085" s="485"/>
    </row>
    <row r="4086" spans="16:18" x14ac:dyDescent="0.2">
      <c r="P4086" s="485"/>
      <c r="Q4086" s="485"/>
      <c r="R4086" s="485"/>
    </row>
    <row r="4087" spans="16:18" x14ac:dyDescent="0.2">
      <c r="P4087" s="485"/>
      <c r="Q4087" s="485"/>
      <c r="R4087" s="485"/>
    </row>
    <row r="4088" spans="16:18" x14ac:dyDescent="0.2">
      <c r="P4088" s="485"/>
      <c r="Q4088" s="485"/>
      <c r="R4088" s="485"/>
    </row>
    <row r="4089" spans="16:18" x14ac:dyDescent="0.2">
      <c r="P4089" s="485"/>
      <c r="Q4089" s="485"/>
      <c r="R4089" s="485"/>
    </row>
    <row r="4090" spans="16:18" x14ac:dyDescent="0.2">
      <c r="P4090" s="485"/>
      <c r="Q4090" s="485"/>
      <c r="R4090" s="485"/>
    </row>
    <row r="4091" spans="16:18" x14ac:dyDescent="0.2">
      <c r="P4091" s="485"/>
      <c r="Q4091" s="485"/>
      <c r="R4091" s="485"/>
    </row>
    <row r="4092" spans="16:18" x14ac:dyDescent="0.2">
      <c r="P4092" s="485"/>
      <c r="Q4092" s="485"/>
      <c r="R4092" s="485"/>
    </row>
    <row r="4093" spans="16:18" x14ac:dyDescent="0.2">
      <c r="P4093" s="485"/>
      <c r="Q4093" s="485"/>
      <c r="R4093" s="485"/>
    </row>
    <row r="4094" spans="16:18" x14ac:dyDescent="0.2">
      <c r="P4094" s="485"/>
      <c r="Q4094" s="485"/>
      <c r="R4094" s="485"/>
    </row>
    <row r="4095" spans="16:18" x14ac:dyDescent="0.2">
      <c r="P4095" s="485"/>
      <c r="Q4095" s="485"/>
      <c r="R4095" s="485"/>
    </row>
    <row r="4096" spans="16:18" x14ac:dyDescent="0.2">
      <c r="P4096" s="485"/>
      <c r="Q4096" s="485"/>
      <c r="R4096" s="485"/>
    </row>
    <row r="4097" spans="16:18" x14ac:dyDescent="0.2">
      <c r="P4097" s="485"/>
      <c r="Q4097" s="485"/>
      <c r="R4097" s="485"/>
    </row>
    <row r="4098" spans="16:18" x14ac:dyDescent="0.2">
      <c r="P4098" s="485"/>
      <c r="Q4098" s="485"/>
      <c r="R4098" s="485"/>
    </row>
    <row r="4099" spans="16:18" x14ac:dyDescent="0.2">
      <c r="P4099" s="485"/>
      <c r="Q4099" s="485"/>
      <c r="R4099" s="485"/>
    </row>
    <row r="4100" spans="16:18" x14ac:dyDescent="0.2">
      <c r="P4100" s="485"/>
      <c r="Q4100" s="485"/>
      <c r="R4100" s="485"/>
    </row>
    <row r="4101" spans="16:18" x14ac:dyDescent="0.2">
      <c r="P4101" s="485"/>
      <c r="Q4101" s="485"/>
      <c r="R4101" s="485"/>
    </row>
    <row r="4102" spans="16:18" x14ac:dyDescent="0.2">
      <c r="P4102" s="485"/>
      <c r="Q4102" s="485"/>
      <c r="R4102" s="485"/>
    </row>
    <row r="4103" spans="16:18" x14ac:dyDescent="0.2">
      <c r="P4103" s="485"/>
      <c r="Q4103" s="485"/>
      <c r="R4103" s="485"/>
    </row>
    <row r="4104" spans="16:18" x14ac:dyDescent="0.2">
      <c r="P4104" s="485"/>
      <c r="Q4104" s="485"/>
      <c r="R4104" s="485"/>
    </row>
    <row r="4105" spans="16:18" x14ac:dyDescent="0.2">
      <c r="P4105" s="485"/>
      <c r="Q4105" s="485"/>
      <c r="R4105" s="485"/>
    </row>
    <row r="4106" spans="16:18" x14ac:dyDescent="0.2">
      <c r="P4106" s="485"/>
      <c r="Q4106" s="485"/>
      <c r="R4106" s="485"/>
    </row>
    <row r="4107" spans="16:18" x14ac:dyDescent="0.2">
      <c r="P4107" s="485"/>
      <c r="Q4107" s="485"/>
      <c r="R4107" s="485"/>
    </row>
    <row r="4108" spans="16:18" x14ac:dyDescent="0.2">
      <c r="P4108" s="485"/>
      <c r="Q4108" s="485"/>
      <c r="R4108" s="485"/>
    </row>
    <row r="4109" spans="16:18" x14ac:dyDescent="0.2">
      <c r="P4109" s="485"/>
      <c r="Q4109" s="485"/>
      <c r="R4109" s="485"/>
    </row>
    <row r="4110" spans="16:18" x14ac:dyDescent="0.2">
      <c r="P4110" s="485"/>
      <c r="Q4110" s="485"/>
      <c r="R4110" s="485"/>
    </row>
    <row r="4111" spans="16:18" x14ac:dyDescent="0.2">
      <c r="P4111" s="485"/>
      <c r="Q4111" s="485"/>
      <c r="R4111" s="485"/>
    </row>
    <row r="4112" spans="16:18" x14ac:dyDescent="0.2">
      <c r="P4112" s="485"/>
      <c r="Q4112" s="485"/>
      <c r="R4112" s="485"/>
    </row>
    <row r="4113" spans="16:18" x14ac:dyDescent="0.2">
      <c r="P4113" s="485"/>
      <c r="Q4113" s="485"/>
      <c r="R4113" s="485"/>
    </row>
    <row r="4114" spans="16:18" x14ac:dyDescent="0.2">
      <c r="P4114" s="485"/>
      <c r="Q4114" s="485"/>
      <c r="R4114" s="485"/>
    </row>
    <row r="4115" spans="16:18" x14ac:dyDescent="0.2">
      <c r="P4115" s="485"/>
      <c r="Q4115" s="485"/>
      <c r="R4115" s="485"/>
    </row>
    <row r="4116" spans="16:18" x14ac:dyDescent="0.2">
      <c r="P4116" s="485"/>
      <c r="Q4116" s="485"/>
      <c r="R4116" s="485"/>
    </row>
    <row r="4117" spans="16:18" x14ac:dyDescent="0.2">
      <c r="P4117" s="485"/>
      <c r="Q4117" s="485"/>
      <c r="R4117" s="485"/>
    </row>
    <row r="4118" spans="16:18" x14ac:dyDescent="0.2">
      <c r="P4118" s="485"/>
      <c r="Q4118" s="485"/>
      <c r="R4118" s="485"/>
    </row>
    <row r="4119" spans="16:18" x14ac:dyDescent="0.2">
      <c r="P4119" s="485"/>
      <c r="Q4119" s="485"/>
      <c r="R4119" s="485"/>
    </row>
    <row r="4120" spans="16:18" x14ac:dyDescent="0.2">
      <c r="P4120" s="485"/>
      <c r="Q4120" s="485"/>
      <c r="R4120" s="485"/>
    </row>
    <row r="4121" spans="16:18" x14ac:dyDescent="0.2">
      <c r="P4121" s="485"/>
      <c r="Q4121" s="485"/>
      <c r="R4121" s="485"/>
    </row>
    <row r="4122" spans="16:18" x14ac:dyDescent="0.2">
      <c r="P4122" s="485"/>
      <c r="Q4122" s="485"/>
      <c r="R4122" s="485"/>
    </row>
    <row r="4123" spans="16:18" x14ac:dyDescent="0.2">
      <c r="P4123" s="485"/>
      <c r="Q4123" s="485"/>
      <c r="R4123" s="485"/>
    </row>
    <row r="4124" spans="16:18" x14ac:dyDescent="0.2">
      <c r="P4124" s="485"/>
      <c r="Q4124" s="485"/>
      <c r="R4124" s="485"/>
    </row>
    <row r="4125" spans="16:18" x14ac:dyDescent="0.2">
      <c r="P4125" s="485"/>
      <c r="Q4125" s="485"/>
      <c r="R4125" s="485"/>
    </row>
    <row r="4126" spans="16:18" x14ac:dyDescent="0.2">
      <c r="P4126" s="485"/>
      <c r="Q4126" s="485"/>
      <c r="R4126" s="485"/>
    </row>
    <row r="4127" spans="16:18" x14ac:dyDescent="0.2">
      <c r="P4127" s="485"/>
      <c r="Q4127" s="485"/>
      <c r="R4127" s="485"/>
    </row>
    <row r="4128" spans="16:18" x14ac:dyDescent="0.2">
      <c r="P4128" s="485"/>
      <c r="Q4128" s="485"/>
      <c r="R4128" s="485"/>
    </row>
    <row r="4129" spans="16:18" x14ac:dyDescent="0.2">
      <c r="P4129" s="485"/>
      <c r="Q4129" s="485"/>
      <c r="R4129" s="485"/>
    </row>
    <row r="4130" spans="16:18" x14ac:dyDescent="0.2">
      <c r="P4130" s="485"/>
      <c r="Q4130" s="485"/>
      <c r="R4130" s="485"/>
    </row>
    <row r="4131" spans="16:18" x14ac:dyDescent="0.2">
      <c r="P4131" s="485"/>
      <c r="Q4131" s="485"/>
      <c r="R4131" s="485"/>
    </row>
    <row r="4132" spans="16:18" x14ac:dyDescent="0.2">
      <c r="P4132" s="485"/>
      <c r="Q4132" s="485"/>
      <c r="R4132" s="485"/>
    </row>
    <row r="4133" spans="16:18" x14ac:dyDescent="0.2">
      <c r="P4133" s="485"/>
      <c r="Q4133" s="485"/>
      <c r="R4133" s="485"/>
    </row>
    <row r="4134" spans="16:18" x14ac:dyDescent="0.2">
      <c r="P4134" s="485"/>
      <c r="Q4134" s="485"/>
      <c r="R4134" s="485"/>
    </row>
    <row r="4135" spans="16:18" x14ac:dyDescent="0.2">
      <c r="P4135" s="485"/>
      <c r="Q4135" s="485"/>
      <c r="R4135" s="485"/>
    </row>
    <row r="4136" spans="16:18" x14ac:dyDescent="0.2">
      <c r="P4136" s="485"/>
      <c r="Q4136" s="485"/>
      <c r="R4136" s="485"/>
    </row>
    <row r="4137" spans="16:18" x14ac:dyDescent="0.2">
      <c r="P4137" s="485"/>
      <c r="Q4137" s="485"/>
      <c r="R4137" s="485"/>
    </row>
    <row r="4138" spans="16:18" x14ac:dyDescent="0.2">
      <c r="P4138" s="485"/>
      <c r="Q4138" s="485"/>
      <c r="R4138" s="485"/>
    </row>
    <row r="4139" spans="16:18" x14ac:dyDescent="0.2">
      <c r="P4139" s="485"/>
      <c r="Q4139" s="485"/>
      <c r="R4139" s="485"/>
    </row>
    <row r="4140" spans="16:18" x14ac:dyDescent="0.2">
      <c r="P4140" s="485"/>
      <c r="Q4140" s="485"/>
      <c r="R4140" s="485"/>
    </row>
    <row r="4141" spans="16:18" x14ac:dyDescent="0.2">
      <c r="P4141" s="485"/>
      <c r="Q4141" s="485"/>
      <c r="R4141" s="485"/>
    </row>
    <row r="4142" spans="16:18" x14ac:dyDescent="0.2">
      <c r="P4142" s="485"/>
      <c r="Q4142" s="485"/>
      <c r="R4142" s="485"/>
    </row>
    <row r="4143" spans="16:18" x14ac:dyDescent="0.2">
      <c r="P4143" s="485"/>
      <c r="Q4143" s="485"/>
      <c r="R4143" s="485"/>
    </row>
    <row r="4144" spans="16:18" x14ac:dyDescent="0.2">
      <c r="P4144" s="485"/>
      <c r="Q4144" s="485"/>
      <c r="R4144" s="485"/>
    </row>
    <row r="4145" spans="16:18" x14ac:dyDescent="0.2">
      <c r="P4145" s="485"/>
      <c r="Q4145" s="485"/>
      <c r="R4145" s="485"/>
    </row>
    <row r="4146" spans="16:18" x14ac:dyDescent="0.2">
      <c r="P4146" s="485"/>
      <c r="Q4146" s="485"/>
      <c r="R4146" s="485"/>
    </row>
    <row r="4147" spans="16:18" x14ac:dyDescent="0.2">
      <c r="P4147" s="485"/>
      <c r="Q4147" s="485"/>
      <c r="R4147" s="485"/>
    </row>
    <row r="4148" spans="16:18" x14ac:dyDescent="0.2">
      <c r="P4148" s="485"/>
      <c r="Q4148" s="485"/>
      <c r="R4148" s="485"/>
    </row>
    <row r="4149" spans="16:18" x14ac:dyDescent="0.2">
      <c r="P4149" s="485"/>
      <c r="Q4149" s="485"/>
      <c r="R4149" s="485"/>
    </row>
    <row r="4150" spans="16:18" x14ac:dyDescent="0.2">
      <c r="P4150" s="485"/>
      <c r="Q4150" s="485"/>
      <c r="R4150" s="485"/>
    </row>
    <row r="4151" spans="16:18" x14ac:dyDescent="0.2">
      <c r="P4151" s="485"/>
      <c r="Q4151" s="485"/>
      <c r="R4151" s="485"/>
    </row>
    <row r="4152" spans="16:18" x14ac:dyDescent="0.2">
      <c r="P4152" s="485"/>
      <c r="Q4152" s="485"/>
      <c r="R4152" s="485"/>
    </row>
    <row r="4153" spans="16:18" x14ac:dyDescent="0.2">
      <c r="P4153" s="485"/>
      <c r="Q4153" s="485"/>
      <c r="R4153" s="485"/>
    </row>
    <row r="4154" spans="16:18" x14ac:dyDescent="0.2">
      <c r="P4154" s="485"/>
      <c r="Q4154" s="485"/>
      <c r="R4154" s="485"/>
    </row>
    <row r="4155" spans="16:18" x14ac:dyDescent="0.2">
      <c r="P4155" s="485"/>
      <c r="Q4155" s="485"/>
      <c r="R4155" s="485"/>
    </row>
    <row r="4156" spans="16:18" x14ac:dyDescent="0.2">
      <c r="P4156" s="485"/>
      <c r="Q4156" s="485"/>
      <c r="R4156" s="485"/>
    </row>
    <row r="4157" spans="16:18" x14ac:dyDescent="0.2">
      <c r="P4157" s="485"/>
      <c r="Q4157" s="485"/>
      <c r="R4157" s="485"/>
    </row>
    <row r="4158" spans="16:18" x14ac:dyDescent="0.2">
      <c r="P4158" s="485"/>
      <c r="Q4158" s="485"/>
      <c r="R4158" s="485"/>
    </row>
    <row r="4159" spans="16:18" x14ac:dyDescent="0.2">
      <c r="P4159" s="485"/>
      <c r="Q4159" s="485"/>
      <c r="R4159" s="485"/>
    </row>
    <row r="4160" spans="16:18" x14ac:dyDescent="0.2">
      <c r="P4160" s="485"/>
      <c r="Q4160" s="485"/>
      <c r="R4160" s="485"/>
    </row>
    <row r="4161" spans="16:18" x14ac:dyDescent="0.2">
      <c r="P4161" s="485"/>
      <c r="Q4161" s="485"/>
      <c r="R4161" s="485"/>
    </row>
    <row r="4162" spans="16:18" x14ac:dyDescent="0.2">
      <c r="P4162" s="485"/>
      <c r="Q4162" s="485"/>
      <c r="R4162" s="485"/>
    </row>
    <row r="4163" spans="16:18" x14ac:dyDescent="0.2">
      <c r="P4163" s="485"/>
      <c r="Q4163" s="485"/>
      <c r="R4163" s="485"/>
    </row>
    <row r="4164" spans="16:18" x14ac:dyDescent="0.2">
      <c r="P4164" s="485"/>
      <c r="Q4164" s="485"/>
      <c r="R4164" s="485"/>
    </row>
    <row r="4165" spans="16:18" x14ac:dyDescent="0.2">
      <c r="P4165" s="485"/>
      <c r="Q4165" s="485"/>
      <c r="R4165" s="485"/>
    </row>
    <row r="4166" spans="16:18" x14ac:dyDescent="0.2">
      <c r="P4166" s="485"/>
      <c r="Q4166" s="485"/>
      <c r="R4166" s="485"/>
    </row>
    <row r="4167" spans="16:18" x14ac:dyDescent="0.2">
      <c r="P4167" s="485"/>
      <c r="Q4167" s="485"/>
      <c r="R4167" s="485"/>
    </row>
    <row r="4168" spans="16:18" x14ac:dyDescent="0.2">
      <c r="P4168" s="485"/>
      <c r="Q4168" s="485"/>
      <c r="R4168" s="485"/>
    </row>
    <row r="4169" spans="16:18" x14ac:dyDescent="0.2">
      <c r="P4169" s="485"/>
      <c r="Q4169" s="485"/>
      <c r="R4169" s="485"/>
    </row>
    <row r="4170" spans="16:18" x14ac:dyDescent="0.2">
      <c r="P4170" s="485"/>
      <c r="Q4170" s="485"/>
      <c r="R4170" s="485"/>
    </row>
    <row r="4171" spans="16:18" x14ac:dyDescent="0.2">
      <c r="P4171" s="485"/>
      <c r="Q4171" s="485"/>
      <c r="R4171" s="485"/>
    </row>
    <row r="4172" spans="16:18" x14ac:dyDescent="0.2">
      <c r="P4172" s="485"/>
      <c r="Q4172" s="485"/>
      <c r="R4172" s="485"/>
    </row>
    <row r="4173" spans="16:18" x14ac:dyDescent="0.2">
      <c r="P4173" s="485"/>
      <c r="Q4173" s="485"/>
      <c r="R4173" s="485"/>
    </row>
    <row r="4174" spans="16:18" x14ac:dyDescent="0.2">
      <c r="P4174" s="485"/>
      <c r="Q4174" s="485"/>
      <c r="R4174" s="485"/>
    </row>
    <row r="4175" spans="16:18" x14ac:dyDescent="0.2">
      <c r="P4175" s="485"/>
      <c r="Q4175" s="485"/>
      <c r="R4175" s="485"/>
    </row>
    <row r="4176" spans="16:18" x14ac:dyDescent="0.2">
      <c r="P4176" s="485"/>
      <c r="Q4176" s="485"/>
      <c r="R4176" s="485"/>
    </row>
    <row r="4177" spans="16:18" x14ac:dyDescent="0.2">
      <c r="P4177" s="485"/>
      <c r="Q4177" s="485"/>
      <c r="R4177" s="485"/>
    </row>
    <row r="4178" spans="16:18" x14ac:dyDescent="0.2">
      <c r="P4178" s="485"/>
      <c r="Q4178" s="485"/>
      <c r="R4178" s="485"/>
    </row>
    <row r="4179" spans="16:18" x14ac:dyDescent="0.2">
      <c r="P4179" s="485"/>
      <c r="Q4179" s="485"/>
      <c r="R4179" s="485"/>
    </row>
    <row r="4180" spans="16:18" x14ac:dyDescent="0.2">
      <c r="P4180" s="485"/>
      <c r="Q4180" s="485"/>
      <c r="R4180" s="485"/>
    </row>
    <row r="4181" spans="16:18" x14ac:dyDescent="0.2">
      <c r="P4181" s="485"/>
      <c r="Q4181" s="485"/>
      <c r="R4181" s="485"/>
    </row>
    <row r="4182" spans="16:18" x14ac:dyDescent="0.2">
      <c r="P4182" s="485"/>
      <c r="Q4182" s="485"/>
      <c r="R4182" s="485"/>
    </row>
    <row r="4183" spans="16:18" x14ac:dyDescent="0.2">
      <c r="P4183" s="485"/>
      <c r="Q4183" s="485"/>
      <c r="R4183" s="485"/>
    </row>
    <row r="4184" spans="16:18" x14ac:dyDescent="0.2">
      <c r="P4184" s="485"/>
      <c r="Q4184" s="485"/>
      <c r="R4184" s="485"/>
    </row>
    <row r="4185" spans="16:18" x14ac:dyDescent="0.2">
      <c r="P4185" s="485"/>
      <c r="Q4185" s="485"/>
      <c r="R4185" s="485"/>
    </row>
    <row r="4186" spans="16:18" x14ac:dyDescent="0.2">
      <c r="P4186" s="485"/>
      <c r="Q4186" s="485"/>
      <c r="R4186" s="485"/>
    </row>
    <row r="4187" spans="16:18" x14ac:dyDescent="0.2">
      <c r="P4187" s="485"/>
      <c r="Q4187" s="485"/>
      <c r="R4187" s="485"/>
    </row>
    <row r="4188" spans="16:18" x14ac:dyDescent="0.2">
      <c r="P4188" s="485"/>
      <c r="Q4188" s="485"/>
      <c r="R4188" s="485"/>
    </row>
    <row r="4189" spans="16:18" x14ac:dyDescent="0.2">
      <c r="P4189" s="485"/>
      <c r="Q4189" s="485"/>
      <c r="R4189" s="485"/>
    </row>
    <row r="4190" spans="16:18" x14ac:dyDescent="0.2">
      <c r="P4190" s="485"/>
      <c r="Q4190" s="485"/>
      <c r="R4190" s="485"/>
    </row>
    <row r="4191" spans="16:18" x14ac:dyDescent="0.2">
      <c r="P4191" s="485"/>
      <c r="Q4191" s="485"/>
      <c r="R4191" s="485"/>
    </row>
    <row r="4192" spans="16:18" x14ac:dyDescent="0.2">
      <c r="P4192" s="485"/>
      <c r="Q4192" s="485"/>
      <c r="R4192" s="485"/>
    </row>
    <row r="4193" spans="16:18" x14ac:dyDescent="0.2">
      <c r="P4193" s="485"/>
      <c r="Q4193" s="485"/>
      <c r="R4193" s="485"/>
    </row>
    <row r="4194" spans="16:18" x14ac:dyDescent="0.2">
      <c r="P4194" s="485"/>
      <c r="Q4194" s="485"/>
      <c r="R4194" s="485"/>
    </row>
    <row r="4195" spans="16:18" x14ac:dyDescent="0.2">
      <c r="P4195" s="485"/>
      <c r="Q4195" s="485"/>
      <c r="R4195" s="485"/>
    </row>
    <row r="4196" spans="16:18" x14ac:dyDescent="0.2">
      <c r="P4196" s="485"/>
      <c r="Q4196" s="485"/>
      <c r="R4196" s="485"/>
    </row>
    <row r="4197" spans="16:18" x14ac:dyDescent="0.2">
      <c r="P4197" s="485"/>
      <c r="Q4197" s="485"/>
      <c r="R4197" s="485"/>
    </row>
    <row r="4198" spans="16:18" x14ac:dyDescent="0.2">
      <c r="P4198" s="485"/>
      <c r="Q4198" s="485"/>
      <c r="R4198" s="485"/>
    </row>
    <row r="4199" spans="16:18" x14ac:dyDescent="0.2">
      <c r="P4199" s="485"/>
      <c r="Q4199" s="485"/>
      <c r="R4199" s="485"/>
    </row>
    <row r="4200" spans="16:18" x14ac:dyDescent="0.2">
      <c r="P4200" s="485"/>
      <c r="Q4200" s="485"/>
      <c r="R4200" s="485"/>
    </row>
    <row r="4201" spans="16:18" x14ac:dyDescent="0.2">
      <c r="P4201" s="485"/>
      <c r="Q4201" s="485"/>
      <c r="R4201" s="485"/>
    </row>
    <row r="4202" spans="16:18" x14ac:dyDescent="0.2">
      <c r="P4202" s="485"/>
      <c r="Q4202" s="485"/>
      <c r="R4202" s="485"/>
    </row>
    <row r="4203" spans="16:18" x14ac:dyDescent="0.2">
      <c r="P4203" s="485"/>
      <c r="Q4203" s="485"/>
      <c r="R4203" s="485"/>
    </row>
    <row r="4204" spans="16:18" x14ac:dyDescent="0.2">
      <c r="P4204" s="485"/>
      <c r="Q4204" s="485"/>
      <c r="R4204" s="485"/>
    </row>
    <row r="4205" spans="16:18" x14ac:dyDescent="0.2">
      <c r="P4205" s="485"/>
      <c r="Q4205" s="485"/>
      <c r="R4205" s="485"/>
    </row>
    <row r="4206" spans="16:18" x14ac:dyDescent="0.2">
      <c r="P4206" s="485"/>
      <c r="Q4206" s="485"/>
      <c r="R4206" s="485"/>
    </row>
    <row r="4207" spans="16:18" x14ac:dyDescent="0.2">
      <c r="P4207" s="485"/>
      <c r="Q4207" s="485"/>
      <c r="R4207" s="485"/>
    </row>
    <row r="4208" spans="16:18" x14ac:dyDescent="0.2">
      <c r="P4208" s="485"/>
      <c r="Q4208" s="485"/>
      <c r="R4208" s="485"/>
    </row>
    <row r="4209" spans="16:18" x14ac:dyDescent="0.2">
      <c r="P4209" s="485"/>
      <c r="Q4209" s="485"/>
      <c r="R4209" s="485"/>
    </row>
    <row r="4210" spans="16:18" x14ac:dyDescent="0.2">
      <c r="P4210" s="485"/>
      <c r="Q4210" s="485"/>
      <c r="R4210" s="485"/>
    </row>
    <row r="4211" spans="16:18" x14ac:dyDescent="0.2">
      <c r="P4211" s="485"/>
      <c r="Q4211" s="485"/>
      <c r="R4211" s="485"/>
    </row>
    <row r="4212" spans="16:18" x14ac:dyDescent="0.2">
      <c r="P4212" s="485"/>
      <c r="Q4212" s="485"/>
      <c r="R4212" s="485"/>
    </row>
    <row r="4213" spans="16:18" x14ac:dyDescent="0.2">
      <c r="P4213" s="485"/>
      <c r="Q4213" s="485"/>
      <c r="R4213" s="485"/>
    </row>
    <row r="4214" spans="16:18" x14ac:dyDescent="0.2">
      <c r="P4214" s="485"/>
      <c r="Q4214" s="485"/>
      <c r="R4214" s="485"/>
    </row>
    <row r="4215" spans="16:18" x14ac:dyDescent="0.2">
      <c r="P4215" s="485"/>
      <c r="Q4215" s="485"/>
      <c r="R4215" s="485"/>
    </row>
    <row r="4216" spans="16:18" x14ac:dyDescent="0.2">
      <c r="P4216" s="485"/>
      <c r="Q4216" s="485"/>
      <c r="R4216" s="485"/>
    </row>
    <row r="4217" spans="16:18" x14ac:dyDescent="0.2">
      <c r="P4217" s="485"/>
      <c r="Q4217" s="485"/>
      <c r="R4217" s="485"/>
    </row>
    <row r="4218" spans="16:18" x14ac:dyDescent="0.2">
      <c r="P4218" s="485"/>
      <c r="Q4218" s="485"/>
      <c r="R4218" s="485"/>
    </row>
    <row r="4219" spans="16:18" x14ac:dyDescent="0.2">
      <c r="P4219" s="485"/>
      <c r="Q4219" s="485"/>
      <c r="R4219" s="485"/>
    </row>
    <row r="4220" spans="16:18" x14ac:dyDescent="0.2">
      <c r="P4220" s="485"/>
      <c r="Q4220" s="485"/>
      <c r="R4220" s="485"/>
    </row>
    <row r="4221" spans="16:18" x14ac:dyDescent="0.2">
      <c r="P4221" s="485"/>
      <c r="Q4221" s="485"/>
      <c r="R4221" s="485"/>
    </row>
    <row r="4222" spans="16:18" x14ac:dyDescent="0.2">
      <c r="P4222" s="485"/>
      <c r="Q4222" s="485"/>
      <c r="R4222" s="485"/>
    </row>
    <row r="4223" spans="16:18" x14ac:dyDescent="0.2">
      <c r="P4223" s="485"/>
      <c r="Q4223" s="485"/>
      <c r="R4223" s="485"/>
    </row>
    <row r="4224" spans="16:18" x14ac:dyDescent="0.2">
      <c r="P4224" s="485"/>
      <c r="Q4224" s="485"/>
      <c r="R4224" s="485"/>
    </row>
    <row r="4225" spans="16:18" x14ac:dyDescent="0.2">
      <c r="P4225" s="485"/>
      <c r="Q4225" s="485"/>
      <c r="R4225" s="485"/>
    </row>
    <row r="4226" spans="16:18" x14ac:dyDescent="0.2">
      <c r="P4226" s="485"/>
      <c r="Q4226" s="485"/>
      <c r="R4226" s="485"/>
    </row>
    <row r="4227" spans="16:18" x14ac:dyDescent="0.2">
      <c r="P4227" s="485"/>
      <c r="Q4227" s="485"/>
      <c r="R4227" s="485"/>
    </row>
    <row r="4228" spans="16:18" x14ac:dyDescent="0.2">
      <c r="P4228" s="485"/>
      <c r="Q4228" s="485"/>
      <c r="R4228" s="485"/>
    </row>
    <row r="4229" spans="16:18" x14ac:dyDescent="0.2">
      <c r="P4229" s="485"/>
      <c r="Q4229" s="485"/>
      <c r="R4229" s="485"/>
    </row>
    <row r="4230" spans="16:18" x14ac:dyDescent="0.2">
      <c r="P4230" s="485"/>
      <c r="Q4230" s="485"/>
      <c r="R4230" s="485"/>
    </row>
    <row r="4231" spans="16:18" x14ac:dyDescent="0.2">
      <c r="P4231" s="485"/>
      <c r="Q4231" s="485"/>
      <c r="R4231" s="485"/>
    </row>
    <row r="4232" spans="16:18" x14ac:dyDescent="0.2">
      <c r="P4232" s="485"/>
      <c r="Q4232" s="485"/>
      <c r="R4232" s="485"/>
    </row>
    <row r="4233" spans="16:18" x14ac:dyDescent="0.2">
      <c r="P4233" s="485"/>
      <c r="Q4233" s="485"/>
      <c r="R4233" s="485"/>
    </row>
    <row r="4234" spans="16:18" x14ac:dyDescent="0.2">
      <c r="P4234" s="485"/>
      <c r="Q4234" s="485"/>
      <c r="R4234" s="485"/>
    </row>
    <row r="4235" spans="16:18" x14ac:dyDescent="0.2">
      <c r="P4235" s="485"/>
      <c r="Q4235" s="485"/>
      <c r="R4235" s="485"/>
    </row>
    <row r="4236" spans="16:18" x14ac:dyDescent="0.2">
      <c r="P4236" s="485"/>
      <c r="Q4236" s="485"/>
      <c r="R4236" s="485"/>
    </row>
    <row r="4237" spans="16:18" x14ac:dyDescent="0.2">
      <c r="P4237" s="485"/>
      <c r="Q4237" s="485"/>
      <c r="R4237" s="485"/>
    </row>
    <row r="4238" spans="16:18" x14ac:dyDescent="0.2">
      <c r="P4238" s="485"/>
      <c r="Q4238" s="485"/>
      <c r="R4238" s="485"/>
    </row>
    <row r="4239" spans="16:18" x14ac:dyDescent="0.2">
      <c r="P4239" s="485"/>
      <c r="Q4239" s="485"/>
      <c r="R4239" s="485"/>
    </row>
    <row r="4240" spans="16:18" x14ac:dyDescent="0.2">
      <c r="P4240" s="485"/>
      <c r="Q4240" s="485"/>
      <c r="R4240" s="485"/>
    </row>
    <row r="4241" spans="16:18" x14ac:dyDescent="0.2">
      <c r="P4241" s="485"/>
      <c r="Q4241" s="485"/>
      <c r="R4241" s="485"/>
    </row>
    <row r="4242" spans="16:18" x14ac:dyDescent="0.2">
      <c r="P4242" s="485"/>
      <c r="Q4242" s="485"/>
      <c r="R4242" s="485"/>
    </row>
    <row r="4243" spans="16:18" x14ac:dyDescent="0.2">
      <c r="P4243" s="485"/>
      <c r="Q4243" s="485"/>
      <c r="R4243" s="485"/>
    </row>
    <row r="4244" spans="16:18" x14ac:dyDescent="0.2">
      <c r="P4244" s="485"/>
      <c r="Q4244" s="485"/>
      <c r="R4244" s="485"/>
    </row>
    <row r="4245" spans="16:18" x14ac:dyDescent="0.2">
      <c r="P4245" s="485"/>
      <c r="Q4245" s="485"/>
      <c r="R4245" s="485"/>
    </row>
    <row r="4246" spans="16:18" x14ac:dyDescent="0.2">
      <c r="P4246" s="485"/>
      <c r="Q4246" s="485"/>
      <c r="R4246" s="485"/>
    </row>
    <row r="4247" spans="16:18" x14ac:dyDescent="0.2">
      <c r="P4247" s="485"/>
      <c r="Q4247" s="485"/>
      <c r="R4247" s="485"/>
    </row>
    <row r="4248" spans="16:18" x14ac:dyDescent="0.2">
      <c r="P4248" s="485"/>
      <c r="Q4248" s="485"/>
      <c r="R4248" s="485"/>
    </row>
    <row r="4249" spans="16:18" x14ac:dyDescent="0.2">
      <c r="P4249" s="485"/>
      <c r="Q4249" s="485"/>
      <c r="R4249" s="485"/>
    </row>
    <row r="4250" spans="16:18" x14ac:dyDescent="0.2">
      <c r="P4250" s="485"/>
      <c r="Q4250" s="485"/>
      <c r="R4250" s="485"/>
    </row>
    <row r="4251" spans="16:18" x14ac:dyDescent="0.2">
      <c r="P4251" s="485"/>
      <c r="Q4251" s="485"/>
      <c r="R4251" s="485"/>
    </row>
    <row r="4252" spans="16:18" x14ac:dyDescent="0.2">
      <c r="P4252" s="485"/>
      <c r="Q4252" s="485"/>
      <c r="R4252" s="485"/>
    </row>
    <row r="4253" spans="16:18" x14ac:dyDescent="0.2">
      <c r="P4253" s="485"/>
      <c r="Q4253" s="485"/>
      <c r="R4253" s="485"/>
    </row>
    <row r="4254" spans="16:18" x14ac:dyDescent="0.2">
      <c r="P4254" s="485"/>
      <c r="Q4254" s="485"/>
      <c r="R4254" s="485"/>
    </row>
    <row r="4255" spans="16:18" x14ac:dyDescent="0.2">
      <c r="P4255" s="485"/>
      <c r="Q4255" s="485"/>
      <c r="R4255" s="485"/>
    </row>
    <row r="4256" spans="16:18" x14ac:dyDescent="0.2">
      <c r="P4256" s="485"/>
      <c r="Q4256" s="485"/>
      <c r="R4256" s="485"/>
    </row>
    <row r="4257" spans="16:18" x14ac:dyDescent="0.2">
      <c r="P4257" s="485"/>
      <c r="Q4257" s="485"/>
      <c r="R4257" s="485"/>
    </row>
    <row r="4258" spans="16:18" x14ac:dyDescent="0.2">
      <c r="P4258" s="485"/>
      <c r="Q4258" s="485"/>
      <c r="R4258" s="485"/>
    </row>
    <row r="4259" spans="16:18" x14ac:dyDescent="0.2">
      <c r="P4259" s="485"/>
      <c r="Q4259" s="485"/>
      <c r="R4259" s="485"/>
    </row>
    <row r="4260" spans="16:18" x14ac:dyDescent="0.2">
      <c r="P4260" s="485"/>
      <c r="Q4260" s="485"/>
      <c r="R4260" s="485"/>
    </row>
    <row r="4261" spans="16:18" x14ac:dyDescent="0.2">
      <c r="P4261" s="485"/>
      <c r="Q4261" s="485"/>
      <c r="R4261" s="485"/>
    </row>
    <row r="4262" spans="16:18" x14ac:dyDescent="0.2">
      <c r="P4262" s="485"/>
      <c r="Q4262" s="485"/>
      <c r="R4262" s="485"/>
    </row>
    <row r="4263" spans="16:18" x14ac:dyDescent="0.2">
      <c r="P4263" s="485"/>
      <c r="Q4263" s="485"/>
      <c r="R4263" s="485"/>
    </row>
    <row r="4264" spans="16:18" x14ac:dyDescent="0.2">
      <c r="P4264" s="485"/>
      <c r="Q4264" s="485"/>
      <c r="R4264" s="485"/>
    </row>
    <row r="4265" spans="16:18" x14ac:dyDescent="0.2">
      <c r="P4265" s="485"/>
      <c r="Q4265" s="485"/>
      <c r="R4265" s="485"/>
    </row>
    <row r="4266" spans="16:18" x14ac:dyDescent="0.2">
      <c r="P4266" s="485"/>
      <c r="Q4266" s="485"/>
      <c r="R4266" s="485"/>
    </row>
    <row r="4267" spans="16:18" x14ac:dyDescent="0.2">
      <c r="P4267" s="485"/>
      <c r="Q4267" s="485"/>
      <c r="R4267" s="485"/>
    </row>
    <row r="4268" spans="16:18" x14ac:dyDescent="0.2">
      <c r="P4268" s="485"/>
      <c r="Q4268" s="485"/>
      <c r="R4268" s="485"/>
    </row>
    <row r="4269" spans="16:18" x14ac:dyDescent="0.2">
      <c r="P4269" s="485"/>
      <c r="Q4269" s="485"/>
      <c r="R4269" s="485"/>
    </row>
    <row r="4270" spans="16:18" x14ac:dyDescent="0.2">
      <c r="P4270" s="485"/>
      <c r="Q4270" s="485"/>
      <c r="R4270" s="485"/>
    </row>
    <row r="4271" spans="16:18" x14ac:dyDescent="0.2">
      <c r="P4271" s="485"/>
      <c r="Q4271" s="485"/>
      <c r="R4271" s="485"/>
    </row>
    <row r="4272" spans="16:18" x14ac:dyDescent="0.2">
      <c r="P4272" s="485"/>
      <c r="Q4272" s="485"/>
      <c r="R4272" s="485"/>
    </row>
    <row r="4273" spans="16:18" x14ac:dyDescent="0.2">
      <c r="P4273" s="485"/>
      <c r="Q4273" s="485"/>
      <c r="R4273" s="485"/>
    </row>
    <row r="4274" spans="16:18" x14ac:dyDescent="0.2">
      <c r="P4274" s="485"/>
      <c r="Q4274" s="485"/>
      <c r="R4274" s="485"/>
    </row>
    <row r="4275" spans="16:18" x14ac:dyDescent="0.2">
      <c r="P4275" s="485"/>
      <c r="Q4275" s="485"/>
      <c r="R4275" s="485"/>
    </row>
    <row r="4276" spans="16:18" x14ac:dyDescent="0.2">
      <c r="P4276" s="485"/>
      <c r="Q4276" s="485"/>
      <c r="R4276" s="485"/>
    </row>
    <row r="4277" spans="16:18" x14ac:dyDescent="0.2">
      <c r="P4277" s="485"/>
      <c r="Q4277" s="485"/>
      <c r="R4277" s="485"/>
    </row>
    <row r="4278" spans="16:18" x14ac:dyDescent="0.2">
      <c r="P4278" s="485"/>
      <c r="Q4278" s="485"/>
      <c r="R4278" s="485"/>
    </row>
    <row r="4279" spans="16:18" x14ac:dyDescent="0.2">
      <c r="P4279" s="485"/>
      <c r="Q4279" s="485"/>
      <c r="R4279" s="485"/>
    </row>
    <row r="4280" spans="16:18" x14ac:dyDescent="0.2">
      <c r="P4280" s="485"/>
      <c r="Q4280" s="485"/>
      <c r="R4280" s="485"/>
    </row>
    <row r="4281" spans="16:18" x14ac:dyDescent="0.2">
      <c r="P4281" s="485"/>
      <c r="Q4281" s="485"/>
      <c r="R4281" s="485"/>
    </row>
    <row r="4282" spans="16:18" x14ac:dyDescent="0.2">
      <c r="P4282" s="485"/>
      <c r="Q4282" s="485"/>
      <c r="R4282" s="485"/>
    </row>
    <row r="4283" spans="16:18" x14ac:dyDescent="0.2">
      <c r="P4283" s="485"/>
      <c r="Q4283" s="485"/>
      <c r="R4283" s="485"/>
    </row>
    <row r="4284" spans="16:18" x14ac:dyDescent="0.2">
      <c r="P4284" s="485"/>
      <c r="Q4284" s="485"/>
      <c r="R4284" s="485"/>
    </row>
    <row r="4285" spans="16:18" x14ac:dyDescent="0.2">
      <c r="P4285" s="485"/>
      <c r="Q4285" s="485"/>
      <c r="R4285" s="485"/>
    </row>
    <row r="4286" spans="16:18" x14ac:dyDescent="0.2">
      <c r="P4286" s="485"/>
      <c r="Q4286" s="485"/>
      <c r="R4286" s="485"/>
    </row>
    <row r="4287" spans="16:18" x14ac:dyDescent="0.2">
      <c r="P4287" s="485"/>
      <c r="Q4287" s="485"/>
      <c r="R4287" s="485"/>
    </row>
    <row r="4288" spans="16:18" x14ac:dyDescent="0.2">
      <c r="P4288" s="485"/>
      <c r="Q4288" s="485"/>
      <c r="R4288" s="485"/>
    </row>
    <row r="4289" spans="16:18" x14ac:dyDescent="0.2">
      <c r="P4289" s="485"/>
      <c r="Q4289" s="485"/>
      <c r="R4289" s="485"/>
    </row>
    <row r="4290" spans="16:18" x14ac:dyDescent="0.2">
      <c r="P4290" s="485"/>
      <c r="Q4290" s="485"/>
      <c r="R4290" s="485"/>
    </row>
    <row r="4291" spans="16:18" x14ac:dyDescent="0.2">
      <c r="P4291" s="485"/>
      <c r="Q4291" s="485"/>
      <c r="R4291" s="485"/>
    </row>
    <row r="4292" spans="16:18" x14ac:dyDescent="0.2">
      <c r="P4292" s="485"/>
      <c r="Q4292" s="485"/>
      <c r="R4292" s="485"/>
    </row>
    <row r="4293" spans="16:18" x14ac:dyDescent="0.2">
      <c r="P4293" s="485"/>
      <c r="Q4293" s="485"/>
      <c r="R4293" s="485"/>
    </row>
    <row r="4294" spans="16:18" x14ac:dyDescent="0.2">
      <c r="P4294" s="485"/>
      <c r="Q4294" s="485"/>
      <c r="R4294" s="485"/>
    </row>
    <row r="4295" spans="16:18" x14ac:dyDescent="0.2">
      <c r="P4295" s="485"/>
      <c r="Q4295" s="485"/>
      <c r="R4295" s="485"/>
    </row>
    <row r="4296" spans="16:18" x14ac:dyDescent="0.2">
      <c r="P4296" s="485"/>
      <c r="Q4296" s="485"/>
      <c r="R4296" s="485"/>
    </row>
    <row r="4297" spans="16:18" x14ac:dyDescent="0.2">
      <c r="P4297" s="485"/>
      <c r="Q4297" s="485"/>
      <c r="R4297" s="485"/>
    </row>
    <row r="4298" spans="16:18" x14ac:dyDescent="0.2">
      <c r="P4298" s="485"/>
      <c r="Q4298" s="485"/>
      <c r="R4298" s="485"/>
    </row>
    <row r="4299" spans="16:18" x14ac:dyDescent="0.2">
      <c r="P4299" s="485"/>
      <c r="Q4299" s="485"/>
      <c r="R4299" s="485"/>
    </row>
    <row r="4300" spans="16:18" x14ac:dyDescent="0.2">
      <c r="P4300" s="485"/>
      <c r="Q4300" s="485"/>
      <c r="R4300" s="485"/>
    </row>
    <row r="4301" spans="16:18" x14ac:dyDescent="0.2">
      <c r="P4301" s="485"/>
      <c r="Q4301" s="485"/>
      <c r="R4301" s="485"/>
    </row>
    <row r="4302" spans="16:18" x14ac:dyDescent="0.2">
      <c r="P4302" s="485"/>
      <c r="Q4302" s="485"/>
      <c r="R4302" s="485"/>
    </row>
    <row r="4303" spans="16:18" x14ac:dyDescent="0.2">
      <c r="P4303" s="485"/>
      <c r="Q4303" s="485"/>
      <c r="R4303" s="485"/>
    </row>
    <row r="4304" spans="16:18" x14ac:dyDescent="0.2">
      <c r="P4304" s="485"/>
      <c r="Q4304" s="485"/>
      <c r="R4304" s="485"/>
    </row>
    <row r="4305" spans="16:18" x14ac:dyDescent="0.2">
      <c r="P4305" s="485"/>
      <c r="Q4305" s="485"/>
      <c r="R4305" s="485"/>
    </row>
    <row r="4306" spans="16:18" x14ac:dyDescent="0.2">
      <c r="P4306" s="485"/>
      <c r="Q4306" s="485"/>
      <c r="R4306" s="485"/>
    </row>
    <row r="4307" spans="16:18" x14ac:dyDescent="0.2">
      <c r="P4307" s="485"/>
      <c r="Q4307" s="485"/>
      <c r="R4307" s="485"/>
    </row>
    <row r="4308" spans="16:18" x14ac:dyDescent="0.2">
      <c r="P4308" s="485"/>
      <c r="Q4308" s="485"/>
      <c r="R4308" s="485"/>
    </row>
    <row r="4309" spans="16:18" x14ac:dyDescent="0.2">
      <c r="P4309" s="485"/>
      <c r="Q4309" s="485"/>
      <c r="R4309" s="485"/>
    </row>
    <row r="4310" spans="16:18" x14ac:dyDescent="0.2">
      <c r="P4310" s="485"/>
      <c r="Q4310" s="485"/>
      <c r="R4310" s="485"/>
    </row>
    <row r="4311" spans="16:18" x14ac:dyDescent="0.2">
      <c r="P4311" s="485"/>
      <c r="Q4311" s="485"/>
      <c r="R4311" s="485"/>
    </row>
    <row r="4312" spans="16:18" x14ac:dyDescent="0.2">
      <c r="P4312" s="485"/>
      <c r="Q4312" s="485"/>
      <c r="R4312" s="485"/>
    </row>
    <row r="4313" spans="16:18" x14ac:dyDescent="0.2">
      <c r="P4313" s="485"/>
      <c r="Q4313" s="485"/>
      <c r="R4313" s="485"/>
    </row>
    <row r="4314" spans="16:18" x14ac:dyDescent="0.2">
      <c r="P4314" s="485"/>
      <c r="Q4314" s="485"/>
      <c r="R4314" s="485"/>
    </row>
    <row r="4315" spans="16:18" x14ac:dyDescent="0.2">
      <c r="P4315" s="485"/>
      <c r="Q4315" s="485"/>
      <c r="R4315" s="485"/>
    </row>
    <row r="4316" spans="16:18" x14ac:dyDescent="0.2">
      <c r="P4316" s="485"/>
      <c r="Q4316" s="485"/>
      <c r="R4316" s="485"/>
    </row>
    <row r="4317" spans="16:18" x14ac:dyDescent="0.2">
      <c r="P4317" s="485"/>
      <c r="Q4317" s="485"/>
      <c r="R4317" s="485"/>
    </row>
    <row r="4318" spans="16:18" x14ac:dyDescent="0.2">
      <c r="P4318" s="485"/>
      <c r="Q4318" s="485"/>
      <c r="R4318" s="485"/>
    </row>
    <row r="4319" spans="16:18" x14ac:dyDescent="0.2">
      <c r="P4319" s="485"/>
      <c r="Q4319" s="485"/>
      <c r="R4319" s="485"/>
    </row>
    <row r="4320" spans="16:18" x14ac:dyDescent="0.2">
      <c r="P4320" s="485"/>
      <c r="Q4320" s="485"/>
      <c r="R4320" s="485"/>
    </row>
    <row r="4321" spans="16:18" x14ac:dyDescent="0.2">
      <c r="P4321" s="485"/>
      <c r="Q4321" s="485"/>
      <c r="R4321" s="485"/>
    </row>
    <row r="4322" spans="16:18" x14ac:dyDescent="0.2">
      <c r="P4322" s="485"/>
      <c r="Q4322" s="485"/>
      <c r="R4322" s="485"/>
    </row>
    <row r="4323" spans="16:18" x14ac:dyDescent="0.2">
      <c r="P4323" s="485"/>
      <c r="Q4323" s="485"/>
      <c r="R4323" s="485"/>
    </row>
    <row r="4324" spans="16:18" x14ac:dyDescent="0.2">
      <c r="P4324" s="485"/>
      <c r="Q4324" s="485"/>
      <c r="R4324" s="485"/>
    </row>
    <row r="4325" spans="16:18" x14ac:dyDescent="0.2">
      <c r="P4325" s="485"/>
      <c r="Q4325" s="485"/>
      <c r="R4325" s="485"/>
    </row>
    <row r="4326" spans="16:18" x14ac:dyDescent="0.2">
      <c r="P4326" s="485"/>
      <c r="Q4326" s="485"/>
      <c r="R4326" s="485"/>
    </row>
    <row r="4327" spans="16:18" x14ac:dyDescent="0.2">
      <c r="P4327" s="485"/>
      <c r="Q4327" s="485"/>
      <c r="R4327" s="485"/>
    </row>
    <row r="4328" spans="16:18" x14ac:dyDescent="0.2">
      <c r="P4328" s="485"/>
      <c r="Q4328" s="485"/>
      <c r="R4328" s="485"/>
    </row>
    <row r="4329" spans="16:18" x14ac:dyDescent="0.2">
      <c r="P4329" s="485"/>
      <c r="Q4329" s="485"/>
      <c r="R4329" s="485"/>
    </row>
    <row r="4330" spans="16:18" x14ac:dyDescent="0.2">
      <c r="P4330" s="485"/>
      <c r="Q4330" s="485"/>
      <c r="R4330" s="485"/>
    </row>
    <row r="4331" spans="16:18" x14ac:dyDescent="0.2">
      <c r="P4331" s="485"/>
      <c r="Q4331" s="485"/>
      <c r="R4331" s="485"/>
    </row>
    <row r="4332" spans="16:18" x14ac:dyDescent="0.2">
      <c r="P4332" s="485"/>
      <c r="Q4332" s="485"/>
      <c r="R4332" s="485"/>
    </row>
    <row r="4333" spans="16:18" x14ac:dyDescent="0.2">
      <c r="P4333" s="485"/>
      <c r="Q4333" s="485"/>
      <c r="R4333" s="485"/>
    </row>
    <row r="4334" spans="16:18" x14ac:dyDescent="0.2">
      <c r="P4334" s="485"/>
      <c r="Q4334" s="485"/>
      <c r="R4334" s="485"/>
    </row>
    <row r="4335" spans="16:18" x14ac:dyDescent="0.2">
      <c r="P4335" s="485"/>
      <c r="Q4335" s="485"/>
      <c r="R4335" s="485"/>
    </row>
    <row r="4336" spans="16:18" x14ac:dyDescent="0.2">
      <c r="P4336" s="485"/>
      <c r="Q4336" s="485"/>
      <c r="R4336" s="485"/>
    </row>
    <row r="4337" spans="16:18" x14ac:dyDescent="0.2">
      <c r="P4337" s="485"/>
      <c r="Q4337" s="485"/>
      <c r="R4337" s="485"/>
    </row>
    <row r="4338" spans="16:18" x14ac:dyDescent="0.2">
      <c r="P4338" s="485"/>
      <c r="Q4338" s="485"/>
      <c r="R4338" s="485"/>
    </row>
    <row r="4339" spans="16:18" x14ac:dyDescent="0.2">
      <c r="P4339" s="485"/>
      <c r="Q4339" s="485"/>
      <c r="R4339" s="485"/>
    </row>
    <row r="4340" spans="16:18" x14ac:dyDescent="0.2">
      <c r="P4340" s="485"/>
      <c r="Q4340" s="485"/>
      <c r="R4340" s="485"/>
    </row>
    <row r="4341" spans="16:18" x14ac:dyDescent="0.2">
      <c r="P4341" s="485"/>
      <c r="Q4341" s="485"/>
      <c r="R4341" s="485"/>
    </row>
    <row r="4342" spans="16:18" x14ac:dyDescent="0.2">
      <c r="P4342" s="485"/>
      <c r="Q4342" s="485"/>
      <c r="R4342" s="485"/>
    </row>
    <row r="4343" spans="16:18" x14ac:dyDescent="0.2">
      <c r="P4343" s="485"/>
      <c r="Q4343" s="485"/>
      <c r="R4343" s="485"/>
    </row>
    <row r="4344" spans="16:18" x14ac:dyDescent="0.2">
      <c r="P4344" s="485"/>
      <c r="Q4344" s="485"/>
      <c r="R4344" s="485"/>
    </row>
    <row r="4345" spans="16:18" x14ac:dyDescent="0.2">
      <c r="P4345" s="485"/>
      <c r="Q4345" s="485"/>
      <c r="R4345" s="485"/>
    </row>
    <row r="4346" spans="16:18" x14ac:dyDescent="0.2">
      <c r="P4346" s="485"/>
      <c r="Q4346" s="485"/>
      <c r="R4346" s="485"/>
    </row>
    <row r="4347" spans="16:18" x14ac:dyDescent="0.2">
      <c r="P4347" s="485"/>
      <c r="Q4347" s="485"/>
      <c r="R4347" s="485"/>
    </row>
    <row r="4348" spans="16:18" x14ac:dyDescent="0.2">
      <c r="P4348" s="485"/>
      <c r="Q4348" s="485"/>
      <c r="R4348" s="485"/>
    </row>
    <row r="4349" spans="16:18" x14ac:dyDescent="0.2">
      <c r="P4349" s="485"/>
      <c r="Q4349" s="485"/>
      <c r="R4349" s="485"/>
    </row>
    <row r="4350" spans="16:18" x14ac:dyDescent="0.2">
      <c r="P4350" s="485"/>
      <c r="Q4350" s="485"/>
      <c r="R4350" s="485"/>
    </row>
    <row r="4351" spans="16:18" x14ac:dyDescent="0.2">
      <c r="P4351" s="485"/>
      <c r="Q4351" s="485"/>
      <c r="R4351" s="485"/>
    </row>
    <row r="4352" spans="16:18" x14ac:dyDescent="0.2">
      <c r="P4352" s="485"/>
      <c r="Q4352" s="485"/>
      <c r="R4352" s="485"/>
    </row>
    <row r="4353" spans="16:18" x14ac:dyDescent="0.2">
      <c r="P4353" s="485"/>
      <c r="Q4353" s="485"/>
      <c r="R4353" s="485"/>
    </row>
    <row r="4354" spans="16:18" x14ac:dyDescent="0.2">
      <c r="P4354" s="485"/>
      <c r="Q4354" s="485"/>
      <c r="R4354" s="485"/>
    </row>
    <row r="4355" spans="16:18" x14ac:dyDescent="0.2">
      <c r="P4355" s="485"/>
      <c r="Q4355" s="485"/>
      <c r="R4355" s="485"/>
    </row>
    <row r="4356" spans="16:18" x14ac:dyDescent="0.2">
      <c r="P4356" s="485"/>
      <c r="Q4356" s="485"/>
      <c r="R4356" s="485"/>
    </row>
    <row r="4357" spans="16:18" x14ac:dyDescent="0.2">
      <c r="P4357" s="485"/>
      <c r="Q4357" s="485"/>
      <c r="R4357" s="485"/>
    </row>
    <row r="4358" spans="16:18" x14ac:dyDescent="0.2">
      <c r="P4358" s="485"/>
      <c r="Q4358" s="485"/>
      <c r="R4358" s="485"/>
    </row>
    <row r="4359" spans="16:18" x14ac:dyDescent="0.2">
      <c r="P4359" s="485"/>
      <c r="Q4359" s="485"/>
      <c r="R4359" s="485"/>
    </row>
    <row r="4360" spans="16:18" x14ac:dyDescent="0.2">
      <c r="P4360" s="485"/>
      <c r="Q4360" s="485"/>
      <c r="R4360" s="485"/>
    </row>
    <row r="4361" spans="16:18" x14ac:dyDescent="0.2">
      <c r="P4361" s="485"/>
      <c r="Q4361" s="485"/>
      <c r="R4361" s="485"/>
    </row>
    <row r="4362" spans="16:18" x14ac:dyDescent="0.2">
      <c r="P4362" s="485"/>
      <c r="Q4362" s="485"/>
      <c r="R4362" s="485"/>
    </row>
    <row r="4363" spans="16:18" x14ac:dyDescent="0.2">
      <c r="P4363" s="485"/>
      <c r="Q4363" s="485"/>
      <c r="R4363" s="485"/>
    </row>
    <row r="4364" spans="16:18" x14ac:dyDescent="0.2">
      <c r="P4364" s="485"/>
      <c r="Q4364" s="485"/>
      <c r="R4364" s="485"/>
    </row>
    <row r="4365" spans="16:18" x14ac:dyDescent="0.2">
      <c r="P4365" s="485"/>
      <c r="Q4365" s="485"/>
      <c r="R4365" s="485"/>
    </row>
    <row r="4366" spans="16:18" x14ac:dyDescent="0.2">
      <c r="P4366" s="485"/>
      <c r="Q4366" s="485"/>
      <c r="R4366" s="485"/>
    </row>
    <row r="4367" spans="16:18" x14ac:dyDescent="0.2">
      <c r="P4367" s="485"/>
      <c r="Q4367" s="485"/>
      <c r="R4367" s="485"/>
    </row>
    <row r="4368" spans="16:18" x14ac:dyDescent="0.2">
      <c r="P4368" s="485"/>
      <c r="Q4368" s="485"/>
      <c r="R4368" s="485"/>
    </row>
    <row r="4369" spans="16:18" x14ac:dyDescent="0.2">
      <c r="P4369" s="485"/>
      <c r="Q4369" s="485"/>
      <c r="R4369" s="485"/>
    </row>
    <row r="4370" spans="16:18" x14ac:dyDescent="0.2">
      <c r="P4370" s="485"/>
      <c r="Q4370" s="485"/>
      <c r="R4370" s="485"/>
    </row>
    <row r="4371" spans="16:18" x14ac:dyDescent="0.2">
      <c r="P4371" s="485"/>
      <c r="Q4371" s="485"/>
      <c r="R4371" s="485"/>
    </row>
    <row r="4372" spans="16:18" x14ac:dyDescent="0.2">
      <c r="P4372" s="485"/>
      <c r="Q4372" s="485"/>
      <c r="R4372" s="485"/>
    </row>
    <row r="4373" spans="16:18" x14ac:dyDescent="0.2">
      <c r="P4373" s="485"/>
      <c r="Q4373" s="485"/>
      <c r="R4373" s="485"/>
    </row>
    <row r="4374" spans="16:18" x14ac:dyDescent="0.2">
      <c r="P4374" s="485"/>
      <c r="Q4374" s="485"/>
      <c r="R4374" s="485"/>
    </row>
    <row r="4375" spans="16:18" x14ac:dyDescent="0.2">
      <c r="P4375" s="485"/>
      <c r="Q4375" s="485"/>
      <c r="R4375" s="485"/>
    </row>
    <row r="4376" spans="16:18" x14ac:dyDescent="0.2">
      <c r="P4376" s="485"/>
      <c r="Q4376" s="485"/>
      <c r="R4376" s="485"/>
    </row>
    <row r="4377" spans="16:18" x14ac:dyDescent="0.2">
      <c r="P4377" s="485"/>
      <c r="Q4377" s="485"/>
      <c r="R4377" s="485"/>
    </row>
    <row r="4378" spans="16:18" x14ac:dyDescent="0.2">
      <c r="P4378" s="485"/>
      <c r="Q4378" s="485"/>
      <c r="R4378" s="485"/>
    </row>
    <row r="4379" spans="16:18" x14ac:dyDescent="0.2">
      <c r="P4379" s="485"/>
      <c r="Q4379" s="485"/>
      <c r="R4379" s="485"/>
    </row>
    <row r="4380" spans="16:18" x14ac:dyDescent="0.2">
      <c r="P4380" s="485"/>
      <c r="Q4380" s="485"/>
      <c r="R4380" s="485"/>
    </row>
    <row r="4381" spans="16:18" x14ac:dyDescent="0.2">
      <c r="P4381" s="485"/>
      <c r="Q4381" s="485"/>
      <c r="R4381" s="485"/>
    </row>
    <row r="4382" spans="16:18" x14ac:dyDescent="0.2">
      <c r="P4382" s="485"/>
      <c r="Q4382" s="485"/>
      <c r="R4382" s="485"/>
    </row>
    <row r="4383" spans="16:18" x14ac:dyDescent="0.2">
      <c r="P4383" s="485"/>
      <c r="Q4383" s="485"/>
      <c r="R4383" s="485"/>
    </row>
    <row r="4384" spans="16:18" x14ac:dyDescent="0.2">
      <c r="P4384" s="485"/>
      <c r="Q4384" s="485"/>
      <c r="R4384" s="485"/>
    </row>
    <row r="4385" spans="16:18" x14ac:dyDescent="0.2">
      <c r="P4385" s="485"/>
      <c r="Q4385" s="485"/>
      <c r="R4385" s="485"/>
    </row>
    <row r="4386" spans="16:18" x14ac:dyDescent="0.2">
      <c r="P4386" s="485"/>
      <c r="Q4386" s="485"/>
      <c r="R4386" s="485"/>
    </row>
    <row r="4387" spans="16:18" x14ac:dyDescent="0.2">
      <c r="P4387" s="485"/>
      <c r="Q4387" s="485"/>
      <c r="R4387" s="485"/>
    </row>
    <row r="4388" spans="16:18" x14ac:dyDescent="0.2">
      <c r="P4388" s="485"/>
      <c r="Q4388" s="485"/>
      <c r="R4388" s="485"/>
    </row>
    <row r="4389" spans="16:18" x14ac:dyDescent="0.2">
      <c r="P4389" s="485"/>
      <c r="Q4389" s="485"/>
      <c r="R4389" s="485"/>
    </row>
    <row r="4390" spans="16:18" x14ac:dyDescent="0.2">
      <c r="P4390" s="485"/>
      <c r="Q4390" s="485"/>
      <c r="R4390" s="485"/>
    </row>
    <row r="4391" spans="16:18" x14ac:dyDescent="0.2">
      <c r="P4391" s="485"/>
      <c r="Q4391" s="485"/>
      <c r="R4391" s="485"/>
    </row>
    <row r="4392" spans="16:18" x14ac:dyDescent="0.2">
      <c r="P4392" s="485"/>
      <c r="Q4392" s="485"/>
      <c r="R4392" s="485"/>
    </row>
    <row r="4393" spans="16:18" x14ac:dyDescent="0.2">
      <c r="P4393" s="485"/>
      <c r="Q4393" s="485"/>
      <c r="R4393" s="485"/>
    </row>
    <row r="4394" spans="16:18" x14ac:dyDescent="0.2">
      <c r="P4394" s="485"/>
      <c r="Q4394" s="485"/>
      <c r="R4394" s="485"/>
    </row>
    <row r="4395" spans="16:18" x14ac:dyDescent="0.2">
      <c r="P4395" s="485"/>
      <c r="Q4395" s="485"/>
      <c r="R4395" s="485"/>
    </row>
    <row r="4396" spans="16:18" x14ac:dyDescent="0.2">
      <c r="P4396" s="485"/>
      <c r="Q4396" s="485"/>
      <c r="R4396" s="485"/>
    </row>
    <row r="4397" spans="16:18" x14ac:dyDescent="0.2">
      <c r="P4397" s="485"/>
      <c r="Q4397" s="485"/>
      <c r="R4397" s="485"/>
    </row>
    <row r="4398" spans="16:18" x14ac:dyDescent="0.2">
      <c r="P4398" s="485"/>
      <c r="Q4398" s="485"/>
      <c r="R4398" s="485"/>
    </row>
    <row r="4399" spans="16:18" x14ac:dyDescent="0.2">
      <c r="P4399" s="485"/>
      <c r="Q4399" s="485"/>
      <c r="R4399" s="485"/>
    </row>
    <row r="4400" spans="16:18" x14ac:dyDescent="0.2">
      <c r="P4400" s="485"/>
      <c r="Q4400" s="485"/>
      <c r="R4400" s="485"/>
    </row>
    <row r="4401" spans="16:18" x14ac:dyDescent="0.2">
      <c r="P4401" s="485"/>
      <c r="Q4401" s="485"/>
      <c r="R4401" s="485"/>
    </row>
    <row r="4402" spans="16:18" x14ac:dyDescent="0.2">
      <c r="P4402" s="485"/>
      <c r="Q4402" s="485"/>
      <c r="R4402" s="485"/>
    </row>
    <row r="4403" spans="16:18" x14ac:dyDescent="0.2">
      <c r="P4403" s="485"/>
      <c r="Q4403" s="485"/>
      <c r="R4403" s="485"/>
    </row>
    <row r="4404" spans="16:18" x14ac:dyDescent="0.2">
      <c r="P4404" s="485"/>
      <c r="Q4404" s="485"/>
      <c r="R4404" s="485"/>
    </row>
    <row r="4405" spans="16:18" x14ac:dyDescent="0.2">
      <c r="P4405" s="485"/>
      <c r="Q4405" s="485"/>
      <c r="R4405" s="485"/>
    </row>
    <row r="4406" spans="16:18" x14ac:dyDescent="0.2">
      <c r="P4406" s="485"/>
      <c r="Q4406" s="485"/>
      <c r="R4406" s="485"/>
    </row>
    <row r="4407" spans="16:18" x14ac:dyDescent="0.2">
      <c r="P4407" s="485"/>
      <c r="Q4407" s="485"/>
      <c r="R4407" s="485"/>
    </row>
    <row r="4408" spans="16:18" x14ac:dyDescent="0.2">
      <c r="P4408" s="485"/>
      <c r="Q4408" s="485"/>
      <c r="R4408" s="485"/>
    </row>
    <row r="4409" spans="16:18" x14ac:dyDescent="0.2">
      <c r="P4409" s="485"/>
      <c r="Q4409" s="485"/>
      <c r="R4409" s="485"/>
    </row>
    <row r="4410" spans="16:18" x14ac:dyDescent="0.2">
      <c r="P4410" s="485"/>
      <c r="Q4410" s="485"/>
      <c r="R4410" s="485"/>
    </row>
    <row r="4411" spans="16:18" x14ac:dyDescent="0.2">
      <c r="P4411" s="485"/>
      <c r="Q4411" s="485"/>
      <c r="R4411" s="485"/>
    </row>
    <row r="4412" spans="16:18" x14ac:dyDescent="0.2">
      <c r="P4412" s="485"/>
      <c r="Q4412" s="485"/>
      <c r="R4412" s="485"/>
    </row>
    <row r="4413" spans="16:18" x14ac:dyDescent="0.2">
      <c r="P4413" s="485"/>
      <c r="Q4413" s="485"/>
      <c r="R4413" s="485"/>
    </row>
    <row r="4414" spans="16:18" x14ac:dyDescent="0.2">
      <c r="P4414" s="485"/>
      <c r="Q4414" s="485"/>
      <c r="R4414" s="485"/>
    </row>
    <row r="4415" spans="16:18" x14ac:dyDescent="0.2">
      <c r="P4415" s="485"/>
      <c r="Q4415" s="485"/>
      <c r="R4415" s="485"/>
    </row>
    <row r="4416" spans="16:18" x14ac:dyDescent="0.2">
      <c r="P4416" s="485"/>
      <c r="Q4416" s="485"/>
      <c r="R4416" s="485"/>
    </row>
    <row r="4417" spans="16:18" x14ac:dyDescent="0.2">
      <c r="P4417" s="485"/>
      <c r="Q4417" s="485"/>
      <c r="R4417" s="485"/>
    </row>
    <row r="4418" spans="16:18" x14ac:dyDescent="0.2">
      <c r="P4418" s="485"/>
      <c r="Q4418" s="485"/>
      <c r="R4418" s="485"/>
    </row>
    <row r="4419" spans="16:18" x14ac:dyDescent="0.2">
      <c r="P4419" s="485"/>
      <c r="Q4419" s="485"/>
      <c r="R4419" s="485"/>
    </row>
    <row r="4420" spans="16:18" x14ac:dyDescent="0.2">
      <c r="P4420" s="485"/>
      <c r="Q4420" s="485"/>
      <c r="R4420" s="485"/>
    </row>
    <row r="4421" spans="16:18" x14ac:dyDescent="0.2">
      <c r="P4421" s="485"/>
      <c r="Q4421" s="485"/>
      <c r="R4421" s="485"/>
    </row>
    <row r="4422" spans="16:18" x14ac:dyDescent="0.2">
      <c r="P4422" s="485"/>
      <c r="Q4422" s="485"/>
      <c r="R4422" s="485"/>
    </row>
    <row r="4423" spans="16:18" x14ac:dyDescent="0.2">
      <c r="P4423" s="485"/>
      <c r="Q4423" s="485"/>
      <c r="R4423" s="485"/>
    </row>
    <row r="4424" spans="16:18" x14ac:dyDescent="0.2">
      <c r="P4424" s="485"/>
      <c r="Q4424" s="485"/>
      <c r="R4424" s="485"/>
    </row>
    <row r="4425" spans="16:18" x14ac:dyDescent="0.2">
      <c r="P4425" s="485"/>
      <c r="Q4425" s="485"/>
      <c r="R4425" s="485"/>
    </row>
    <row r="4426" spans="16:18" x14ac:dyDescent="0.2">
      <c r="P4426" s="485"/>
      <c r="Q4426" s="485"/>
      <c r="R4426" s="485"/>
    </row>
    <row r="4427" spans="16:18" x14ac:dyDescent="0.2">
      <c r="P4427" s="485"/>
      <c r="Q4427" s="485"/>
      <c r="R4427" s="485"/>
    </row>
    <row r="4428" spans="16:18" x14ac:dyDescent="0.2">
      <c r="P4428" s="485"/>
      <c r="Q4428" s="485"/>
      <c r="R4428" s="485"/>
    </row>
    <row r="4429" spans="16:18" x14ac:dyDescent="0.2">
      <c r="P4429" s="485"/>
      <c r="Q4429" s="485"/>
      <c r="R4429" s="485"/>
    </row>
    <row r="4430" spans="16:18" x14ac:dyDescent="0.2">
      <c r="P4430" s="485"/>
      <c r="Q4430" s="485"/>
      <c r="R4430" s="485"/>
    </row>
    <row r="4431" spans="16:18" x14ac:dyDescent="0.2">
      <c r="P4431" s="485"/>
      <c r="Q4431" s="485"/>
      <c r="R4431" s="485"/>
    </row>
    <row r="4432" spans="16:18" x14ac:dyDescent="0.2">
      <c r="P4432" s="485"/>
      <c r="Q4432" s="485"/>
      <c r="R4432" s="485"/>
    </row>
    <row r="4433" spans="16:18" x14ac:dyDescent="0.2">
      <c r="P4433" s="485"/>
      <c r="Q4433" s="485"/>
      <c r="R4433" s="485"/>
    </row>
    <row r="4434" spans="16:18" x14ac:dyDescent="0.2">
      <c r="P4434" s="485"/>
      <c r="Q4434" s="485"/>
      <c r="R4434" s="485"/>
    </row>
    <row r="4435" spans="16:18" x14ac:dyDescent="0.2">
      <c r="P4435" s="485"/>
      <c r="Q4435" s="485"/>
      <c r="R4435" s="485"/>
    </row>
    <row r="4436" spans="16:18" x14ac:dyDescent="0.2">
      <c r="P4436" s="485"/>
      <c r="Q4436" s="485"/>
      <c r="R4436" s="485"/>
    </row>
    <row r="4437" spans="16:18" x14ac:dyDescent="0.2">
      <c r="P4437" s="485"/>
      <c r="Q4437" s="485"/>
      <c r="R4437" s="485"/>
    </row>
    <row r="4438" spans="16:18" x14ac:dyDescent="0.2">
      <c r="P4438" s="485"/>
      <c r="Q4438" s="485"/>
      <c r="R4438" s="485"/>
    </row>
    <row r="4439" spans="16:18" x14ac:dyDescent="0.2">
      <c r="P4439" s="485"/>
      <c r="Q4439" s="485"/>
      <c r="R4439" s="485"/>
    </row>
    <row r="4440" spans="16:18" x14ac:dyDescent="0.2">
      <c r="P4440" s="485"/>
      <c r="Q4440" s="485"/>
      <c r="R4440" s="485"/>
    </row>
    <row r="4441" spans="16:18" x14ac:dyDescent="0.2">
      <c r="P4441" s="485"/>
      <c r="Q4441" s="485"/>
      <c r="R4441" s="485"/>
    </row>
    <row r="4442" spans="16:18" x14ac:dyDescent="0.2">
      <c r="P4442" s="485"/>
      <c r="Q4442" s="485"/>
      <c r="R4442" s="485"/>
    </row>
    <row r="4443" spans="16:18" x14ac:dyDescent="0.2">
      <c r="P4443" s="485"/>
      <c r="Q4443" s="485"/>
      <c r="R4443" s="485"/>
    </row>
    <row r="4444" spans="16:18" x14ac:dyDescent="0.2">
      <c r="P4444" s="485"/>
      <c r="Q4444" s="485"/>
      <c r="R4444" s="485"/>
    </row>
    <row r="4445" spans="16:18" x14ac:dyDescent="0.2">
      <c r="P4445" s="485"/>
      <c r="Q4445" s="485"/>
      <c r="R4445" s="485"/>
    </row>
    <row r="4446" spans="16:18" x14ac:dyDescent="0.2">
      <c r="P4446" s="485"/>
      <c r="Q4446" s="485"/>
      <c r="R4446" s="485"/>
    </row>
    <row r="4447" spans="16:18" x14ac:dyDescent="0.2">
      <c r="P4447" s="485"/>
      <c r="Q4447" s="485"/>
      <c r="R4447" s="485"/>
    </row>
    <row r="4448" spans="16:18" x14ac:dyDescent="0.2">
      <c r="P4448" s="485"/>
      <c r="Q4448" s="485"/>
      <c r="R4448" s="485"/>
    </row>
    <row r="4449" spans="16:18" x14ac:dyDescent="0.2">
      <c r="P4449" s="485"/>
      <c r="Q4449" s="485"/>
      <c r="R4449" s="485"/>
    </row>
    <row r="4450" spans="16:18" x14ac:dyDescent="0.2">
      <c r="P4450" s="485"/>
      <c r="Q4450" s="485"/>
      <c r="R4450" s="485"/>
    </row>
    <row r="4451" spans="16:18" x14ac:dyDescent="0.2">
      <c r="P4451" s="485"/>
      <c r="Q4451" s="485"/>
      <c r="R4451" s="485"/>
    </row>
    <row r="4452" spans="16:18" x14ac:dyDescent="0.2">
      <c r="P4452" s="485"/>
      <c r="Q4452" s="485"/>
      <c r="R4452" s="485"/>
    </row>
    <row r="4453" spans="16:18" x14ac:dyDescent="0.2">
      <c r="P4453" s="485"/>
      <c r="Q4453" s="485"/>
      <c r="R4453" s="485"/>
    </row>
    <row r="4454" spans="16:18" x14ac:dyDescent="0.2">
      <c r="P4454" s="485"/>
      <c r="Q4454" s="485"/>
      <c r="R4454" s="485"/>
    </row>
    <row r="4455" spans="16:18" x14ac:dyDescent="0.2">
      <c r="P4455" s="485"/>
      <c r="Q4455" s="485"/>
      <c r="R4455" s="485"/>
    </row>
    <row r="4456" spans="16:18" x14ac:dyDescent="0.2">
      <c r="P4456" s="485"/>
      <c r="Q4456" s="485"/>
      <c r="R4456" s="485"/>
    </row>
    <row r="4457" spans="16:18" x14ac:dyDescent="0.2">
      <c r="P4457" s="485"/>
      <c r="Q4457" s="485"/>
      <c r="R4457" s="485"/>
    </row>
    <row r="4458" spans="16:18" x14ac:dyDescent="0.2">
      <c r="P4458" s="485"/>
      <c r="Q4458" s="485"/>
      <c r="R4458" s="485"/>
    </row>
    <row r="4459" spans="16:18" x14ac:dyDescent="0.2">
      <c r="P4459" s="485"/>
      <c r="Q4459" s="485"/>
      <c r="R4459" s="485"/>
    </row>
    <row r="4460" spans="16:18" x14ac:dyDescent="0.2">
      <c r="P4460" s="485"/>
      <c r="Q4460" s="485"/>
      <c r="R4460" s="485"/>
    </row>
    <row r="4461" spans="16:18" x14ac:dyDescent="0.2">
      <c r="P4461" s="485"/>
      <c r="Q4461" s="485"/>
      <c r="R4461" s="485"/>
    </row>
    <row r="4462" spans="16:18" x14ac:dyDescent="0.2">
      <c r="P4462" s="485"/>
      <c r="Q4462" s="485"/>
      <c r="R4462" s="485"/>
    </row>
    <row r="4463" spans="16:18" x14ac:dyDescent="0.2">
      <c r="P4463" s="485"/>
      <c r="Q4463" s="485"/>
      <c r="R4463" s="485"/>
    </row>
    <row r="4464" spans="16:18" x14ac:dyDescent="0.2">
      <c r="P4464" s="485"/>
      <c r="Q4464" s="485"/>
      <c r="R4464" s="485"/>
    </row>
    <row r="4465" spans="16:18" x14ac:dyDescent="0.2">
      <c r="P4465" s="485"/>
      <c r="Q4465" s="485"/>
      <c r="R4465" s="485"/>
    </row>
    <row r="4466" spans="16:18" x14ac:dyDescent="0.2">
      <c r="P4466" s="485"/>
      <c r="Q4466" s="485"/>
      <c r="R4466" s="485"/>
    </row>
    <row r="4467" spans="16:18" x14ac:dyDescent="0.2">
      <c r="P4467" s="485"/>
      <c r="Q4467" s="485"/>
      <c r="R4467" s="485"/>
    </row>
    <row r="4468" spans="16:18" x14ac:dyDescent="0.2">
      <c r="P4468" s="485"/>
      <c r="Q4468" s="485"/>
      <c r="R4468" s="485"/>
    </row>
    <row r="4469" spans="16:18" x14ac:dyDescent="0.2">
      <c r="P4469" s="485"/>
      <c r="Q4469" s="485"/>
      <c r="R4469" s="485"/>
    </row>
    <row r="4470" spans="16:18" x14ac:dyDescent="0.2">
      <c r="P4470" s="485"/>
      <c r="Q4470" s="485"/>
      <c r="R4470" s="485"/>
    </row>
    <row r="4471" spans="16:18" x14ac:dyDescent="0.2">
      <c r="P4471" s="485"/>
      <c r="Q4471" s="485"/>
      <c r="R4471" s="485"/>
    </row>
    <row r="4472" spans="16:18" x14ac:dyDescent="0.2">
      <c r="P4472" s="485"/>
      <c r="Q4472" s="485"/>
      <c r="R4472" s="485"/>
    </row>
    <row r="4473" spans="16:18" x14ac:dyDescent="0.2">
      <c r="P4473" s="485"/>
      <c r="Q4473" s="485"/>
      <c r="R4473" s="485"/>
    </row>
    <row r="4474" spans="16:18" x14ac:dyDescent="0.2">
      <c r="P4474" s="485"/>
      <c r="Q4474" s="485"/>
      <c r="R4474" s="485"/>
    </row>
    <row r="4475" spans="16:18" x14ac:dyDescent="0.2">
      <c r="P4475" s="485"/>
      <c r="Q4475" s="485"/>
      <c r="R4475" s="485"/>
    </row>
    <row r="4476" spans="16:18" x14ac:dyDescent="0.2">
      <c r="P4476" s="485"/>
      <c r="Q4476" s="485"/>
      <c r="R4476" s="485"/>
    </row>
    <row r="4477" spans="16:18" x14ac:dyDescent="0.2">
      <c r="P4477" s="485"/>
      <c r="Q4477" s="485"/>
      <c r="R4477" s="485"/>
    </row>
    <row r="4478" spans="16:18" x14ac:dyDescent="0.2">
      <c r="P4478" s="485"/>
      <c r="Q4478" s="485"/>
      <c r="R4478" s="485"/>
    </row>
    <row r="4479" spans="16:18" x14ac:dyDescent="0.2">
      <c r="P4479" s="485"/>
      <c r="Q4479" s="485"/>
      <c r="R4479" s="485"/>
    </row>
    <row r="4480" spans="16:18" x14ac:dyDescent="0.2">
      <c r="P4480" s="485"/>
      <c r="Q4480" s="485"/>
      <c r="R4480" s="485"/>
    </row>
    <row r="4481" spans="16:18" x14ac:dyDescent="0.2">
      <c r="P4481" s="485"/>
      <c r="Q4481" s="485"/>
      <c r="R4481" s="485"/>
    </row>
    <row r="4482" spans="16:18" x14ac:dyDescent="0.2">
      <c r="P4482" s="485"/>
      <c r="Q4482" s="485"/>
      <c r="R4482" s="485"/>
    </row>
    <row r="4483" spans="16:18" x14ac:dyDescent="0.2">
      <c r="P4483" s="485"/>
      <c r="Q4483" s="485"/>
      <c r="R4483" s="485"/>
    </row>
    <row r="4484" spans="16:18" x14ac:dyDescent="0.2">
      <c r="P4484" s="485"/>
      <c r="Q4484" s="485"/>
      <c r="R4484" s="485"/>
    </row>
    <row r="4485" spans="16:18" x14ac:dyDescent="0.2">
      <c r="P4485" s="485"/>
      <c r="Q4485" s="485"/>
      <c r="R4485" s="485"/>
    </row>
    <row r="4486" spans="16:18" x14ac:dyDescent="0.2">
      <c r="P4486" s="485"/>
      <c r="Q4486" s="485"/>
      <c r="R4486" s="485"/>
    </row>
    <row r="4487" spans="16:18" x14ac:dyDescent="0.2">
      <c r="P4487" s="485"/>
      <c r="Q4487" s="485"/>
      <c r="R4487" s="485"/>
    </row>
    <row r="4488" spans="16:18" x14ac:dyDescent="0.2">
      <c r="P4488" s="485"/>
      <c r="Q4488" s="485"/>
      <c r="R4488" s="485"/>
    </row>
    <row r="4489" spans="16:18" x14ac:dyDescent="0.2">
      <c r="P4489" s="485"/>
      <c r="Q4489" s="485"/>
      <c r="R4489" s="485"/>
    </row>
    <row r="4490" spans="16:18" x14ac:dyDescent="0.2">
      <c r="P4490" s="485"/>
      <c r="Q4490" s="485"/>
      <c r="R4490" s="485"/>
    </row>
    <row r="4491" spans="16:18" x14ac:dyDescent="0.2">
      <c r="P4491" s="485"/>
      <c r="Q4491" s="485"/>
      <c r="R4491" s="485"/>
    </row>
    <row r="4492" spans="16:18" x14ac:dyDescent="0.2">
      <c r="P4492" s="485"/>
      <c r="Q4492" s="485"/>
      <c r="R4492" s="485"/>
    </row>
    <row r="4493" spans="16:18" x14ac:dyDescent="0.2">
      <c r="P4493" s="485"/>
      <c r="Q4493" s="485"/>
      <c r="R4493" s="485"/>
    </row>
    <row r="4494" spans="16:18" x14ac:dyDescent="0.2">
      <c r="P4494" s="485"/>
      <c r="Q4494" s="485"/>
      <c r="R4494" s="485"/>
    </row>
    <row r="4495" spans="16:18" x14ac:dyDescent="0.2">
      <c r="P4495" s="485"/>
      <c r="Q4495" s="485"/>
      <c r="R4495" s="485"/>
    </row>
    <row r="4496" spans="16:18" x14ac:dyDescent="0.2">
      <c r="P4496" s="485"/>
      <c r="Q4496" s="485"/>
      <c r="R4496" s="485"/>
    </row>
    <row r="4497" spans="16:18" x14ac:dyDescent="0.2">
      <c r="P4497" s="485"/>
      <c r="Q4497" s="485"/>
      <c r="R4497" s="485"/>
    </row>
    <row r="4498" spans="16:18" x14ac:dyDescent="0.2">
      <c r="P4498" s="485"/>
      <c r="Q4498" s="485"/>
      <c r="R4498" s="485"/>
    </row>
    <row r="4499" spans="16:18" x14ac:dyDescent="0.2">
      <c r="P4499" s="485"/>
      <c r="Q4499" s="485"/>
      <c r="R4499" s="485"/>
    </row>
    <row r="4500" spans="16:18" x14ac:dyDescent="0.2">
      <c r="P4500" s="485"/>
      <c r="Q4500" s="485"/>
      <c r="R4500" s="485"/>
    </row>
    <row r="4501" spans="16:18" x14ac:dyDescent="0.2">
      <c r="P4501" s="485"/>
      <c r="Q4501" s="485"/>
      <c r="R4501" s="485"/>
    </row>
    <row r="4502" spans="16:18" x14ac:dyDescent="0.2">
      <c r="P4502" s="485"/>
      <c r="Q4502" s="485"/>
      <c r="R4502" s="485"/>
    </row>
    <row r="4503" spans="16:18" x14ac:dyDescent="0.2">
      <c r="P4503" s="485"/>
      <c r="Q4503" s="485"/>
      <c r="R4503" s="485"/>
    </row>
    <row r="4504" spans="16:18" x14ac:dyDescent="0.2">
      <c r="P4504" s="485"/>
      <c r="Q4504" s="485"/>
      <c r="R4504" s="485"/>
    </row>
    <row r="4505" spans="16:18" x14ac:dyDescent="0.2">
      <c r="P4505" s="485"/>
      <c r="Q4505" s="485"/>
      <c r="R4505" s="485"/>
    </row>
    <row r="4506" spans="16:18" x14ac:dyDescent="0.2">
      <c r="P4506" s="485"/>
      <c r="Q4506" s="485"/>
      <c r="R4506" s="485"/>
    </row>
    <row r="4507" spans="16:18" x14ac:dyDescent="0.2">
      <c r="P4507" s="485"/>
      <c r="Q4507" s="485"/>
      <c r="R4507" s="485"/>
    </row>
    <row r="4508" spans="16:18" x14ac:dyDescent="0.2">
      <c r="P4508" s="485"/>
      <c r="Q4508" s="485"/>
      <c r="R4508" s="485"/>
    </row>
    <row r="4509" spans="16:18" x14ac:dyDescent="0.2">
      <c r="P4509" s="485"/>
      <c r="Q4509" s="485"/>
      <c r="R4509" s="485"/>
    </row>
    <row r="4510" spans="16:18" x14ac:dyDescent="0.2">
      <c r="P4510" s="485"/>
      <c r="Q4510" s="485"/>
      <c r="R4510" s="485"/>
    </row>
    <row r="4511" spans="16:18" x14ac:dyDescent="0.2">
      <c r="P4511" s="485"/>
      <c r="Q4511" s="485"/>
      <c r="R4511" s="485"/>
    </row>
    <row r="4512" spans="16:18" x14ac:dyDescent="0.2">
      <c r="P4512" s="485"/>
      <c r="Q4512" s="485"/>
      <c r="R4512" s="485"/>
    </row>
    <row r="4513" spans="16:18" x14ac:dyDescent="0.2">
      <c r="P4513" s="485"/>
      <c r="Q4513" s="485"/>
      <c r="R4513" s="485"/>
    </row>
    <row r="4514" spans="16:18" x14ac:dyDescent="0.2">
      <c r="P4514" s="485"/>
      <c r="Q4514" s="485"/>
      <c r="R4514" s="485"/>
    </row>
    <row r="4515" spans="16:18" x14ac:dyDescent="0.2">
      <c r="P4515" s="485"/>
      <c r="Q4515" s="485"/>
      <c r="R4515" s="485"/>
    </row>
    <row r="4516" spans="16:18" x14ac:dyDescent="0.2">
      <c r="P4516" s="485"/>
      <c r="Q4516" s="485"/>
      <c r="R4516" s="485"/>
    </row>
    <row r="4517" spans="16:18" x14ac:dyDescent="0.2">
      <c r="P4517" s="485"/>
      <c r="Q4517" s="485"/>
      <c r="R4517" s="485"/>
    </row>
    <row r="4518" spans="16:18" x14ac:dyDescent="0.2">
      <c r="P4518" s="485"/>
      <c r="Q4518" s="485"/>
      <c r="R4518" s="485"/>
    </row>
    <row r="4519" spans="16:18" x14ac:dyDescent="0.2">
      <c r="P4519" s="485"/>
      <c r="Q4519" s="485"/>
      <c r="R4519" s="485"/>
    </row>
    <row r="4520" spans="16:18" x14ac:dyDescent="0.2">
      <c r="P4520" s="485"/>
      <c r="Q4520" s="485"/>
      <c r="R4520" s="485"/>
    </row>
    <row r="4521" spans="16:18" x14ac:dyDescent="0.2">
      <c r="P4521" s="485"/>
      <c r="Q4521" s="485"/>
      <c r="R4521" s="485"/>
    </row>
    <row r="4522" spans="16:18" x14ac:dyDescent="0.2">
      <c r="P4522" s="485"/>
      <c r="Q4522" s="485"/>
      <c r="R4522" s="485"/>
    </row>
    <row r="4523" spans="16:18" x14ac:dyDescent="0.2">
      <c r="P4523" s="485"/>
      <c r="Q4523" s="485"/>
      <c r="R4523" s="485"/>
    </row>
    <row r="4524" spans="16:18" x14ac:dyDescent="0.2">
      <c r="P4524" s="485"/>
      <c r="Q4524" s="485"/>
      <c r="R4524" s="485"/>
    </row>
    <row r="4525" spans="16:18" x14ac:dyDescent="0.2">
      <c r="P4525" s="485"/>
      <c r="Q4525" s="485"/>
      <c r="R4525" s="485"/>
    </row>
    <row r="4526" spans="16:18" x14ac:dyDescent="0.2">
      <c r="P4526" s="485"/>
      <c r="Q4526" s="485"/>
      <c r="R4526" s="485"/>
    </row>
    <row r="4527" spans="16:18" x14ac:dyDescent="0.2">
      <c r="P4527" s="485"/>
      <c r="Q4527" s="485"/>
      <c r="R4527" s="485"/>
    </row>
    <row r="4528" spans="16:18" x14ac:dyDescent="0.2">
      <c r="P4528" s="485"/>
      <c r="Q4528" s="485"/>
      <c r="R4528" s="485"/>
    </row>
    <row r="4529" spans="16:18" x14ac:dyDescent="0.2">
      <c r="P4529" s="485"/>
      <c r="Q4529" s="485"/>
      <c r="R4529" s="485"/>
    </row>
    <row r="4530" spans="16:18" x14ac:dyDescent="0.2">
      <c r="P4530" s="485"/>
      <c r="Q4530" s="485"/>
      <c r="R4530" s="485"/>
    </row>
    <row r="4531" spans="16:18" x14ac:dyDescent="0.2">
      <c r="P4531" s="485"/>
      <c r="Q4531" s="485"/>
      <c r="R4531" s="485"/>
    </row>
    <row r="4532" spans="16:18" x14ac:dyDescent="0.2">
      <c r="P4532" s="485"/>
      <c r="Q4532" s="485"/>
      <c r="R4532" s="485"/>
    </row>
    <row r="4533" spans="16:18" x14ac:dyDescent="0.2">
      <c r="P4533" s="485"/>
      <c r="Q4533" s="485"/>
      <c r="R4533" s="485"/>
    </row>
    <row r="4534" spans="16:18" x14ac:dyDescent="0.2">
      <c r="P4534" s="485"/>
      <c r="Q4534" s="485"/>
      <c r="R4534" s="485"/>
    </row>
    <row r="4535" spans="16:18" x14ac:dyDescent="0.2">
      <c r="P4535" s="485"/>
      <c r="Q4535" s="485"/>
      <c r="R4535" s="485"/>
    </row>
    <row r="4536" spans="16:18" x14ac:dyDescent="0.2">
      <c r="P4536" s="485"/>
      <c r="Q4536" s="485"/>
      <c r="R4536" s="485"/>
    </row>
    <row r="4537" spans="16:18" x14ac:dyDescent="0.2">
      <c r="P4537" s="485"/>
      <c r="Q4537" s="485"/>
      <c r="R4537" s="485"/>
    </row>
    <row r="4538" spans="16:18" x14ac:dyDescent="0.2">
      <c r="P4538" s="485"/>
      <c r="Q4538" s="485"/>
      <c r="R4538" s="485"/>
    </row>
    <row r="4539" spans="16:18" x14ac:dyDescent="0.2">
      <c r="P4539" s="485"/>
      <c r="Q4539" s="485"/>
      <c r="R4539" s="485"/>
    </row>
    <row r="4540" spans="16:18" x14ac:dyDescent="0.2">
      <c r="P4540" s="485"/>
      <c r="Q4540" s="485"/>
      <c r="R4540" s="485"/>
    </row>
    <row r="4541" spans="16:18" x14ac:dyDescent="0.2">
      <c r="P4541" s="485"/>
      <c r="Q4541" s="485"/>
      <c r="R4541" s="485"/>
    </row>
    <row r="4542" spans="16:18" x14ac:dyDescent="0.2">
      <c r="P4542" s="485"/>
      <c r="Q4542" s="485"/>
      <c r="R4542" s="485"/>
    </row>
    <row r="4543" spans="16:18" x14ac:dyDescent="0.2">
      <c r="P4543" s="485"/>
      <c r="Q4543" s="485"/>
      <c r="R4543" s="485"/>
    </row>
    <row r="4544" spans="16:18" x14ac:dyDescent="0.2">
      <c r="P4544" s="485"/>
      <c r="Q4544" s="485"/>
      <c r="R4544" s="485"/>
    </row>
    <row r="4545" spans="16:18" x14ac:dyDescent="0.2">
      <c r="P4545" s="485"/>
      <c r="Q4545" s="485"/>
      <c r="R4545" s="485"/>
    </row>
    <row r="4546" spans="16:18" x14ac:dyDescent="0.2">
      <c r="P4546" s="485"/>
      <c r="Q4546" s="485"/>
      <c r="R4546" s="485"/>
    </row>
    <row r="4547" spans="16:18" x14ac:dyDescent="0.2">
      <c r="P4547" s="485"/>
      <c r="Q4547" s="485"/>
      <c r="R4547" s="485"/>
    </row>
    <row r="4548" spans="16:18" x14ac:dyDescent="0.2">
      <c r="P4548" s="485"/>
      <c r="Q4548" s="485"/>
      <c r="R4548" s="485"/>
    </row>
    <row r="4549" spans="16:18" x14ac:dyDescent="0.2">
      <c r="P4549" s="485"/>
      <c r="Q4549" s="485"/>
      <c r="R4549" s="485"/>
    </row>
    <row r="4550" spans="16:18" x14ac:dyDescent="0.2">
      <c r="P4550" s="485"/>
      <c r="Q4550" s="485"/>
      <c r="R4550" s="485"/>
    </row>
    <row r="4551" spans="16:18" x14ac:dyDescent="0.2">
      <c r="P4551" s="485"/>
      <c r="Q4551" s="485"/>
      <c r="R4551" s="485"/>
    </row>
    <row r="4552" spans="16:18" x14ac:dyDescent="0.2">
      <c r="P4552" s="485"/>
      <c r="Q4552" s="485"/>
      <c r="R4552" s="485"/>
    </row>
    <row r="4553" spans="16:18" x14ac:dyDescent="0.2">
      <c r="P4553" s="485"/>
      <c r="Q4553" s="485"/>
      <c r="R4553" s="485"/>
    </row>
    <row r="4554" spans="16:18" x14ac:dyDescent="0.2">
      <c r="P4554" s="485"/>
      <c r="Q4554" s="485"/>
      <c r="R4554" s="485"/>
    </row>
    <row r="4555" spans="16:18" x14ac:dyDescent="0.2">
      <c r="P4555" s="485"/>
      <c r="Q4555" s="485"/>
      <c r="R4555" s="485"/>
    </row>
    <row r="4556" spans="16:18" x14ac:dyDescent="0.2">
      <c r="P4556" s="485"/>
      <c r="Q4556" s="485"/>
      <c r="R4556" s="485"/>
    </row>
    <row r="4557" spans="16:18" x14ac:dyDescent="0.2">
      <c r="P4557" s="485"/>
      <c r="Q4557" s="485"/>
      <c r="R4557" s="485"/>
    </row>
    <row r="4558" spans="16:18" x14ac:dyDescent="0.2">
      <c r="P4558" s="485"/>
      <c r="Q4558" s="485"/>
      <c r="R4558" s="485"/>
    </row>
    <row r="4559" spans="16:18" x14ac:dyDescent="0.2">
      <c r="P4559" s="485"/>
      <c r="Q4559" s="485"/>
      <c r="R4559" s="485"/>
    </row>
    <row r="4560" spans="16:18" x14ac:dyDescent="0.2">
      <c r="P4560" s="485"/>
      <c r="Q4560" s="485"/>
      <c r="R4560" s="485"/>
    </row>
    <row r="4561" spans="16:18" x14ac:dyDescent="0.2">
      <c r="P4561" s="485"/>
      <c r="Q4561" s="485"/>
      <c r="R4561" s="485"/>
    </row>
    <row r="4562" spans="16:18" x14ac:dyDescent="0.2">
      <c r="P4562" s="485"/>
      <c r="Q4562" s="485"/>
      <c r="R4562" s="485"/>
    </row>
    <row r="4563" spans="16:18" x14ac:dyDescent="0.2">
      <c r="P4563" s="485"/>
      <c r="Q4563" s="485"/>
      <c r="R4563" s="485"/>
    </row>
    <row r="4564" spans="16:18" x14ac:dyDescent="0.2">
      <c r="P4564" s="485"/>
      <c r="Q4564" s="485"/>
      <c r="R4564" s="485"/>
    </row>
    <row r="4565" spans="16:18" x14ac:dyDescent="0.2">
      <c r="P4565" s="485"/>
      <c r="Q4565" s="485"/>
      <c r="R4565" s="485"/>
    </row>
    <row r="4566" spans="16:18" x14ac:dyDescent="0.2">
      <c r="P4566" s="485"/>
      <c r="Q4566" s="485"/>
      <c r="R4566" s="485"/>
    </row>
    <row r="4567" spans="16:18" x14ac:dyDescent="0.2">
      <c r="P4567" s="485"/>
      <c r="Q4567" s="485"/>
      <c r="R4567" s="485"/>
    </row>
    <row r="4568" spans="16:18" x14ac:dyDescent="0.2">
      <c r="P4568" s="485"/>
      <c r="Q4568" s="485"/>
      <c r="R4568" s="485"/>
    </row>
    <row r="4569" spans="16:18" x14ac:dyDescent="0.2">
      <c r="P4569" s="485"/>
      <c r="Q4569" s="485"/>
      <c r="R4569" s="485"/>
    </row>
    <row r="4570" spans="16:18" x14ac:dyDescent="0.2">
      <c r="P4570" s="485"/>
      <c r="Q4570" s="485"/>
      <c r="R4570" s="485"/>
    </row>
    <row r="4571" spans="16:18" x14ac:dyDescent="0.2">
      <c r="P4571" s="485"/>
      <c r="Q4571" s="485"/>
      <c r="R4571" s="485"/>
    </row>
    <row r="4572" spans="16:18" x14ac:dyDescent="0.2">
      <c r="P4572" s="485"/>
      <c r="Q4572" s="485"/>
      <c r="R4572" s="485"/>
    </row>
    <row r="4573" spans="16:18" x14ac:dyDescent="0.2">
      <c r="P4573" s="485"/>
      <c r="Q4573" s="485"/>
      <c r="R4573" s="485"/>
    </row>
    <row r="4574" spans="16:18" x14ac:dyDescent="0.2">
      <c r="P4574" s="485"/>
      <c r="Q4574" s="485"/>
      <c r="R4574" s="485"/>
    </row>
    <row r="4575" spans="16:18" x14ac:dyDescent="0.2">
      <c r="P4575" s="485"/>
      <c r="Q4575" s="485"/>
      <c r="R4575" s="485"/>
    </row>
    <row r="4576" spans="16:18" x14ac:dyDescent="0.2">
      <c r="P4576" s="485"/>
      <c r="Q4576" s="485"/>
      <c r="R4576" s="485"/>
    </row>
    <row r="4577" spans="16:18" x14ac:dyDescent="0.2">
      <c r="P4577" s="485"/>
      <c r="Q4577" s="485"/>
      <c r="R4577" s="485"/>
    </row>
    <row r="4578" spans="16:18" x14ac:dyDescent="0.2">
      <c r="P4578" s="485"/>
      <c r="Q4578" s="485"/>
      <c r="R4578" s="485"/>
    </row>
    <row r="4579" spans="16:18" x14ac:dyDescent="0.2">
      <c r="P4579" s="485"/>
      <c r="Q4579" s="485"/>
      <c r="R4579" s="485"/>
    </row>
    <row r="4580" spans="16:18" x14ac:dyDescent="0.2">
      <c r="P4580" s="485"/>
      <c r="Q4580" s="485"/>
      <c r="R4580" s="485"/>
    </row>
    <row r="4581" spans="16:18" x14ac:dyDescent="0.2">
      <c r="P4581" s="485"/>
      <c r="Q4581" s="485"/>
      <c r="R4581" s="485"/>
    </row>
    <row r="4582" spans="16:18" x14ac:dyDescent="0.2">
      <c r="P4582" s="485"/>
      <c r="Q4582" s="485"/>
      <c r="R4582" s="485"/>
    </row>
    <row r="4583" spans="16:18" x14ac:dyDescent="0.2">
      <c r="P4583" s="485"/>
      <c r="Q4583" s="485"/>
      <c r="R4583" s="485"/>
    </row>
    <row r="4584" spans="16:18" x14ac:dyDescent="0.2">
      <c r="P4584" s="485"/>
      <c r="Q4584" s="485"/>
      <c r="R4584" s="485"/>
    </row>
    <row r="4585" spans="16:18" x14ac:dyDescent="0.2">
      <c r="P4585" s="485"/>
      <c r="Q4585" s="485"/>
      <c r="R4585" s="485"/>
    </row>
    <row r="4586" spans="16:18" x14ac:dyDescent="0.2">
      <c r="P4586" s="485"/>
      <c r="Q4586" s="485"/>
      <c r="R4586" s="485"/>
    </row>
    <row r="4587" spans="16:18" x14ac:dyDescent="0.2">
      <c r="P4587" s="485"/>
      <c r="Q4587" s="485"/>
      <c r="R4587" s="485"/>
    </row>
    <row r="4588" spans="16:18" x14ac:dyDescent="0.2">
      <c r="P4588" s="485"/>
      <c r="Q4588" s="485"/>
      <c r="R4588" s="485"/>
    </row>
    <row r="4589" spans="16:18" x14ac:dyDescent="0.2">
      <c r="P4589" s="485"/>
      <c r="Q4589" s="485"/>
      <c r="R4589" s="485"/>
    </row>
    <row r="4590" spans="16:18" x14ac:dyDescent="0.2">
      <c r="P4590" s="485"/>
      <c r="Q4590" s="485"/>
      <c r="R4590" s="485"/>
    </row>
    <row r="4591" spans="16:18" x14ac:dyDescent="0.2">
      <c r="P4591" s="485"/>
      <c r="Q4591" s="485"/>
      <c r="R4591" s="485"/>
    </row>
    <row r="4592" spans="16:18" x14ac:dyDescent="0.2">
      <c r="P4592" s="485"/>
      <c r="Q4592" s="485"/>
      <c r="R4592" s="485"/>
    </row>
    <row r="4593" spans="16:18" x14ac:dyDescent="0.2">
      <c r="P4593" s="485"/>
      <c r="Q4593" s="485"/>
      <c r="R4593" s="485"/>
    </row>
    <row r="4594" spans="16:18" x14ac:dyDescent="0.2">
      <c r="P4594" s="485"/>
      <c r="Q4594" s="485"/>
      <c r="R4594" s="485"/>
    </row>
    <row r="4595" spans="16:18" x14ac:dyDescent="0.2">
      <c r="P4595" s="485"/>
      <c r="Q4595" s="485"/>
      <c r="R4595" s="485"/>
    </row>
    <row r="4596" spans="16:18" x14ac:dyDescent="0.2">
      <c r="P4596" s="485"/>
      <c r="Q4596" s="485"/>
      <c r="R4596" s="485"/>
    </row>
    <row r="4597" spans="16:18" x14ac:dyDescent="0.2">
      <c r="P4597" s="485"/>
      <c r="Q4597" s="485"/>
      <c r="R4597" s="485"/>
    </row>
    <row r="4598" spans="16:18" x14ac:dyDescent="0.2">
      <c r="P4598" s="485"/>
      <c r="Q4598" s="485"/>
      <c r="R4598" s="485"/>
    </row>
    <row r="4599" spans="16:18" x14ac:dyDescent="0.2">
      <c r="P4599" s="485"/>
      <c r="Q4599" s="485"/>
      <c r="R4599" s="485"/>
    </row>
    <row r="4600" spans="16:18" x14ac:dyDescent="0.2">
      <c r="P4600" s="485"/>
      <c r="Q4600" s="485"/>
      <c r="R4600" s="485"/>
    </row>
    <row r="4601" spans="16:18" x14ac:dyDescent="0.2">
      <c r="P4601" s="485"/>
      <c r="Q4601" s="485"/>
      <c r="R4601" s="485"/>
    </row>
    <row r="4602" spans="16:18" x14ac:dyDescent="0.2">
      <c r="P4602" s="485"/>
      <c r="Q4602" s="485"/>
      <c r="R4602" s="485"/>
    </row>
    <row r="4603" spans="16:18" x14ac:dyDescent="0.2">
      <c r="P4603" s="485"/>
      <c r="Q4603" s="485"/>
      <c r="R4603" s="485"/>
    </row>
    <row r="4604" spans="16:18" x14ac:dyDescent="0.2">
      <c r="P4604" s="485"/>
      <c r="Q4604" s="485"/>
      <c r="R4604" s="485"/>
    </row>
    <row r="4605" spans="16:18" x14ac:dyDescent="0.2">
      <c r="P4605" s="485"/>
      <c r="Q4605" s="485"/>
      <c r="R4605" s="485"/>
    </row>
    <row r="4606" spans="16:18" x14ac:dyDescent="0.2">
      <c r="P4606" s="485"/>
      <c r="Q4606" s="485"/>
      <c r="R4606" s="485"/>
    </row>
    <row r="4607" spans="16:18" x14ac:dyDescent="0.2">
      <c r="P4607" s="485"/>
      <c r="Q4607" s="485"/>
      <c r="R4607" s="485"/>
    </row>
    <row r="4608" spans="16:18" x14ac:dyDescent="0.2">
      <c r="P4608" s="485"/>
      <c r="Q4608" s="485"/>
      <c r="R4608" s="485"/>
    </row>
    <row r="4609" spans="16:18" x14ac:dyDescent="0.2">
      <c r="P4609" s="485"/>
      <c r="Q4609" s="485"/>
      <c r="R4609" s="485"/>
    </row>
    <row r="4610" spans="16:18" x14ac:dyDescent="0.2">
      <c r="P4610" s="485"/>
      <c r="Q4610" s="485"/>
      <c r="R4610" s="485"/>
    </row>
    <row r="4611" spans="16:18" x14ac:dyDescent="0.2">
      <c r="P4611" s="485"/>
      <c r="Q4611" s="485"/>
      <c r="R4611" s="485"/>
    </row>
    <row r="4612" spans="16:18" x14ac:dyDescent="0.2">
      <c r="P4612" s="485"/>
      <c r="Q4612" s="485"/>
      <c r="R4612" s="485"/>
    </row>
    <row r="4613" spans="16:18" x14ac:dyDescent="0.2">
      <c r="P4613" s="485"/>
      <c r="Q4613" s="485"/>
      <c r="R4613" s="485"/>
    </row>
    <row r="4614" spans="16:18" x14ac:dyDescent="0.2">
      <c r="P4614" s="485"/>
      <c r="Q4614" s="485"/>
      <c r="R4614" s="485"/>
    </row>
    <row r="4615" spans="16:18" x14ac:dyDescent="0.2">
      <c r="P4615" s="485"/>
      <c r="Q4615" s="485"/>
      <c r="R4615" s="485"/>
    </row>
    <row r="4616" spans="16:18" x14ac:dyDescent="0.2">
      <c r="P4616" s="485"/>
      <c r="Q4616" s="485"/>
      <c r="R4616" s="485"/>
    </row>
    <row r="4617" spans="16:18" x14ac:dyDescent="0.2">
      <c r="P4617" s="485"/>
      <c r="Q4617" s="485"/>
      <c r="R4617" s="485"/>
    </row>
    <row r="4618" spans="16:18" x14ac:dyDescent="0.2">
      <c r="P4618" s="485"/>
      <c r="Q4618" s="485"/>
      <c r="R4618" s="485"/>
    </row>
    <row r="4619" spans="16:18" x14ac:dyDescent="0.2">
      <c r="P4619" s="485"/>
      <c r="Q4619" s="485"/>
      <c r="R4619" s="485"/>
    </row>
    <row r="4620" spans="16:18" x14ac:dyDescent="0.2">
      <c r="P4620" s="485"/>
      <c r="Q4620" s="485"/>
      <c r="R4620" s="485"/>
    </row>
    <row r="4621" spans="16:18" x14ac:dyDescent="0.2">
      <c r="P4621" s="485"/>
      <c r="Q4621" s="485"/>
      <c r="R4621" s="485"/>
    </row>
    <row r="4622" spans="16:18" x14ac:dyDescent="0.2">
      <c r="P4622" s="485"/>
      <c r="Q4622" s="485"/>
      <c r="R4622" s="485"/>
    </row>
    <row r="4623" spans="16:18" x14ac:dyDescent="0.2">
      <c r="P4623" s="485"/>
      <c r="Q4623" s="485"/>
      <c r="R4623" s="485"/>
    </row>
    <row r="4624" spans="16:18" x14ac:dyDescent="0.2">
      <c r="P4624" s="485"/>
      <c r="Q4624" s="485"/>
      <c r="R4624" s="485"/>
    </row>
    <row r="4625" spans="16:18" x14ac:dyDescent="0.2">
      <c r="P4625" s="485"/>
      <c r="Q4625" s="485"/>
      <c r="R4625" s="485"/>
    </row>
    <row r="4626" spans="16:18" x14ac:dyDescent="0.2">
      <c r="P4626" s="485"/>
      <c r="Q4626" s="485"/>
      <c r="R4626" s="485"/>
    </row>
    <row r="4627" spans="16:18" x14ac:dyDescent="0.2">
      <c r="P4627" s="485"/>
      <c r="Q4627" s="485"/>
      <c r="R4627" s="485"/>
    </row>
    <row r="4628" spans="16:18" x14ac:dyDescent="0.2">
      <c r="P4628" s="485"/>
      <c r="Q4628" s="485"/>
      <c r="R4628" s="485"/>
    </row>
    <row r="4629" spans="16:18" x14ac:dyDescent="0.2">
      <c r="P4629" s="485"/>
      <c r="Q4629" s="485"/>
      <c r="R4629" s="485"/>
    </row>
    <row r="4630" spans="16:18" x14ac:dyDescent="0.2">
      <c r="P4630" s="485"/>
      <c r="Q4630" s="485"/>
      <c r="R4630" s="485"/>
    </row>
    <row r="4631" spans="16:18" x14ac:dyDescent="0.2">
      <c r="P4631" s="485"/>
      <c r="Q4631" s="485"/>
      <c r="R4631" s="485"/>
    </row>
    <row r="4632" spans="16:18" x14ac:dyDescent="0.2">
      <c r="P4632" s="485"/>
      <c r="Q4632" s="485"/>
      <c r="R4632" s="485"/>
    </row>
    <row r="4633" spans="16:18" x14ac:dyDescent="0.2">
      <c r="P4633" s="485"/>
      <c r="Q4633" s="485"/>
      <c r="R4633" s="485"/>
    </row>
    <row r="4634" spans="16:18" x14ac:dyDescent="0.2">
      <c r="P4634" s="485"/>
      <c r="Q4634" s="485"/>
      <c r="R4634" s="485"/>
    </row>
    <row r="4635" spans="16:18" x14ac:dyDescent="0.2">
      <c r="P4635" s="485"/>
      <c r="Q4635" s="485"/>
      <c r="R4635" s="485"/>
    </row>
    <row r="4636" spans="16:18" x14ac:dyDescent="0.2">
      <c r="P4636" s="485"/>
      <c r="Q4636" s="485"/>
      <c r="R4636" s="485"/>
    </row>
    <row r="4637" spans="16:18" x14ac:dyDescent="0.2">
      <c r="P4637" s="485"/>
      <c r="Q4637" s="485"/>
      <c r="R4637" s="485"/>
    </row>
    <row r="4638" spans="16:18" x14ac:dyDescent="0.2">
      <c r="P4638" s="485"/>
      <c r="Q4638" s="485"/>
      <c r="R4638" s="485"/>
    </row>
    <row r="4639" spans="16:18" x14ac:dyDescent="0.2">
      <c r="P4639" s="485"/>
      <c r="Q4639" s="485"/>
      <c r="R4639" s="485"/>
    </row>
    <row r="4640" spans="16:18" x14ac:dyDescent="0.2">
      <c r="P4640" s="485"/>
      <c r="Q4640" s="485"/>
      <c r="R4640" s="485"/>
    </row>
    <row r="4641" spans="16:18" x14ac:dyDescent="0.2">
      <c r="P4641" s="485"/>
      <c r="Q4641" s="485"/>
      <c r="R4641" s="485"/>
    </row>
    <row r="4642" spans="16:18" x14ac:dyDescent="0.2">
      <c r="P4642" s="485"/>
      <c r="Q4642" s="485"/>
      <c r="R4642" s="485"/>
    </row>
    <row r="4643" spans="16:18" x14ac:dyDescent="0.2">
      <c r="P4643" s="485"/>
      <c r="Q4643" s="485"/>
      <c r="R4643" s="485"/>
    </row>
    <row r="4644" spans="16:18" x14ac:dyDescent="0.2">
      <c r="P4644" s="485"/>
      <c r="Q4644" s="485"/>
      <c r="R4644" s="485"/>
    </row>
    <row r="4645" spans="16:18" x14ac:dyDescent="0.2">
      <c r="P4645" s="485"/>
      <c r="Q4645" s="485"/>
      <c r="R4645" s="485"/>
    </row>
    <row r="4646" spans="16:18" x14ac:dyDescent="0.2">
      <c r="P4646" s="485"/>
      <c r="Q4646" s="485"/>
      <c r="R4646" s="485"/>
    </row>
    <row r="4647" spans="16:18" x14ac:dyDescent="0.2">
      <c r="P4647" s="485"/>
      <c r="Q4647" s="485"/>
      <c r="R4647" s="485"/>
    </row>
    <row r="4648" spans="16:18" x14ac:dyDescent="0.2">
      <c r="P4648" s="485"/>
      <c r="Q4648" s="485"/>
      <c r="R4648" s="485"/>
    </row>
    <row r="4649" spans="16:18" x14ac:dyDescent="0.2">
      <c r="P4649" s="485"/>
      <c r="Q4649" s="485"/>
      <c r="R4649" s="485"/>
    </row>
    <row r="4650" spans="16:18" x14ac:dyDescent="0.2">
      <c r="P4650" s="485"/>
      <c r="Q4650" s="485"/>
      <c r="R4650" s="485"/>
    </row>
    <row r="4651" spans="16:18" x14ac:dyDescent="0.2">
      <c r="P4651" s="485"/>
      <c r="Q4651" s="485"/>
      <c r="R4651" s="485"/>
    </row>
    <row r="4652" spans="16:18" x14ac:dyDescent="0.2">
      <c r="P4652" s="485"/>
      <c r="Q4652" s="485"/>
      <c r="R4652" s="485"/>
    </row>
    <row r="4653" spans="16:18" x14ac:dyDescent="0.2">
      <c r="P4653" s="485"/>
      <c r="Q4653" s="485"/>
      <c r="R4653" s="485"/>
    </row>
    <row r="4654" spans="16:18" x14ac:dyDescent="0.2">
      <c r="P4654" s="485"/>
      <c r="Q4654" s="485"/>
      <c r="R4654" s="485"/>
    </row>
    <row r="4655" spans="16:18" x14ac:dyDescent="0.2">
      <c r="P4655" s="485"/>
      <c r="Q4655" s="485"/>
      <c r="R4655" s="485"/>
    </row>
    <row r="4656" spans="16:18" x14ac:dyDescent="0.2">
      <c r="P4656" s="485"/>
      <c r="Q4656" s="485"/>
      <c r="R4656" s="485"/>
    </row>
    <row r="4657" spans="16:18" x14ac:dyDescent="0.2">
      <c r="P4657" s="485"/>
      <c r="Q4657" s="485"/>
      <c r="R4657" s="485"/>
    </row>
    <row r="4658" spans="16:18" x14ac:dyDescent="0.2">
      <c r="P4658" s="485"/>
      <c r="Q4658" s="485"/>
      <c r="R4658" s="485"/>
    </row>
    <row r="4659" spans="16:18" x14ac:dyDescent="0.2">
      <c r="P4659" s="485"/>
      <c r="Q4659" s="485"/>
      <c r="R4659" s="485"/>
    </row>
    <row r="4660" spans="16:18" x14ac:dyDescent="0.2">
      <c r="P4660" s="485"/>
      <c r="Q4660" s="485"/>
      <c r="R4660" s="485"/>
    </row>
    <row r="4661" spans="16:18" x14ac:dyDescent="0.2">
      <c r="P4661" s="485"/>
      <c r="Q4661" s="485"/>
      <c r="R4661" s="485"/>
    </row>
    <row r="4662" spans="16:18" x14ac:dyDescent="0.2">
      <c r="P4662" s="485"/>
      <c r="Q4662" s="485"/>
      <c r="R4662" s="485"/>
    </row>
    <row r="4663" spans="16:18" x14ac:dyDescent="0.2">
      <c r="P4663" s="485"/>
      <c r="Q4663" s="485"/>
      <c r="R4663" s="485"/>
    </row>
    <row r="4664" spans="16:18" x14ac:dyDescent="0.2">
      <c r="P4664" s="485"/>
      <c r="Q4664" s="485"/>
      <c r="R4664" s="485"/>
    </row>
    <row r="4665" spans="16:18" x14ac:dyDescent="0.2">
      <c r="P4665" s="485"/>
      <c r="Q4665" s="485"/>
      <c r="R4665" s="485"/>
    </row>
    <row r="4666" spans="16:18" x14ac:dyDescent="0.2">
      <c r="P4666" s="485"/>
      <c r="Q4666" s="485"/>
      <c r="R4666" s="485"/>
    </row>
    <row r="4667" spans="16:18" x14ac:dyDescent="0.2">
      <c r="P4667" s="485"/>
      <c r="Q4667" s="485"/>
      <c r="R4667" s="485"/>
    </row>
    <row r="4668" spans="16:18" x14ac:dyDescent="0.2">
      <c r="P4668" s="485"/>
      <c r="Q4668" s="485"/>
      <c r="R4668" s="485"/>
    </row>
    <row r="4669" spans="16:18" x14ac:dyDescent="0.2">
      <c r="P4669" s="485"/>
      <c r="Q4669" s="485"/>
      <c r="R4669" s="485"/>
    </row>
    <row r="4670" spans="16:18" x14ac:dyDescent="0.2">
      <c r="P4670" s="485"/>
      <c r="Q4670" s="485"/>
      <c r="R4670" s="485"/>
    </row>
    <row r="4671" spans="16:18" x14ac:dyDescent="0.2">
      <c r="P4671" s="485"/>
      <c r="Q4671" s="485"/>
      <c r="R4671" s="485"/>
    </row>
    <row r="4672" spans="16:18" x14ac:dyDescent="0.2">
      <c r="P4672" s="485"/>
      <c r="Q4672" s="485"/>
      <c r="R4672" s="485"/>
    </row>
    <row r="4673" spans="16:18" x14ac:dyDescent="0.2">
      <c r="P4673" s="485"/>
      <c r="Q4673" s="485"/>
      <c r="R4673" s="485"/>
    </row>
    <row r="4674" spans="16:18" x14ac:dyDescent="0.2">
      <c r="P4674" s="485"/>
      <c r="Q4674" s="485"/>
      <c r="R4674" s="485"/>
    </row>
    <row r="4675" spans="16:18" x14ac:dyDescent="0.2">
      <c r="P4675" s="485"/>
      <c r="Q4675" s="485"/>
      <c r="R4675" s="485"/>
    </row>
    <row r="4676" spans="16:18" x14ac:dyDescent="0.2">
      <c r="P4676" s="485"/>
      <c r="Q4676" s="485"/>
      <c r="R4676" s="485"/>
    </row>
    <row r="4677" spans="16:18" x14ac:dyDescent="0.2">
      <c r="P4677" s="485"/>
      <c r="Q4677" s="485"/>
      <c r="R4677" s="485"/>
    </row>
    <row r="4678" spans="16:18" x14ac:dyDescent="0.2">
      <c r="P4678" s="485"/>
      <c r="Q4678" s="485"/>
      <c r="R4678" s="485"/>
    </row>
    <row r="4679" spans="16:18" x14ac:dyDescent="0.2">
      <c r="P4679" s="485"/>
      <c r="Q4679" s="485"/>
      <c r="R4679" s="485"/>
    </row>
    <row r="4680" spans="16:18" x14ac:dyDescent="0.2">
      <c r="P4680" s="485"/>
      <c r="Q4680" s="485"/>
      <c r="R4680" s="485"/>
    </row>
    <row r="4681" spans="16:18" x14ac:dyDescent="0.2">
      <c r="P4681" s="485"/>
      <c r="Q4681" s="485"/>
      <c r="R4681" s="485"/>
    </row>
    <row r="4682" spans="16:18" x14ac:dyDescent="0.2">
      <c r="P4682" s="485"/>
      <c r="Q4682" s="485"/>
      <c r="R4682" s="485"/>
    </row>
    <row r="4683" spans="16:18" x14ac:dyDescent="0.2">
      <c r="P4683" s="485"/>
      <c r="Q4683" s="485"/>
      <c r="R4683" s="485"/>
    </row>
    <row r="4684" spans="16:18" x14ac:dyDescent="0.2">
      <c r="P4684" s="485"/>
      <c r="Q4684" s="485"/>
      <c r="R4684" s="485"/>
    </row>
    <row r="4685" spans="16:18" x14ac:dyDescent="0.2">
      <c r="P4685" s="485"/>
      <c r="Q4685" s="485"/>
      <c r="R4685" s="485"/>
    </row>
    <row r="4686" spans="16:18" x14ac:dyDescent="0.2">
      <c r="P4686" s="485"/>
      <c r="Q4686" s="485"/>
      <c r="R4686" s="485"/>
    </row>
    <row r="4687" spans="16:18" x14ac:dyDescent="0.2">
      <c r="P4687" s="485"/>
      <c r="Q4687" s="485"/>
      <c r="R4687" s="485"/>
    </row>
    <row r="4688" spans="16:18" x14ac:dyDescent="0.2">
      <c r="P4688" s="485"/>
      <c r="Q4688" s="485"/>
      <c r="R4688" s="485"/>
    </row>
    <row r="4689" spans="16:18" x14ac:dyDescent="0.2">
      <c r="P4689" s="485"/>
      <c r="Q4689" s="485"/>
      <c r="R4689" s="485"/>
    </row>
    <row r="4690" spans="16:18" x14ac:dyDescent="0.2">
      <c r="P4690" s="485"/>
      <c r="Q4690" s="485"/>
      <c r="R4690" s="485"/>
    </row>
    <row r="4691" spans="16:18" x14ac:dyDescent="0.2">
      <c r="P4691" s="485"/>
      <c r="Q4691" s="485"/>
      <c r="R4691" s="485"/>
    </row>
    <row r="4692" spans="16:18" x14ac:dyDescent="0.2">
      <c r="P4692" s="485"/>
      <c r="Q4692" s="485"/>
      <c r="R4692" s="485"/>
    </row>
    <row r="4693" spans="16:18" x14ac:dyDescent="0.2">
      <c r="P4693" s="485"/>
      <c r="Q4693" s="485"/>
      <c r="R4693" s="485"/>
    </row>
    <row r="4694" spans="16:18" x14ac:dyDescent="0.2">
      <c r="P4694" s="485"/>
      <c r="Q4694" s="485"/>
      <c r="R4694" s="485"/>
    </row>
    <row r="4695" spans="16:18" x14ac:dyDescent="0.2">
      <c r="P4695" s="485"/>
      <c r="Q4695" s="485"/>
      <c r="R4695" s="485"/>
    </row>
    <row r="4696" spans="16:18" x14ac:dyDescent="0.2">
      <c r="P4696" s="485"/>
      <c r="Q4696" s="485"/>
      <c r="R4696" s="485"/>
    </row>
    <row r="4697" spans="16:18" x14ac:dyDescent="0.2">
      <c r="P4697" s="485"/>
      <c r="Q4697" s="485"/>
      <c r="R4697" s="485"/>
    </row>
    <row r="4698" spans="16:18" x14ac:dyDescent="0.2">
      <c r="P4698" s="485"/>
      <c r="Q4698" s="485"/>
      <c r="R4698" s="485"/>
    </row>
    <row r="4699" spans="16:18" x14ac:dyDescent="0.2">
      <c r="P4699" s="485"/>
      <c r="Q4699" s="485"/>
      <c r="R4699" s="485"/>
    </row>
    <row r="4700" spans="16:18" x14ac:dyDescent="0.2">
      <c r="P4700" s="485"/>
      <c r="Q4700" s="485"/>
      <c r="R4700" s="485"/>
    </row>
    <row r="4701" spans="16:18" x14ac:dyDescent="0.2">
      <c r="P4701" s="485"/>
      <c r="Q4701" s="485"/>
      <c r="R4701" s="485"/>
    </row>
    <row r="4702" spans="16:18" x14ac:dyDescent="0.2">
      <c r="P4702" s="485"/>
      <c r="Q4702" s="485"/>
      <c r="R4702" s="485"/>
    </row>
    <row r="4703" spans="16:18" x14ac:dyDescent="0.2">
      <c r="P4703" s="485"/>
      <c r="Q4703" s="485"/>
      <c r="R4703" s="485"/>
    </row>
    <row r="4704" spans="16:18" x14ac:dyDescent="0.2">
      <c r="P4704" s="485"/>
      <c r="Q4704" s="485"/>
      <c r="R4704" s="485"/>
    </row>
    <row r="4705" spans="16:18" x14ac:dyDescent="0.2">
      <c r="P4705" s="485"/>
      <c r="Q4705" s="485"/>
      <c r="R4705" s="485"/>
    </row>
    <row r="4706" spans="16:18" x14ac:dyDescent="0.2">
      <c r="P4706" s="485"/>
      <c r="Q4706" s="485"/>
      <c r="R4706" s="485"/>
    </row>
    <row r="4707" spans="16:18" x14ac:dyDescent="0.2">
      <c r="P4707" s="485"/>
      <c r="Q4707" s="485"/>
      <c r="R4707" s="485"/>
    </row>
    <row r="4708" spans="16:18" x14ac:dyDescent="0.2">
      <c r="P4708" s="485"/>
      <c r="Q4708" s="485"/>
      <c r="R4708" s="485"/>
    </row>
    <row r="4709" spans="16:18" x14ac:dyDescent="0.2">
      <c r="P4709" s="485"/>
      <c r="Q4709" s="485"/>
      <c r="R4709" s="485"/>
    </row>
    <row r="4710" spans="16:18" x14ac:dyDescent="0.2">
      <c r="P4710" s="485"/>
      <c r="Q4710" s="485"/>
      <c r="R4710" s="485"/>
    </row>
    <row r="4711" spans="16:18" x14ac:dyDescent="0.2">
      <c r="P4711" s="485"/>
      <c r="Q4711" s="485"/>
      <c r="R4711" s="485"/>
    </row>
    <row r="4712" spans="16:18" x14ac:dyDescent="0.2">
      <c r="P4712" s="485"/>
      <c r="Q4712" s="485"/>
      <c r="R4712" s="485"/>
    </row>
    <row r="4713" spans="16:18" x14ac:dyDescent="0.2">
      <c r="P4713" s="485"/>
      <c r="Q4713" s="485"/>
      <c r="R4713" s="485"/>
    </row>
    <row r="4714" spans="16:18" x14ac:dyDescent="0.2">
      <c r="P4714" s="485"/>
      <c r="Q4714" s="485"/>
      <c r="R4714" s="485"/>
    </row>
    <row r="4715" spans="16:18" x14ac:dyDescent="0.2">
      <c r="P4715" s="485"/>
      <c r="Q4715" s="485"/>
      <c r="R4715" s="485"/>
    </row>
    <row r="4716" spans="16:18" x14ac:dyDescent="0.2">
      <c r="P4716" s="485"/>
      <c r="Q4716" s="485"/>
      <c r="R4716" s="485"/>
    </row>
    <row r="4717" spans="16:18" x14ac:dyDescent="0.2">
      <c r="P4717" s="485"/>
      <c r="Q4717" s="485"/>
      <c r="R4717" s="485"/>
    </row>
    <row r="4718" spans="16:18" x14ac:dyDescent="0.2">
      <c r="P4718" s="485"/>
      <c r="Q4718" s="485"/>
      <c r="R4718" s="485"/>
    </row>
    <row r="4719" spans="16:18" x14ac:dyDescent="0.2">
      <c r="P4719" s="485"/>
      <c r="Q4719" s="485"/>
      <c r="R4719" s="485"/>
    </row>
    <row r="4720" spans="16:18" x14ac:dyDescent="0.2">
      <c r="P4720" s="485"/>
      <c r="Q4720" s="485"/>
      <c r="R4720" s="485"/>
    </row>
    <row r="4721" spans="16:18" x14ac:dyDescent="0.2">
      <c r="P4721" s="485"/>
      <c r="Q4721" s="485"/>
      <c r="R4721" s="485"/>
    </row>
    <row r="4722" spans="16:18" x14ac:dyDescent="0.2">
      <c r="P4722" s="485"/>
      <c r="Q4722" s="485"/>
      <c r="R4722" s="485"/>
    </row>
    <row r="4723" spans="16:18" x14ac:dyDescent="0.2">
      <c r="P4723" s="485"/>
      <c r="Q4723" s="485"/>
      <c r="R4723" s="485"/>
    </row>
    <row r="4724" spans="16:18" x14ac:dyDescent="0.2">
      <c r="P4724" s="485"/>
      <c r="Q4724" s="485"/>
      <c r="R4724" s="485"/>
    </row>
    <row r="4725" spans="16:18" x14ac:dyDescent="0.2">
      <c r="P4725" s="485"/>
      <c r="Q4725" s="485"/>
      <c r="R4725" s="485"/>
    </row>
    <row r="4726" spans="16:18" x14ac:dyDescent="0.2">
      <c r="P4726" s="485"/>
      <c r="Q4726" s="485"/>
      <c r="R4726" s="485"/>
    </row>
    <row r="4727" spans="16:18" x14ac:dyDescent="0.2">
      <c r="P4727" s="485"/>
      <c r="Q4727" s="485"/>
      <c r="R4727" s="485"/>
    </row>
    <row r="4728" spans="16:18" x14ac:dyDescent="0.2">
      <c r="P4728" s="485"/>
      <c r="Q4728" s="485"/>
      <c r="R4728" s="485"/>
    </row>
    <row r="4729" spans="16:18" x14ac:dyDescent="0.2">
      <c r="P4729" s="485"/>
      <c r="Q4729" s="485"/>
      <c r="R4729" s="485"/>
    </row>
    <row r="4730" spans="16:18" x14ac:dyDescent="0.2">
      <c r="P4730" s="485"/>
      <c r="Q4730" s="485"/>
      <c r="R4730" s="485"/>
    </row>
    <row r="4731" spans="16:18" x14ac:dyDescent="0.2">
      <c r="P4731" s="485"/>
      <c r="Q4731" s="485"/>
      <c r="R4731" s="485"/>
    </row>
    <row r="4732" spans="16:18" x14ac:dyDescent="0.2">
      <c r="P4732" s="485"/>
      <c r="Q4732" s="485"/>
      <c r="R4732" s="485"/>
    </row>
    <row r="4733" spans="16:18" x14ac:dyDescent="0.2">
      <c r="P4733" s="485"/>
      <c r="Q4733" s="485"/>
      <c r="R4733" s="485"/>
    </row>
    <row r="4734" spans="16:18" x14ac:dyDescent="0.2">
      <c r="P4734" s="485"/>
      <c r="Q4734" s="485"/>
      <c r="R4734" s="485"/>
    </row>
    <row r="4735" spans="16:18" x14ac:dyDescent="0.2">
      <c r="P4735" s="485"/>
      <c r="Q4735" s="485"/>
      <c r="R4735" s="485"/>
    </row>
    <row r="4736" spans="16:18" x14ac:dyDescent="0.2">
      <c r="P4736" s="485"/>
      <c r="Q4736" s="485"/>
      <c r="R4736" s="485"/>
    </row>
    <row r="4737" spans="16:18" x14ac:dyDescent="0.2">
      <c r="P4737" s="485"/>
      <c r="Q4737" s="485"/>
      <c r="R4737" s="485"/>
    </row>
    <row r="4738" spans="16:18" x14ac:dyDescent="0.2">
      <c r="P4738" s="485"/>
      <c r="Q4738" s="485"/>
      <c r="R4738" s="485"/>
    </row>
    <row r="4739" spans="16:18" x14ac:dyDescent="0.2">
      <c r="P4739" s="485"/>
      <c r="Q4739" s="485"/>
      <c r="R4739" s="485"/>
    </row>
    <row r="4740" spans="16:18" x14ac:dyDescent="0.2">
      <c r="P4740" s="485"/>
      <c r="Q4740" s="485"/>
      <c r="R4740" s="485"/>
    </row>
    <row r="4741" spans="16:18" x14ac:dyDescent="0.2">
      <c r="P4741" s="485"/>
      <c r="Q4741" s="485"/>
      <c r="R4741" s="485"/>
    </row>
    <row r="4742" spans="16:18" x14ac:dyDescent="0.2">
      <c r="P4742" s="485"/>
      <c r="Q4742" s="485"/>
      <c r="R4742" s="485"/>
    </row>
    <row r="4743" spans="16:18" x14ac:dyDescent="0.2">
      <c r="P4743" s="485"/>
      <c r="Q4743" s="485"/>
      <c r="R4743" s="485"/>
    </row>
    <row r="4744" spans="16:18" x14ac:dyDescent="0.2">
      <c r="P4744" s="485"/>
      <c r="Q4744" s="485"/>
      <c r="R4744" s="485"/>
    </row>
    <row r="4745" spans="16:18" x14ac:dyDescent="0.2">
      <c r="P4745" s="485"/>
      <c r="Q4745" s="485"/>
      <c r="R4745" s="485"/>
    </row>
    <row r="4746" spans="16:18" x14ac:dyDescent="0.2">
      <c r="P4746" s="485"/>
      <c r="Q4746" s="485"/>
      <c r="R4746" s="485"/>
    </row>
    <row r="4747" spans="16:18" x14ac:dyDescent="0.2">
      <c r="P4747" s="485"/>
      <c r="Q4747" s="485"/>
      <c r="R4747" s="485"/>
    </row>
    <row r="4748" spans="16:18" x14ac:dyDescent="0.2">
      <c r="P4748" s="485"/>
      <c r="Q4748" s="485"/>
      <c r="R4748" s="485"/>
    </row>
    <row r="4749" spans="16:18" x14ac:dyDescent="0.2">
      <c r="P4749" s="485"/>
      <c r="Q4749" s="485"/>
      <c r="R4749" s="485"/>
    </row>
    <row r="4750" spans="16:18" x14ac:dyDescent="0.2">
      <c r="P4750" s="485"/>
      <c r="Q4750" s="485"/>
      <c r="R4750" s="485"/>
    </row>
    <row r="4751" spans="16:18" x14ac:dyDescent="0.2">
      <c r="P4751" s="485"/>
      <c r="Q4751" s="485"/>
      <c r="R4751" s="485"/>
    </row>
    <row r="4752" spans="16:18" x14ac:dyDescent="0.2">
      <c r="P4752" s="485"/>
      <c r="Q4752" s="485"/>
      <c r="R4752" s="485"/>
    </row>
    <row r="4753" spans="16:18" x14ac:dyDescent="0.2">
      <c r="P4753" s="485"/>
      <c r="Q4753" s="485"/>
      <c r="R4753" s="485"/>
    </row>
    <row r="4754" spans="16:18" x14ac:dyDescent="0.2">
      <c r="P4754" s="485"/>
      <c r="Q4754" s="485"/>
      <c r="R4754" s="485"/>
    </row>
    <row r="4755" spans="16:18" x14ac:dyDescent="0.2">
      <c r="P4755" s="485"/>
      <c r="Q4755" s="485"/>
      <c r="R4755" s="485"/>
    </row>
    <row r="4756" spans="16:18" x14ac:dyDescent="0.2">
      <c r="P4756" s="485"/>
      <c r="Q4756" s="485"/>
      <c r="R4756" s="485"/>
    </row>
    <row r="4757" spans="16:18" x14ac:dyDescent="0.2">
      <c r="P4757" s="485"/>
      <c r="Q4757" s="485"/>
      <c r="R4757" s="485"/>
    </row>
    <row r="4758" spans="16:18" x14ac:dyDescent="0.2">
      <c r="P4758" s="485"/>
      <c r="Q4758" s="485"/>
      <c r="R4758" s="485"/>
    </row>
    <row r="4759" spans="16:18" x14ac:dyDescent="0.2">
      <c r="P4759" s="485"/>
      <c r="Q4759" s="485"/>
      <c r="R4759" s="485"/>
    </row>
    <row r="4760" spans="16:18" x14ac:dyDescent="0.2">
      <c r="P4760" s="485"/>
      <c r="Q4760" s="485"/>
      <c r="R4760" s="485"/>
    </row>
    <row r="4761" spans="16:18" x14ac:dyDescent="0.2">
      <c r="P4761" s="485"/>
      <c r="Q4761" s="485"/>
      <c r="R4761" s="485"/>
    </row>
    <row r="4762" spans="16:18" x14ac:dyDescent="0.2">
      <c r="P4762" s="485"/>
      <c r="Q4762" s="485"/>
      <c r="R4762" s="485"/>
    </row>
    <row r="4763" spans="16:18" x14ac:dyDescent="0.2">
      <c r="P4763" s="485"/>
      <c r="Q4763" s="485"/>
      <c r="R4763" s="485"/>
    </row>
    <row r="4764" spans="16:18" x14ac:dyDescent="0.2">
      <c r="P4764" s="485"/>
      <c r="Q4764" s="485"/>
      <c r="R4764" s="485"/>
    </row>
    <row r="4765" spans="16:18" x14ac:dyDescent="0.2">
      <c r="P4765" s="485"/>
      <c r="Q4765" s="485"/>
      <c r="R4765" s="485"/>
    </row>
    <row r="4766" spans="16:18" x14ac:dyDescent="0.2">
      <c r="P4766" s="485"/>
      <c r="Q4766" s="485"/>
      <c r="R4766" s="485"/>
    </row>
    <row r="4767" spans="16:18" x14ac:dyDescent="0.2">
      <c r="P4767" s="485"/>
      <c r="Q4767" s="485"/>
      <c r="R4767" s="485"/>
    </row>
    <row r="4768" spans="16:18" x14ac:dyDescent="0.2">
      <c r="P4768" s="485"/>
      <c r="Q4768" s="485"/>
      <c r="R4768" s="485"/>
    </row>
    <row r="4769" spans="16:18" x14ac:dyDescent="0.2">
      <c r="P4769" s="485"/>
      <c r="Q4769" s="485"/>
      <c r="R4769" s="485"/>
    </row>
    <row r="4770" spans="16:18" x14ac:dyDescent="0.2">
      <c r="P4770" s="485"/>
      <c r="Q4770" s="485"/>
      <c r="R4770" s="485"/>
    </row>
    <row r="4771" spans="16:18" x14ac:dyDescent="0.2">
      <c r="P4771" s="485"/>
      <c r="Q4771" s="485"/>
      <c r="R4771" s="485"/>
    </row>
    <row r="4772" spans="16:18" x14ac:dyDescent="0.2">
      <c r="P4772" s="485"/>
      <c r="Q4772" s="485"/>
      <c r="R4772" s="485"/>
    </row>
    <row r="4773" spans="16:18" x14ac:dyDescent="0.2">
      <c r="P4773" s="485"/>
      <c r="Q4773" s="485"/>
      <c r="R4773" s="485"/>
    </row>
    <row r="4774" spans="16:18" x14ac:dyDescent="0.2">
      <c r="P4774" s="485"/>
      <c r="Q4774" s="485"/>
      <c r="R4774" s="485"/>
    </row>
    <row r="4775" spans="16:18" x14ac:dyDescent="0.2">
      <c r="P4775" s="485"/>
      <c r="Q4775" s="485"/>
      <c r="R4775" s="485"/>
    </row>
    <row r="4776" spans="16:18" x14ac:dyDescent="0.2">
      <c r="P4776" s="485"/>
      <c r="Q4776" s="485"/>
      <c r="R4776" s="485"/>
    </row>
    <row r="4777" spans="16:18" x14ac:dyDescent="0.2">
      <c r="P4777" s="485"/>
      <c r="Q4777" s="485"/>
      <c r="R4777" s="485"/>
    </row>
    <row r="4778" spans="16:18" x14ac:dyDescent="0.2">
      <c r="P4778" s="485"/>
      <c r="Q4778" s="485"/>
      <c r="R4778" s="485"/>
    </row>
    <row r="4779" spans="16:18" x14ac:dyDescent="0.2">
      <c r="P4779" s="485"/>
      <c r="Q4779" s="485"/>
      <c r="R4779" s="485"/>
    </row>
    <row r="4780" spans="16:18" x14ac:dyDescent="0.2">
      <c r="P4780" s="485"/>
      <c r="Q4780" s="485"/>
      <c r="R4780" s="485"/>
    </row>
    <row r="4781" spans="16:18" x14ac:dyDescent="0.2">
      <c r="P4781" s="485"/>
      <c r="Q4781" s="485"/>
      <c r="R4781" s="485"/>
    </row>
    <row r="4782" spans="16:18" x14ac:dyDescent="0.2">
      <c r="P4782" s="485"/>
      <c r="Q4782" s="485"/>
      <c r="R4782" s="485"/>
    </row>
    <row r="4783" spans="16:18" x14ac:dyDescent="0.2">
      <c r="P4783" s="485"/>
      <c r="Q4783" s="485"/>
      <c r="R4783" s="485"/>
    </row>
    <row r="4784" spans="16:18" x14ac:dyDescent="0.2">
      <c r="P4784" s="485"/>
      <c r="Q4784" s="485"/>
      <c r="R4784" s="485"/>
    </row>
    <row r="4785" spans="16:18" x14ac:dyDescent="0.2">
      <c r="P4785" s="485"/>
      <c r="Q4785" s="485"/>
      <c r="R4785" s="485"/>
    </row>
    <row r="4786" spans="16:18" x14ac:dyDescent="0.2">
      <c r="P4786" s="485"/>
      <c r="Q4786" s="485"/>
      <c r="R4786" s="485"/>
    </row>
    <row r="4787" spans="16:18" x14ac:dyDescent="0.2">
      <c r="P4787" s="485"/>
      <c r="Q4787" s="485"/>
      <c r="R4787" s="485"/>
    </row>
    <row r="4788" spans="16:18" x14ac:dyDescent="0.2">
      <c r="P4788" s="485"/>
      <c r="Q4788" s="485"/>
      <c r="R4788" s="485"/>
    </row>
    <row r="4789" spans="16:18" x14ac:dyDescent="0.2">
      <c r="P4789" s="485"/>
      <c r="Q4789" s="485"/>
      <c r="R4789" s="485"/>
    </row>
    <row r="4790" spans="16:18" x14ac:dyDescent="0.2">
      <c r="P4790" s="485"/>
      <c r="Q4790" s="485"/>
      <c r="R4790" s="485"/>
    </row>
    <row r="4791" spans="16:18" x14ac:dyDescent="0.2">
      <c r="P4791" s="485"/>
      <c r="Q4791" s="485"/>
      <c r="R4791" s="485"/>
    </row>
    <row r="4792" spans="16:18" x14ac:dyDescent="0.2">
      <c r="P4792" s="485"/>
      <c r="Q4792" s="485"/>
      <c r="R4792" s="485"/>
    </row>
    <row r="4793" spans="16:18" x14ac:dyDescent="0.2">
      <c r="P4793" s="485"/>
      <c r="Q4793" s="485"/>
      <c r="R4793" s="485"/>
    </row>
    <row r="4794" spans="16:18" x14ac:dyDescent="0.2">
      <c r="P4794" s="485"/>
      <c r="Q4794" s="485"/>
      <c r="R4794" s="485"/>
    </row>
    <row r="4795" spans="16:18" x14ac:dyDescent="0.2">
      <c r="P4795" s="485"/>
      <c r="Q4795" s="485"/>
      <c r="R4795" s="485"/>
    </row>
    <row r="4796" spans="16:18" x14ac:dyDescent="0.2">
      <c r="P4796" s="485"/>
      <c r="Q4796" s="485"/>
      <c r="R4796" s="485"/>
    </row>
    <row r="4797" spans="16:18" x14ac:dyDescent="0.2">
      <c r="P4797" s="485"/>
      <c r="Q4797" s="485"/>
      <c r="R4797" s="485"/>
    </row>
    <row r="4798" spans="16:18" x14ac:dyDescent="0.2">
      <c r="P4798" s="485"/>
      <c r="Q4798" s="485"/>
      <c r="R4798" s="485"/>
    </row>
    <row r="4799" spans="16:18" x14ac:dyDescent="0.2">
      <c r="P4799" s="485"/>
      <c r="Q4799" s="485"/>
      <c r="R4799" s="485"/>
    </row>
    <row r="4800" spans="16:18" x14ac:dyDescent="0.2">
      <c r="P4800" s="485"/>
      <c r="Q4800" s="485"/>
      <c r="R4800" s="485"/>
    </row>
    <row r="4801" spans="16:18" x14ac:dyDescent="0.2">
      <c r="P4801" s="485"/>
      <c r="Q4801" s="485"/>
      <c r="R4801" s="485"/>
    </row>
    <row r="4802" spans="16:18" x14ac:dyDescent="0.2">
      <c r="P4802" s="485"/>
      <c r="Q4802" s="485"/>
      <c r="R4802" s="485"/>
    </row>
    <row r="4803" spans="16:18" x14ac:dyDescent="0.2">
      <c r="P4803" s="485"/>
      <c r="Q4803" s="485"/>
      <c r="R4803" s="485"/>
    </row>
    <row r="4804" spans="16:18" x14ac:dyDescent="0.2">
      <c r="P4804" s="485"/>
      <c r="Q4804" s="485"/>
      <c r="R4804" s="485"/>
    </row>
    <row r="4805" spans="16:18" x14ac:dyDescent="0.2">
      <c r="P4805" s="485"/>
      <c r="Q4805" s="485"/>
      <c r="R4805" s="485"/>
    </row>
    <row r="4806" spans="16:18" x14ac:dyDescent="0.2">
      <c r="P4806" s="485"/>
      <c r="Q4806" s="485"/>
      <c r="R4806" s="485"/>
    </row>
    <row r="4807" spans="16:18" x14ac:dyDescent="0.2">
      <c r="P4807" s="485"/>
      <c r="Q4807" s="485"/>
      <c r="R4807" s="485"/>
    </row>
    <row r="4808" spans="16:18" x14ac:dyDescent="0.2">
      <c r="P4808" s="485"/>
      <c r="Q4808" s="485"/>
      <c r="R4808" s="485"/>
    </row>
    <row r="4809" spans="16:18" x14ac:dyDescent="0.2">
      <c r="P4809" s="485"/>
      <c r="Q4809" s="485"/>
      <c r="R4809" s="485"/>
    </row>
    <row r="4810" spans="16:18" x14ac:dyDescent="0.2">
      <c r="P4810" s="485"/>
      <c r="Q4810" s="485"/>
      <c r="R4810" s="485"/>
    </row>
    <row r="4811" spans="16:18" x14ac:dyDescent="0.2">
      <c r="P4811" s="485"/>
      <c r="Q4811" s="485"/>
      <c r="R4811" s="485"/>
    </row>
    <row r="4812" spans="16:18" x14ac:dyDescent="0.2">
      <c r="P4812" s="485"/>
      <c r="Q4812" s="485"/>
      <c r="R4812" s="485"/>
    </row>
    <row r="4813" spans="16:18" x14ac:dyDescent="0.2">
      <c r="P4813" s="485"/>
      <c r="Q4813" s="485"/>
      <c r="R4813" s="485"/>
    </row>
    <row r="4814" spans="16:18" x14ac:dyDescent="0.2">
      <c r="P4814" s="485"/>
      <c r="Q4814" s="485"/>
      <c r="R4814" s="485"/>
    </row>
    <row r="4815" spans="16:18" x14ac:dyDescent="0.2">
      <c r="P4815" s="485"/>
      <c r="Q4815" s="485"/>
      <c r="R4815" s="485"/>
    </row>
    <row r="4816" spans="16:18" x14ac:dyDescent="0.2">
      <c r="P4816" s="485"/>
      <c r="Q4816" s="485"/>
      <c r="R4816" s="485"/>
    </row>
    <row r="4817" spans="16:18" x14ac:dyDescent="0.2">
      <c r="P4817" s="485"/>
      <c r="Q4817" s="485"/>
      <c r="R4817" s="485"/>
    </row>
    <row r="4818" spans="16:18" x14ac:dyDescent="0.2">
      <c r="P4818" s="485"/>
      <c r="Q4818" s="485"/>
      <c r="R4818" s="485"/>
    </row>
    <row r="4819" spans="16:18" x14ac:dyDescent="0.2">
      <c r="P4819" s="485"/>
      <c r="Q4819" s="485"/>
      <c r="R4819" s="485"/>
    </row>
    <row r="4820" spans="16:18" x14ac:dyDescent="0.2">
      <c r="P4820" s="485"/>
      <c r="Q4820" s="485"/>
      <c r="R4820" s="485"/>
    </row>
    <row r="4821" spans="16:18" x14ac:dyDescent="0.2">
      <c r="P4821" s="485"/>
      <c r="Q4821" s="485"/>
      <c r="R4821" s="485"/>
    </row>
    <row r="4822" spans="16:18" x14ac:dyDescent="0.2">
      <c r="P4822" s="485"/>
      <c r="Q4822" s="485"/>
      <c r="R4822" s="485"/>
    </row>
    <row r="4823" spans="16:18" x14ac:dyDescent="0.2">
      <c r="P4823" s="485"/>
      <c r="Q4823" s="485"/>
      <c r="R4823" s="485"/>
    </row>
    <row r="4824" spans="16:18" x14ac:dyDescent="0.2">
      <c r="P4824" s="485"/>
      <c r="Q4824" s="485"/>
      <c r="R4824" s="485"/>
    </row>
    <row r="4825" spans="16:18" x14ac:dyDescent="0.2">
      <c r="P4825" s="485"/>
      <c r="Q4825" s="485"/>
      <c r="R4825" s="485"/>
    </row>
    <row r="4826" spans="16:18" x14ac:dyDescent="0.2">
      <c r="P4826" s="485"/>
      <c r="Q4826" s="485"/>
      <c r="R4826" s="485"/>
    </row>
    <row r="4827" spans="16:18" x14ac:dyDescent="0.2">
      <c r="P4827" s="485"/>
      <c r="Q4827" s="485"/>
      <c r="R4827" s="485"/>
    </row>
    <row r="4828" spans="16:18" x14ac:dyDescent="0.2">
      <c r="P4828" s="485"/>
      <c r="Q4828" s="485"/>
      <c r="R4828" s="485"/>
    </row>
    <row r="4829" spans="16:18" x14ac:dyDescent="0.2">
      <c r="P4829" s="485"/>
      <c r="Q4829" s="485"/>
      <c r="R4829" s="485"/>
    </row>
    <row r="4830" spans="16:18" x14ac:dyDescent="0.2">
      <c r="P4830" s="485"/>
      <c r="Q4830" s="485"/>
      <c r="R4830" s="485"/>
    </row>
    <row r="4831" spans="16:18" x14ac:dyDescent="0.2">
      <c r="P4831" s="485"/>
      <c r="Q4831" s="485"/>
      <c r="R4831" s="485"/>
    </row>
    <row r="4832" spans="16:18" x14ac:dyDescent="0.2">
      <c r="P4832" s="485"/>
      <c r="Q4832" s="485"/>
      <c r="R4832" s="485"/>
    </row>
    <row r="4833" spans="16:18" x14ac:dyDescent="0.2">
      <c r="P4833" s="485"/>
      <c r="Q4833" s="485"/>
      <c r="R4833" s="485"/>
    </row>
    <row r="4834" spans="16:18" x14ac:dyDescent="0.2">
      <c r="P4834" s="485"/>
      <c r="Q4834" s="485"/>
      <c r="R4834" s="485"/>
    </row>
    <row r="4835" spans="16:18" x14ac:dyDescent="0.2">
      <c r="P4835" s="485"/>
      <c r="Q4835" s="485"/>
      <c r="R4835" s="485"/>
    </row>
    <row r="4836" spans="16:18" x14ac:dyDescent="0.2">
      <c r="P4836" s="485"/>
      <c r="Q4836" s="485"/>
      <c r="R4836" s="485"/>
    </row>
    <row r="4837" spans="16:18" x14ac:dyDescent="0.2">
      <c r="P4837" s="485"/>
      <c r="Q4837" s="485"/>
      <c r="R4837" s="485"/>
    </row>
    <row r="4838" spans="16:18" x14ac:dyDescent="0.2">
      <c r="P4838" s="485"/>
      <c r="Q4838" s="485"/>
      <c r="R4838" s="485"/>
    </row>
    <row r="4839" spans="16:18" x14ac:dyDescent="0.2">
      <c r="P4839" s="485"/>
      <c r="Q4839" s="485"/>
      <c r="R4839" s="485"/>
    </row>
    <row r="4840" spans="16:18" x14ac:dyDescent="0.2">
      <c r="P4840" s="485"/>
      <c r="Q4840" s="485"/>
      <c r="R4840" s="485"/>
    </row>
    <row r="4841" spans="16:18" x14ac:dyDescent="0.2">
      <c r="P4841" s="485"/>
      <c r="Q4841" s="485"/>
      <c r="R4841" s="485"/>
    </row>
    <row r="4842" spans="16:18" x14ac:dyDescent="0.2">
      <c r="P4842" s="485"/>
      <c r="Q4842" s="485"/>
      <c r="R4842" s="485"/>
    </row>
    <row r="4843" spans="16:18" x14ac:dyDescent="0.2">
      <c r="P4843" s="485"/>
      <c r="Q4843" s="485"/>
      <c r="R4843" s="485"/>
    </row>
    <row r="4844" spans="16:18" x14ac:dyDescent="0.2">
      <c r="P4844" s="485"/>
      <c r="Q4844" s="485"/>
      <c r="R4844" s="485"/>
    </row>
    <row r="4845" spans="16:18" x14ac:dyDescent="0.2">
      <c r="P4845" s="485"/>
      <c r="Q4845" s="485"/>
      <c r="R4845" s="485"/>
    </row>
    <row r="4846" spans="16:18" x14ac:dyDescent="0.2">
      <c r="P4846" s="485"/>
      <c r="Q4846" s="485"/>
      <c r="R4846" s="485"/>
    </row>
    <row r="4847" spans="16:18" x14ac:dyDescent="0.2">
      <c r="P4847" s="485"/>
      <c r="Q4847" s="485"/>
      <c r="R4847" s="485"/>
    </row>
    <row r="4848" spans="16:18" x14ac:dyDescent="0.2">
      <c r="P4848" s="485"/>
      <c r="Q4848" s="485"/>
      <c r="R4848" s="485"/>
    </row>
    <row r="4849" spans="16:18" x14ac:dyDescent="0.2">
      <c r="P4849" s="485"/>
      <c r="Q4849" s="485"/>
      <c r="R4849" s="485"/>
    </row>
    <row r="4850" spans="16:18" x14ac:dyDescent="0.2">
      <c r="P4850" s="485"/>
      <c r="Q4850" s="485"/>
      <c r="R4850" s="485"/>
    </row>
    <row r="4851" spans="16:18" x14ac:dyDescent="0.2">
      <c r="P4851" s="485"/>
      <c r="Q4851" s="485"/>
      <c r="R4851" s="485"/>
    </row>
    <row r="4852" spans="16:18" x14ac:dyDescent="0.2">
      <c r="P4852" s="485"/>
      <c r="Q4852" s="485"/>
      <c r="R4852" s="485"/>
    </row>
    <row r="4853" spans="16:18" x14ac:dyDescent="0.2">
      <c r="P4853" s="485"/>
      <c r="Q4853" s="485"/>
      <c r="R4853" s="485"/>
    </row>
    <row r="4854" spans="16:18" x14ac:dyDescent="0.2">
      <c r="P4854" s="485"/>
      <c r="Q4854" s="485"/>
      <c r="R4854" s="485"/>
    </row>
    <row r="4855" spans="16:18" x14ac:dyDescent="0.2">
      <c r="P4855" s="485"/>
      <c r="Q4855" s="485"/>
      <c r="R4855" s="485"/>
    </row>
    <row r="4856" spans="16:18" x14ac:dyDescent="0.2">
      <c r="P4856" s="485"/>
      <c r="Q4856" s="485"/>
      <c r="R4856" s="485"/>
    </row>
    <row r="4857" spans="16:18" x14ac:dyDescent="0.2">
      <c r="P4857" s="485"/>
      <c r="Q4857" s="485"/>
      <c r="R4857" s="485"/>
    </row>
    <row r="4858" spans="16:18" x14ac:dyDescent="0.2">
      <c r="P4858" s="485"/>
      <c r="Q4858" s="485"/>
      <c r="R4858" s="485"/>
    </row>
    <row r="4859" spans="16:18" x14ac:dyDescent="0.2">
      <c r="P4859" s="485"/>
      <c r="Q4859" s="485"/>
      <c r="R4859" s="485"/>
    </row>
    <row r="4860" spans="16:18" x14ac:dyDescent="0.2">
      <c r="P4860" s="485"/>
      <c r="Q4860" s="485"/>
      <c r="R4860" s="485"/>
    </row>
    <row r="4861" spans="16:18" x14ac:dyDescent="0.2">
      <c r="P4861" s="485"/>
      <c r="Q4861" s="485"/>
      <c r="R4861" s="485"/>
    </row>
    <row r="4862" spans="16:18" x14ac:dyDescent="0.2">
      <c r="P4862" s="485"/>
      <c r="Q4862" s="485"/>
      <c r="R4862" s="485"/>
    </row>
    <row r="4863" spans="16:18" x14ac:dyDescent="0.2">
      <c r="P4863" s="485"/>
      <c r="Q4863" s="485"/>
      <c r="R4863" s="485"/>
    </row>
    <row r="4864" spans="16:18" x14ac:dyDescent="0.2">
      <c r="P4864" s="485"/>
      <c r="Q4864" s="485"/>
      <c r="R4864" s="485"/>
    </row>
    <row r="4865" spans="16:18" x14ac:dyDescent="0.2">
      <c r="P4865" s="485"/>
      <c r="Q4865" s="485"/>
      <c r="R4865" s="485"/>
    </row>
    <row r="4866" spans="16:18" x14ac:dyDescent="0.2">
      <c r="P4866" s="485"/>
      <c r="Q4866" s="485"/>
      <c r="R4866" s="485"/>
    </row>
    <row r="4867" spans="16:18" x14ac:dyDescent="0.2">
      <c r="P4867" s="485"/>
      <c r="Q4867" s="485"/>
      <c r="R4867" s="485"/>
    </row>
    <row r="4868" spans="16:18" x14ac:dyDescent="0.2">
      <c r="P4868" s="485"/>
      <c r="Q4868" s="485"/>
      <c r="R4868" s="485"/>
    </row>
    <row r="4869" spans="16:18" x14ac:dyDescent="0.2">
      <c r="P4869" s="485"/>
      <c r="Q4869" s="485"/>
      <c r="R4869" s="485"/>
    </row>
    <row r="4870" spans="16:18" x14ac:dyDescent="0.2">
      <c r="P4870" s="485"/>
      <c r="Q4870" s="485"/>
      <c r="R4870" s="485"/>
    </row>
    <row r="4871" spans="16:18" x14ac:dyDescent="0.2">
      <c r="P4871" s="485"/>
      <c r="Q4871" s="485"/>
      <c r="R4871" s="485"/>
    </row>
    <row r="4872" spans="16:18" x14ac:dyDescent="0.2">
      <c r="P4872" s="485"/>
      <c r="Q4872" s="485"/>
      <c r="R4872" s="485"/>
    </row>
    <row r="4873" spans="16:18" x14ac:dyDescent="0.2">
      <c r="P4873" s="485"/>
      <c r="Q4873" s="485"/>
      <c r="R4873" s="485"/>
    </row>
    <row r="4874" spans="16:18" x14ac:dyDescent="0.2">
      <c r="P4874" s="485"/>
      <c r="Q4874" s="485"/>
      <c r="R4874" s="485"/>
    </row>
    <row r="4875" spans="16:18" x14ac:dyDescent="0.2">
      <c r="P4875" s="485"/>
      <c r="Q4875" s="485"/>
      <c r="R4875" s="485"/>
    </row>
    <row r="4876" spans="16:18" x14ac:dyDescent="0.2">
      <c r="P4876" s="485"/>
      <c r="Q4876" s="485"/>
      <c r="R4876" s="485"/>
    </row>
    <row r="4877" spans="16:18" x14ac:dyDescent="0.2">
      <c r="P4877" s="485"/>
      <c r="Q4877" s="485"/>
      <c r="R4877" s="485"/>
    </row>
    <row r="4878" spans="16:18" x14ac:dyDescent="0.2">
      <c r="P4878" s="485"/>
      <c r="Q4878" s="485"/>
      <c r="R4878" s="485"/>
    </row>
    <row r="4879" spans="16:18" x14ac:dyDescent="0.2">
      <c r="P4879" s="485"/>
      <c r="Q4879" s="485"/>
      <c r="R4879" s="485"/>
    </row>
    <row r="4880" spans="16:18" x14ac:dyDescent="0.2">
      <c r="P4880" s="485"/>
      <c r="Q4880" s="485"/>
      <c r="R4880" s="485"/>
    </row>
    <row r="4881" spans="16:18" x14ac:dyDescent="0.2">
      <c r="P4881" s="485"/>
      <c r="Q4881" s="485"/>
      <c r="R4881" s="485"/>
    </row>
    <row r="4882" spans="16:18" x14ac:dyDescent="0.2">
      <c r="P4882" s="485"/>
      <c r="Q4882" s="485"/>
      <c r="R4882" s="485"/>
    </row>
    <row r="4883" spans="16:18" x14ac:dyDescent="0.2">
      <c r="P4883" s="485"/>
      <c r="Q4883" s="485"/>
      <c r="R4883" s="485"/>
    </row>
    <row r="4884" spans="16:18" x14ac:dyDescent="0.2">
      <c r="P4884" s="485"/>
      <c r="Q4884" s="485"/>
      <c r="R4884" s="485"/>
    </row>
    <row r="4885" spans="16:18" x14ac:dyDescent="0.2">
      <c r="P4885" s="485"/>
      <c r="Q4885" s="485"/>
      <c r="R4885" s="485"/>
    </row>
    <row r="4886" spans="16:18" x14ac:dyDescent="0.2">
      <c r="P4886" s="485"/>
      <c r="Q4886" s="485"/>
      <c r="R4886" s="485"/>
    </row>
    <row r="4887" spans="16:18" x14ac:dyDescent="0.2">
      <c r="P4887" s="485"/>
      <c r="Q4887" s="485"/>
      <c r="R4887" s="485"/>
    </row>
    <row r="4888" spans="16:18" x14ac:dyDescent="0.2">
      <c r="P4888" s="485"/>
      <c r="Q4888" s="485"/>
      <c r="R4888" s="485"/>
    </row>
    <row r="4889" spans="16:18" x14ac:dyDescent="0.2">
      <c r="P4889" s="485"/>
      <c r="Q4889" s="485"/>
      <c r="R4889" s="485"/>
    </row>
    <row r="4890" spans="16:18" x14ac:dyDescent="0.2">
      <c r="P4890" s="485"/>
      <c r="Q4890" s="485"/>
      <c r="R4890" s="485"/>
    </row>
    <row r="4891" spans="16:18" x14ac:dyDescent="0.2">
      <c r="P4891" s="485"/>
      <c r="Q4891" s="485"/>
      <c r="R4891" s="485"/>
    </row>
    <row r="4892" spans="16:18" x14ac:dyDescent="0.2">
      <c r="P4892" s="485"/>
      <c r="Q4892" s="485"/>
      <c r="R4892" s="485"/>
    </row>
    <row r="4893" spans="16:18" x14ac:dyDescent="0.2">
      <c r="P4893" s="485"/>
      <c r="Q4893" s="485"/>
      <c r="R4893" s="485"/>
    </row>
    <row r="4894" spans="16:18" x14ac:dyDescent="0.2">
      <c r="P4894" s="485"/>
      <c r="Q4894" s="485"/>
      <c r="R4894" s="485"/>
    </row>
    <row r="4895" spans="16:18" x14ac:dyDescent="0.2">
      <c r="P4895" s="485"/>
      <c r="Q4895" s="485"/>
      <c r="R4895" s="485"/>
    </row>
    <row r="4896" spans="16:18" x14ac:dyDescent="0.2">
      <c r="P4896" s="485"/>
      <c r="Q4896" s="485"/>
      <c r="R4896" s="485"/>
    </row>
    <row r="4897" spans="16:18" x14ac:dyDescent="0.2">
      <c r="P4897" s="485"/>
      <c r="Q4897" s="485"/>
      <c r="R4897" s="485"/>
    </row>
    <row r="4898" spans="16:18" x14ac:dyDescent="0.2">
      <c r="P4898" s="485"/>
      <c r="Q4898" s="485"/>
      <c r="R4898" s="485"/>
    </row>
    <row r="4899" spans="16:18" x14ac:dyDescent="0.2">
      <c r="P4899" s="485"/>
      <c r="Q4899" s="485"/>
      <c r="R4899" s="485"/>
    </row>
    <row r="4900" spans="16:18" x14ac:dyDescent="0.2">
      <c r="P4900" s="485"/>
      <c r="Q4900" s="485"/>
      <c r="R4900" s="485"/>
    </row>
    <row r="4901" spans="16:18" x14ac:dyDescent="0.2">
      <c r="P4901" s="485"/>
      <c r="Q4901" s="485"/>
      <c r="R4901" s="485"/>
    </row>
    <row r="4902" spans="16:18" x14ac:dyDescent="0.2">
      <c r="P4902" s="485"/>
      <c r="Q4902" s="485"/>
      <c r="R4902" s="485"/>
    </row>
    <row r="4903" spans="16:18" x14ac:dyDescent="0.2">
      <c r="P4903" s="485"/>
      <c r="Q4903" s="485"/>
      <c r="R4903" s="485"/>
    </row>
    <row r="4904" spans="16:18" x14ac:dyDescent="0.2">
      <c r="P4904" s="485"/>
      <c r="Q4904" s="485"/>
      <c r="R4904" s="485"/>
    </row>
    <row r="4905" spans="16:18" x14ac:dyDescent="0.2">
      <c r="P4905" s="485"/>
      <c r="Q4905" s="485"/>
      <c r="R4905" s="485"/>
    </row>
    <row r="4906" spans="16:18" x14ac:dyDescent="0.2">
      <c r="P4906" s="485"/>
      <c r="Q4906" s="485"/>
      <c r="R4906" s="485"/>
    </row>
    <row r="4907" spans="16:18" x14ac:dyDescent="0.2">
      <c r="P4907" s="485"/>
      <c r="Q4907" s="485"/>
      <c r="R4907" s="485"/>
    </row>
    <row r="4908" spans="16:18" x14ac:dyDescent="0.2">
      <c r="P4908" s="485"/>
      <c r="Q4908" s="485"/>
      <c r="R4908" s="485"/>
    </row>
    <row r="4909" spans="16:18" x14ac:dyDescent="0.2">
      <c r="P4909" s="485"/>
      <c r="Q4909" s="485"/>
      <c r="R4909" s="485"/>
    </row>
    <row r="4910" spans="16:18" x14ac:dyDescent="0.2">
      <c r="P4910" s="485"/>
      <c r="Q4910" s="485"/>
      <c r="R4910" s="485"/>
    </row>
    <row r="4911" spans="16:18" x14ac:dyDescent="0.2">
      <c r="P4911" s="485"/>
      <c r="Q4911" s="485"/>
      <c r="R4911" s="485"/>
    </row>
    <row r="4912" spans="16:18" x14ac:dyDescent="0.2">
      <c r="P4912" s="485"/>
      <c r="Q4912" s="485"/>
      <c r="R4912" s="485"/>
    </row>
    <row r="4913" spans="16:18" x14ac:dyDescent="0.2">
      <c r="P4913" s="485"/>
      <c r="Q4913" s="485"/>
      <c r="R4913" s="485"/>
    </row>
    <row r="4914" spans="16:18" x14ac:dyDescent="0.2">
      <c r="P4914" s="485"/>
      <c r="Q4914" s="485"/>
      <c r="R4914" s="485"/>
    </row>
    <row r="4915" spans="16:18" x14ac:dyDescent="0.2">
      <c r="P4915" s="485"/>
      <c r="Q4915" s="485"/>
      <c r="R4915" s="485"/>
    </row>
    <row r="4916" spans="16:18" x14ac:dyDescent="0.2">
      <c r="P4916" s="485"/>
      <c r="Q4916" s="485"/>
      <c r="R4916" s="485"/>
    </row>
    <row r="4917" spans="16:18" x14ac:dyDescent="0.2">
      <c r="P4917" s="485"/>
      <c r="Q4917" s="485"/>
      <c r="R4917" s="485"/>
    </row>
    <row r="4918" spans="16:18" x14ac:dyDescent="0.2">
      <c r="P4918" s="485"/>
      <c r="Q4918" s="485"/>
      <c r="R4918" s="485"/>
    </row>
    <row r="4919" spans="16:18" x14ac:dyDescent="0.2">
      <c r="P4919" s="485"/>
      <c r="Q4919" s="485"/>
      <c r="R4919" s="485"/>
    </row>
    <row r="4920" spans="16:18" x14ac:dyDescent="0.2">
      <c r="P4920" s="485"/>
      <c r="Q4920" s="485"/>
      <c r="R4920" s="485"/>
    </row>
    <row r="4921" spans="16:18" x14ac:dyDescent="0.2">
      <c r="P4921" s="485"/>
      <c r="Q4921" s="485"/>
      <c r="R4921" s="485"/>
    </row>
    <row r="4922" spans="16:18" x14ac:dyDescent="0.2">
      <c r="P4922" s="485"/>
      <c r="Q4922" s="485"/>
      <c r="R4922" s="485"/>
    </row>
    <row r="4923" spans="16:18" x14ac:dyDescent="0.2">
      <c r="P4923" s="485"/>
      <c r="Q4923" s="485"/>
      <c r="R4923" s="485"/>
    </row>
    <row r="4924" spans="16:18" x14ac:dyDescent="0.2">
      <c r="P4924" s="485"/>
      <c r="Q4924" s="485"/>
      <c r="R4924" s="485"/>
    </row>
    <row r="4925" spans="16:18" x14ac:dyDescent="0.2">
      <c r="P4925" s="485"/>
      <c r="Q4925" s="485"/>
      <c r="R4925" s="485"/>
    </row>
    <row r="4926" spans="16:18" x14ac:dyDescent="0.2">
      <c r="P4926" s="485"/>
      <c r="Q4926" s="485"/>
      <c r="R4926" s="485"/>
    </row>
    <row r="4927" spans="16:18" x14ac:dyDescent="0.2">
      <c r="P4927" s="485"/>
      <c r="Q4927" s="485"/>
      <c r="R4927" s="485"/>
    </row>
    <row r="4928" spans="16:18" x14ac:dyDescent="0.2">
      <c r="P4928" s="485"/>
      <c r="Q4928" s="485"/>
      <c r="R4928" s="485"/>
    </row>
    <row r="4929" spans="16:18" x14ac:dyDescent="0.2">
      <c r="P4929" s="485"/>
      <c r="Q4929" s="485"/>
      <c r="R4929" s="485"/>
    </row>
    <row r="4930" spans="16:18" x14ac:dyDescent="0.2">
      <c r="P4930" s="485"/>
      <c r="Q4930" s="485"/>
      <c r="R4930" s="485"/>
    </row>
    <row r="4931" spans="16:18" x14ac:dyDescent="0.2">
      <c r="P4931" s="485"/>
      <c r="Q4931" s="485"/>
      <c r="R4931" s="485"/>
    </row>
    <row r="4932" spans="16:18" x14ac:dyDescent="0.2">
      <c r="P4932" s="485"/>
      <c r="Q4932" s="485"/>
      <c r="R4932" s="485"/>
    </row>
    <row r="4933" spans="16:18" x14ac:dyDescent="0.2">
      <c r="P4933" s="485"/>
      <c r="Q4933" s="485"/>
      <c r="R4933" s="485"/>
    </row>
    <row r="4934" spans="16:18" x14ac:dyDescent="0.2">
      <c r="P4934" s="485"/>
      <c r="Q4934" s="485"/>
      <c r="R4934" s="485"/>
    </row>
    <row r="4935" spans="16:18" x14ac:dyDescent="0.2">
      <c r="P4935" s="485"/>
      <c r="Q4935" s="485"/>
      <c r="R4935" s="485"/>
    </row>
    <row r="4936" spans="16:18" x14ac:dyDescent="0.2">
      <c r="P4936" s="485"/>
      <c r="Q4936" s="485"/>
      <c r="R4936" s="485"/>
    </row>
    <row r="4937" spans="16:18" x14ac:dyDescent="0.2">
      <c r="P4937" s="485"/>
      <c r="Q4937" s="485"/>
      <c r="R4937" s="485"/>
    </row>
    <row r="4938" spans="16:18" x14ac:dyDescent="0.2">
      <c r="P4938" s="485"/>
      <c r="Q4938" s="485"/>
      <c r="R4938" s="485"/>
    </row>
    <row r="4939" spans="16:18" x14ac:dyDescent="0.2">
      <c r="P4939" s="485"/>
      <c r="Q4939" s="485"/>
      <c r="R4939" s="485"/>
    </row>
    <row r="4940" spans="16:18" x14ac:dyDescent="0.2">
      <c r="P4940" s="485"/>
      <c r="Q4940" s="485"/>
      <c r="R4940" s="485"/>
    </row>
    <row r="4941" spans="16:18" x14ac:dyDescent="0.2">
      <c r="P4941" s="485"/>
      <c r="Q4941" s="485"/>
      <c r="R4941" s="485"/>
    </row>
    <row r="4942" spans="16:18" x14ac:dyDescent="0.2">
      <c r="P4942" s="485"/>
      <c r="Q4942" s="485"/>
      <c r="R4942" s="485"/>
    </row>
    <row r="4943" spans="16:18" x14ac:dyDescent="0.2">
      <c r="P4943" s="485"/>
      <c r="Q4943" s="485"/>
      <c r="R4943" s="485"/>
    </row>
    <row r="4944" spans="16:18" x14ac:dyDescent="0.2">
      <c r="P4944" s="485"/>
      <c r="Q4944" s="485"/>
      <c r="R4944" s="485"/>
    </row>
    <row r="4945" spans="16:18" x14ac:dyDescent="0.2">
      <c r="P4945" s="485"/>
      <c r="Q4945" s="485"/>
      <c r="R4945" s="485"/>
    </row>
    <row r="4946" spans="16:18" x14ac:dyDescent="0.2">
      <c r="P4946" s="485"/>
      <c r="Q4946" s="485"/>
      <c r="R4946" s="485"/>
    </row>
    <row r="4947" spans="16:18" x14ac:dyDescent="0.2">
      <c r="P4947" s="485"/>
      <c r="Q4947" s="485"/>
      <c r="R4947" s="485"/>
    </row>
    <row r="4948" spans="16:18" x14ac:dyDescent="0.2">
      <c r="P4948" s="485"/>
      <c r="Q4948" s="485"/>
      <c r="R4948" s="485"/>
    </row>
    <row r="4949" spans="16:18" x14ac:dyDescent="0.2">
      <c r="P4949" s="485"/>
      <c r="Q4949" s="485"/>
      <c r="R4949" s="485"/>
    </row>
    <row r="4950" spans="16:18" x14ac:dyDescent="0.2">
      <c r="P4950" s="485"/>
      <c r="Q4950" s="485"/>
      <c r="R4950" s="485"/>
    </row>
    <row r="4951" spans="16:18" x14ac:dyDescent="0.2">
      <c r="P4951" s="485"/>
      <c r="Q4951" s="485"/>
      <c r="R4951" s="485"/>
    </row>
    <row r="4952" spans="16:18" x14ac:dyDescent="0.2">
      <c r="P4952" s="485"/>
      <c r="Q4952" s="485"/>
      <c r="R4952" s="485"/>
    </row>
    <row r="4953" spans="16:18" x14ac:dyDescent="0.2">
      <c r="P4953" s="485"/>
      <c r="Q4953" s="485"/>
      <c r="R4953" s="485"/>
    </row>
    <row r="4954" spans="16:18" x14ac:dyDescent="0.2">
      <c r="P4954" s="485"/>
      <c r="Q4954" s="485"/>
      <c r="R4954" s="485"/>
    </row>
    <row r="4955" spans="16:18" x14ac:dyDescent="0.2">
      <c r="P4955" s="485"/>
      <c r="Q4955" s="485"/>
      <c r="R4955" s="485"/>
    </row>
    <row r="4956" spans="16:18" x14ac:dyDescent="0.2">
      <c r="P4956" s="485"/>
      <c r="Q4956" s="485"/>
      <c r="R4956" s="485"/>
    </row>
    <row r="4957" spans="16:18" x14ac:dyDescent="0.2">
      <c r="P4957" s="485"/>
      <c r="Q4957" s="485"/>
      <c r="R4957" s="485"/>
    </row>
    <row r="4958" spans="16:18" x14ac:dyDescent="0.2">
      <c r="P4958" s="485"/>
      <c r="Q4958" s="485"/>
      <c r="R4958" s="485"/>
    </row>
    <row r="4959" spans="16:18" x14ac:dyDescent="0.2">
      <c r="P4959" s="485"/>
      <c r="Q4959" s="485"/>
      <c r="R4959" s="485"/>
    </row>
    <row r="4960" spans="16:18" x14ac:dyDescent="0.2">
      <c r="P4960" s="485"/>
      <c r="Q4960" s="485"/>
      <c r="R4960" s="485"/>
    </row>
    <row r="4961" spans="16:18" x14ac:dyDescent="0.2">
      <c r="P4961" s="485"/>
      <c r="Q4961" s="485"/>
      <c r="R4961" s="485"/>
    </row>
    <row r="4962" spans="16:18" x14ac:dyDescent="0.2">
      <c r="P4962" s="485"/>
      <c r="Q4962" s="485"/>
      <c r="R4962" s="485"/>
    </row>
    <row r="4963" spans="16:18" x14ac:dyDescent="0.2">
      <c r="P4963" s="485"/>
      <c r="Q4963" s="485"/>
      <c r="R4963" s="485"/>
    </row>
    <row r="4964" spans="16:18" x14ac:dyDescent="0.2">
      <c r="P4964" s="485"/>
      <c r="Q4964" s="485"/>
      <c r="R4964" s="485"/>
    </row>
    <row r="4965" spans="16:18" x14ac:dyDescent="0.2">
      <c r="P4965" s="485"/>
      <c r="Q4965" s="485"/>
      <c r="R4965" s="485"/>
    </row>
    <row r="4966" spans="16:18" x14ac:dyDescent="0.2">
      <c r="P4966" s="485"/>
      <c r="Q4966" s="485"/>
      <c r="R4966" s="485"/>
    </row>
    <row r="4967" spans="16:18" x14ac:dyDescent="0.2">
      <c r="P4967" s="485"/>
      <c r="Q4967" s="485"/>
      <c r="R4967" s="485"/>
    </row>
    <row r="4968" spans="16:18" x14ac:dyDescent="0.2">
      <c r="P4968" s="485"/>
      <c r="Q4968" s="485"/>
      <c r="R4968" s="485"/>
    </row>
    <row r="4969" spans="16:18" x14ac:dyDescent="0.2">
      <c r="P4969" s="485"/>
      <c r="Q4969" s="485"/>
      <c r="R4969" s="485"/>
    </row>
    <row r="4970" spans="16:18" x14ac:dyDescent="0.2">
      <c r="P4970" s="485"/>
      <c r="Q4970" s="485"/>
      <c r="R4970" s="485"/>
    </row>
    <row r="4971" spans="16:18" x14ac:dyDescent="0.2">
      <c r="P4971" s="485"/>
      <c r="Q4971" s="485"/>
      <c r="R4971" s="485"/>
    </row>
    <row r="4972" spans="16:18" x14ac:dyDescent="0.2">
      <c r="P4972" s="485"/>
      <c r="Q4972" s="485"/>
      <c r="R4972" s="485"/>
    </row>
    <row r="4973" spans="16:18" x14ac:dyDescent="0.2">
      <c r="P4973" s="485"/>
      <c r="Q4973" s="485"/>
      <c r="R4973" s="485"/>
    </row>
    <row r="4974" spans="16:18" x14ac:dyDescent="0.2">
      <c r="P4974" s="485"/>
      <c r="Q4974" s="485"/>
      <c r="R4974" s="485"/>
    </row>
    <row r="4975" spans="16:18" x14ac:dyDescent="0.2">
      <c r="P4975" s="485"/>
      <c r="Q4975" s="485"/>
      <c r="R4975" s="485"/>
    </row>
    <row r="4976" spans="16:18" x14ac:dyDescent="0.2">
      <c r="P4976" s="485"/>
      <c r="Q4976" s="485"/>
      <c r="R4976" s="485"/>
    </row>
    <row r="4977" spans="16:18" x14ac:dyDescent="0.2">
      <c r="P4977" s="485"/>
      <c r="Q4977" s="485"/>
      <c r="R4977" s="485"/>
    </row>
    <row r="4978" spans="16:18" x14ac:dyDescent="0.2">
      <c r="P4978" s="485"/>
      <c r="Q4978" s="485"/>
      <c r="R4978" s="485"/>
    </row>
    <row r="4979" spans="16:18" x14ac:dyDescent="0.2">
      <c r="P4979" s="485"/>
      <c r="Q4979" s="485"/>
      <c r="R4979" s="485"/>
    </row>
    <row r="4980" spans="16:18" x14ac:dyDescent="0.2">
      <c r="P4980" s="485"/>
      <c r="Q4980" s="485"/>
      <c r="R4980" s="485"/>
    </row>
    <row r="4981" spans="16:18" x14ac:dyDescent="0.2">
      <c r="P4981" s="485"/>
      <c r="Q4981" s="485"/>
      <c r="R4981" s="485"/>
    </row>
    <row r="4982" spans="16:18" x14ac:dyDescent="0.2">
      <c r="P4982" s="485"/>
      <c r="Q4982" s="485"/>
      <c r="R4982" s="485"/>
    </row>
    <row r="4983" spans="16:18" x14ac:dyDescent="0.2">
      <c r="P4983" s="485"/>
      <c r="Q4983" s="485"/>
      <c r="R4983" s="485"/>
    </row>
    <row r="4984" spans="16:18" x14ac:dyDescent="0.2">
      <c r="P4984" s="485"/>
      <c r="Q4984" s="485"/>
      <c r="R4984" s="485"/>
    </row>
    <row r="4985" spans="16:18" x14ac:dyDescent="0.2">
      <c r="P4985" s="485"/>
      <c r="Q4985" s="485"/>
      <c r="R4985" s="485"/>
    </row>
    <row r="4986" spans="16:18" x14ac:dyDescent="0.2">
      <c r="P4986" s="485"/>
      <c r="Q4986" s="485"/>
      <c r="R4986" s="485"/>
    </row>
    <row r="4987" spans="16:18" x14ac:dyDescent="0.2">
      <c r="P4987" s="485"/>
      <c r="Q4987" s="485"/>
      <c r="R4987" s="485"/>
    </row>
    <row r="4988" spans="16:18" x14ac:dyDescent="0.2">
      <c r="P4988" s="485"/>
      <c r="Q4988" s="485"/>
      <c r="R4988" s="485"/>
    </row>
    <row r="4989" spans="16:18" x14ac:dyDescent="0.2">
      <c r="P4989" s="485"/>
      <c r="Q4989" s="485"/>
      <c r="R4989" s="485"/>
    </row>
    <row r="4990" spans="16:18" x14ac:dyDescent="0.2">
      <c r="P4990" s="485"/>
      <c r="Q4990" s="485"/>
      <c r="R4990" s="485"/>
    </row>
    <row r="4991" spans="16:18" x14ac:dyDescent="0.2">
      <c r="P4991" s="485"/>
      <c r="Q4991" s="485"/>
      <c r="R4991" s="485"/>
    </row>
    <row r="4992" spans="16:18" x14ac:dyDescent="0.2">
      <c r="P4992" s="485"/>
      <c r="Q4992" s="485"/>
      <c r="R4992" s="485"/>
    </row>
    <row r="4993" spans="16:18" x14ac:dyDescent="0.2">
      <c r="P4993" s="485"/>
      <c r="Q4993" s="485"/>
      <c r="R4993" s="485"/>
    </row>
    <row r="4994" spans="16:18" x14ac:dyDescent="0.2">
      <c r="P4994" s="485"/>
      <c r="Q4994" s="485"/>
      <c r="R4994" s="485"/>
    </row>
    <row r="4995" spans="16:18" x14ac:dyDescent="0.2">
      <c r="P4995" s="485"/>
      <c r="Q4995" s="485"/>
      <c r="R4995" s="485"/>
    </row>
    <row r="4996" spans="16:18" x14ac:dyDescent="0.2">
      <c r="P4996" s="485"/>
      <c r="Q4996" s="485"/>
      <c r="R4996" s="485"/>
    </row>
    <row r="4997" spans="16:18" x14ac:dyDescent="0.2">
      <c r="P4997" s="485"/>
      <c r="Q4997" s="485"/>
      <c r="R4997" s="485"/>
    </row>
    <row r="4998" spans="16:18" x14ac:dyDescent="0.2">
      <c r="P4998" s="485"/>
      <c r="Q4998" s="485"/>
      <c r="R4998" s="485"/>
    </row>
    <row r="4999" spans="16:18" x14ac:dyDescent="0.2">
      <c r="P4999" s="485"/>
      <c r="Q4999" s="485"/>
      <c r="R4999" s="485"/>
    </row>
    <row r="5000" spans="16:18" x14ac:dyDescent="0.2">
      <c r="P5000" s="485"/>
      <c r="Q5000" s="485"/>
      <c r="R5000" s="485"/>
    </row>
    <row r="5001" spans="16:18" x14ac:dyDescent="0.2">
      <c r="P5001" s="485"/>
      <c r="Q5001" s="485"/>
      <c r="R5001" s="485"/>
    </row>
    <row r="5002" spans="16:18" x14ac:dyDescent="0.2">
      <c r="P5002" s="485"/>
      <c r="Q5002" s="485"/>
      <c r="R5002" s="485"/>
    </row>
    <row r="5003" spans="16:18" x14ac:dyDescent="0.2">
      <c r="P5003" s="485"/>
      <c r="Q5003" s="485"/>
      <c r="R5003" s="485"/>
    </row>
    <row r="5004" spans="16:18" x14ac:dyDescent="0.2">
      <c r="P5004" s="485"/>
      <c r="Q5004" s="485"/>
      <c r="R5004" s="485"/>
    </row>
    <row r="5005" spans="16:18" x14ac:dyDescent="0.2">
      <c r="P5005" s="485"/>
      <c r="Q5005" s="485"/>
      <c r="R5005" s="485"/>
    </row>
    <row r="5006" spans="16:18" x14ac:dyDescent="0.2">
      <c r="P5006" s="485"/>
      <c r="Q5006" s="485"/>
      <c r="R5006" s="485"/>
    </row>
    <row r="5007" spans="16:18" x14ac:dyDescent="0.2">
      <c r="P5007" s="485"/>
      <c r="Q5007" s="485"/>
      <c r="R5007" s="485"/>
    </row>
    <row r="5008" spans="16:18" x14ac:dyDescent="0.2">
      <c r="P5008" s="485"/>
      <c r="Q5008" s="485"/>
      <c r="R5008" s="485"/>
    </row>
    <row r="5009" spans="16:18" x14ac:dyDescent="0.2">
      <c r="P5009" s="485"/>
      <c r="Q5009" s="485"/>
      <c r="R5009" s="485"/>
    </row>
    <row r="5010" spans="16:18" x14ac:dyDescent="0.2">
      <c r="P5010" s="485"/>
      <c r="Q5010" s="485"/>
      <c r="R5010" s="485"/>
    </row>
    <row r="5011" spans="16:18" x14ac:dyDescent="0.2">
      <c r="P5011" s="485"/>
      <c r="Q5011" s="485"/>
      <c r="R5011" s="485"/>
    </row>
    <row r="5012" spans="16:18" x14ac:dyDescent="0.2">
      <c r="P5012" s="485"/>
      <c r="Q5012" s="485"/>
      <c r="R5012" s="485"/>
    </row>
    <row r="5013" spans="16:18" x14ac:dyDescent="0.2">
      <c r="P5013" s="485"/>
      <c r="Q5013" s="485"/>
      <c r="R5013" s="485"/>
    </row>
    <row r="5014" spans="16:18" x14ac:dyDescent="0.2">
      <c r="P5014" s="485"/>
      <c r="Q5014" s="485"/>
      <c r="R5014" s="485"/>
    </row>
    <row r="5015" spans="16:18" x14ac:dyDescent="0.2">
      <c r="P5015" s="485"/>
      <c r="Q5015" s="485"/>
      <c r="R5015" s="485"/>
    </row>
    <row r="5016" spans="16:18" x14ac:dyDescent="0.2">
      <c r="P5016" s="485"/>
      <c r="Q5016" s="485"/>
      <c r="R5016" s="485"/>
    </row>
    <row r="5017" spans="16:18" x14ac:dyDescent="0.2">
      <c r="P5017" s="485"/>
      <c r="Q5017" s="485"/>
      <c r="R5017" s="485"/>
    </row>
    <row r="5018" spans="16:18" x14ac:dyDescent="0.2">
      <c r="P5018" s="485"/>
      <c r="Q5018" s="485"/>
      <c r="R5018" s="485"/>
    </row>
    <row r="5019" spans="16:18" x14ac:dyDescent="0.2">
      <c r="P5019" s="485"/>
      <c r="Q5019" s="485"/>
      <c r="R5019" s="485"/>
    </row>
    <row r="5020" spans="16:18" x14ac:dyDescent="0.2">
      <c r="P5020" s="485"/>
      <c r="Q5020" s="485"/>
      <c r="R5020" s="485"/>
    </row>
    <row r="5021" spans="16:18" x14ac:dyDescent="0.2">
      <c r="P5021" s="485"/>
      <c r="Q5021" s="485"/>
      <c r="R5021" s="485"/>
    </row>
    <row r="5022" spans="16:18" x14ac:dyDescent="0.2">
      <c r="P5022" s="485"/>
      <c r="Q5022" s="485"/>
      <c r="R5022" s="485"/>
    </row>
    <row r="5023" spans="16:18" x14ac:dyDescent="0.2">
      <c r="P5023" s="485"/>
      <c r="Q5023" s="485"/>
      <c r="R5023" s="485"/>
    </row>
    <row r="5024" spans="16:18" x14ac:dyDescent="0.2">
      <c r="P5024" s="485"/>
      <c r="Q5024" s="485"/>
      <c r="R5024" s="485"/>
    </row>
    <row r="5025" spans="16:18" x14ac:dyDescent="0.2">
      <c r="P5025" s="485"/>
      <c r="Q5025" s="485"/>
      <c r="R5025" s="485"/>
    </row>
    <row r="5026" spans="16:18" x14ac:dyDescent="0.2">
      <c r="P5026" s="485"/>
      <c r="Q5026" s="485"/>
      <c r="R5026" s="485"/>
    </row>
    <row r="5027" spans="16:18" x14ac:dyDescent="0.2">
      <c r="P5027" s="485"/>
      <c r="Q5027" s="485"/>
      <c r="R5027" s="485"/>
    </row>
    <row r="5028" spans="16:18" x14ac:dyDescent="0.2">
      <c r="P5028" s="485"/>
      <c r="Q5028" s="485"/>
      <c r="R5028" s="485"/>
    </row>
    <row r="5029" spans="16:18" x14ac:dyDescent="0.2">
      <c r="P5029" s="485"/>
      <c r="Q5029" s="485"/>
      <c r="R5029" s="485"/>
    </row>
    <row r="5030" spans="16:18" x14ac:dyDescent="0.2">
      <c r="P5030" s="485"/>
      <c r="Q5030" s="485"/>
      <c r="R5030" s="485"/>
    </row>
    <row r="5031" spans="16:18" x14ac:dyDescent="0.2">
      <c r="P5031" s="485"/>
      <c r="Q5031" s="485"/>
      <c r="R5031" s="485"/>
    </row>
    <row r="5032" spans="16:18" x14ac:dyDescent="0.2">
      <c r="P5032" s="485"/>
      <c r="Q5032" s="485"/>
      <c r="R5032" s="485"/>
    </row>
    <row r="5033" spans="16:18" x14ac:dyDescent="0.2">
      <c r="P5033" s="485"/>
      <c r="Q5033" s="485"/>
      <c r="R5033" s="485"/>
    </row>
    <row r="5034" spans="16:18" x14ac:dyDescent="0.2">
      <c r="P5034" s="485"/>
      <c r="Q5034" s="485"/>
      <c r="R5034" s="485"/>
    </row>
    <row r="5035" spans="16:18" x14ac:dyDescent="0.2">
      <c r="P5035" s="485"/>
      <c r="Q5035" s="485"/>
      <c r="R5035" s="485"/>
    </row>
    <row r="5036" spans="16:18" x14ac:dyDescent="0.2">
      <c r="P5036" s="485"/>
      <c r="Q5036" s="485"/>
      <c r="R5036" s="485"/>
    </row>
    <row r="5037" spans="16:18" x14ac:dyDescent="0.2">
      <c r="P5037" s="485"/>
      <c r="Q5037" s="485"/>
      <c r="R5037" s="485"/>
    </row>
    <row r="5038" spans="16:18" x14ac:dyDescent="0.2">
      <c r="P5038" s="485"/>
      <c r="Q5038" s="485"/>
      <c r="R5038" s="485"/>
    </row>
    <row r="5039" spans="16:18" x14ac:dyDescent="0.2">
      <c r="P5039" s="485"/>
      <c r="Q5039" s="485"/>
      <c r="R5039" s="485"/>
    </row>
    <row r="5040" spans="16:18" x14ac:dyDescent="0.2">
      <c r="P5040" s="485"/>
      <c r="Q5040" s="485"/>
      <c r="R5040" s="485"/>
    </row>
    <row r="5041" spans="16:18" x14ac:dyDescent="0.2">
      <c r="P5041" s="485"/>
      <c r="Q5041" s="485"/>
      <c r="R5041" s="485"/>
    </row>
    <row r="5042" spans="16:18" x14ac:dyDescent="0.2">
      <c r="P5042" s="485"/>
      <c r="Q5042" s="485"/>
      <c r="R5042" s="485"/>
    </row>
    <row r="5043" spans="16:18" x14ac:dyDescent="0.2">
      <c r="P5043" s="485"/>
      <c r="Q5043" s="485"/>
      <c r="R5043" s="485"/>
    </row>
    <row r="5044" spans="16:18" x14ac:dyDescent="0.2">
      <c r="P5044" s="485"/>
      <c r="Q5044" s="485"/>
      <c r="R5044" s="485"/>
    </row>
    <row r="5045" spans="16:18" x14ac:dyDescent="0.2">
      <c r="P5045" s="485"/>
      <c r="Q5045" s="485"/>
      <c r="R5045" s="485"/>
    </row>
    <row r="5046" spans="16:18" x14ac:dyDescent="0.2">
      <c r="P5046" s="485"/>
      <c r="Q5046" s="485"/>
      <c r="R5046" s="485"/>
    </row>
    <row r="5047" spans="16:18" x14ac:dyDescent="0.2">
      <c r="P5047" s="485"/>
      <c r="Q5047" s="485"/>
      <c r="R5047" s="485"/>
    </row>
    <row r="5048" spans="16:18" x14ac:dyDescent="0.2">
      <c r="P5048" s="485"/>
      <c r="Q5048" s="485"/>
      <c r="R5048" s="485"/>
    </row>
    <row r="5049" spans="16:18" x14ac:dyDescent="0.2">
      <c r="P5049" s="485"/>
      <c r="Q5049" s="485"/>
      <c r="R5049" s="485"/>
    </row>
    <row r="5050" spans="16:18" x14ac:dyDescent="0.2">
      <c r="P5050" s="485"/>
      <c r="Q5050" s="485"/>
      <c r="R5050" s="485"/>
    </row>
    <row r="5051" spans="16:18" x14ac:dyDescent="0.2">
      <c r="P5051" s="485"/>
      <c r="Q5051" s="485"/>
      <c r="R5051" s="485"/>
    </row>
    <row r="5052" spans="16:18" x14ac:dyDescent="0.2">
      <c r="P5052" s="485"/>
      <c r="Q5052" s="485"/>
      <c r="R5052" s="485"/>
    </row>
    <row r="5053" spans="16:18" x14ac:dyDescent="0.2">
      <c r="P5053" s="485"/>
      <c r="Q5053" s="485"/>
      <c r="R5053" s="485"/>
    </row>
    <row r="5054" spans="16:18" x14ac:dyDescent="0.2">
      <c r="P5054" s="485"/>
      <c r="Q5054" s="485"/>
      <c r="R5054" s="485"/>
    </row>
    <row r="5055" spans="16:18" x14ac:dyDescent="0.2">
      <c r="P5055" s="485"/>
      <c r="Q5055" s="485"/>
      <c r="R5055" s="485"/>
    </row>
    <row r="5056" spans="16:18" x14ac:dyDescent="0.2">
      <c r="P5056" s="485"/>
      <c r="Q5056" s="485"/>
      <c r="R5056" s="485"/>
    </row>
    <row r="5057" spans="16:18" x14ac:dyDescent="0.2">
      <c r="P5057" s="485"/>
      <c r="Q5057" s="485"/>
      <c r="R5057" s="485"/>
    </row>
    <row r="5058" spans="16:18" x14ac:dyDescent="0.2">
      <c r="P5058" s="485"/>
      <c r="Q5058" s="485"/>
      <c r="R5058" s="485"/>
    </row>
    <row r="5059" spans="16:18" x14ac:dyDescent="0.2">
      <c r="P5059" s="485"/>
      <c r="Q5059" s="485"/>
      <c r="R5059" s="485"/>
    </row>
    <row r="5060" spans="16:18" x14ac:dyDescent="0.2">
      <c r="P5060" s="485"/>
      <c r="Q5060" s="485"/>
      <c r="R5060" s="485"/>
    </row>
    <row r="5061" spans="16:18" x14ac:dyDescent="0.2">
      <c r="P5061" s="485"/>
      <c r="Q5061" s="485"/>
      <c r="R5061" s="485"/>
    </row>
    <row r="5062" spans="16:18" x14ac:dyDescent="0.2">
      <c r="P5062" s="485"/>
      <c r="Q5062" s="485"/>
      <c r="R5062" s="485"/>
    </row>
    <row r="5063" spans="16:18" x14ac:dyDescent="0.2">
      <c r="P5063" s="485"/>
      <c r="Q5063" s="485"/>
      <c r="R5063" s="485"/>
    </row>
    <row r="5064" spans="16:18" x14ac:dyDescent="0.2">
      <c r="P5064" s="485"/>
      <c r="Q5064" s="485"/>
      <c r="R5064" s="485"/>
    </row>
    <row r="5065" spans="16:18" x14ac:dyDescent="0.2">
      <c r="P5065" s="485"/>
      <c r="Q5065" s="485"/>
      <c r="R5065" s="485"/>
    </row>
    <row r="5066" spans="16:18" x14ac:dyDescent="0.2">
      <c r="P5066" s="485"/>
      <c r="Q5066" s="485"/>
      <c r="R5066" s="485"/>
    </row>
    <row r="5067" spans="16:18" x14ac:dyDescent="0.2">
      <c r="P5067" s="485"/>
      <c r="Q5067" s="485"/>
      <c r="R5067" s="485"/>
    </row>
    <row r="5068" spans="16:18" x14ac:dyDescent="0.2">
      <c r="P5068" s="485"/>
      <c r="Q5068" s="485"/>
      <c r="R5068" s="485"/>
    </row>
    <row r="5069" spans="16:18" x14ac:dyDescent="0.2">
      <c r="P5069" s="485"/>
      <c r="Q5069" s="485"/>
      <c r="R5069" s="485"/>
    </row>
    <row r="5070" spans="16:18" x14ac:dyDescent="0.2">
      <c r="P5070" s="485"/>
      <c r="Q5070" s="485"/>
      <c r="R5070" s="485"/>
    </row>
    <row r="5071" spans="16:18" x14ac:dyDescent="0.2">
      <c r="P5071" s="485"/>
      <c r="Q5071" s="485"/>
      <c r="R5071" s="485"/>
    </row>
    <row r="5072" spans="16:18" x14ac:dyDescent="0.2">
      <c r="P5072" s="485"/>
      <c r="Q5072" s="485"/>
      <c r="R5072" s="485"/>
    </row>
    <row r="5073" spans="16:18" x14ac:dyDescent="0.2">
      <c r="P5073" s="485"/>
      <c r="Q5073" s="485"/>
      <c r="R5073" s="485"/>
    </row>
    <row r="5074" spans="16:18" x14ac:dyDescent="0.2">
      <c r="P5074" s="485"/>
      <c r="Q5074" s="485"/>
      <c r="R5074" s="485"/>
    </row>
    <row r="5075" spans="16:18" x14ac:dyDescent="0.2">
      <c r="P5075" s="485"/>
      <c r="Q5075" s="485"/>
      <c r="R5075" s="485"/>
    </row>
    <row r="5076" spans="16:18" x14ac:dyDescent="0.2">
      <c r="P5076" s="485"/>
      <c r="Q5076" s="485"/>
      <c r="R5076" s="485"/>
    </row>
    <row r="5077" spans="16:18" x14ac:dyDescent="0.2">
      <c r="P5077" s="485"/>
      <c r="Q5077" s="485"/>
      <c r="R5077" s="485"/>
    </row>
    <row r="5078" spans="16:18" x14ac:dyDescent="0.2">
      <c r="P5078" s="485"/>
      <c r="Q5078" s="485"/>
      <c r="R5078" s="485"/>
    </row>
    <row r="5079" spans="16:18" x14ac:dyDescent="0.2">
      <c r="P5079" s="485"/>
      <c r="Q5079" s="485"/>
      <c r="R5079" s="485"/>
    </row>
    <row r="5080" spans="16:18" x14ac:dyDescent="0.2">
      <c r="P5080" s="485"/>
      <c r="Q5080" s="485"/>
      <c r="R5080" s="485"/>
    </row>
    <row r="5081" spans="16:18" x14ac:dyDescent="0.2">
      <c r="P5081" s="485"/>
      <c r="Q5081" s="485"/>
      <c r="R5081" s="485"/>
    </row>
    <row r="5082" spans="16:18" x14ac:dyDescent="0.2">
      <c r="P5082" s="485"/>
      <c r="Q5082" s="485"/>
      <c r="R5082" s="485"/>
    </row>
    <row r="5083" spans="16:18" x14ac:dyDescent="0.2">
      <c r="P5083" s="485"/>
      <c r="Q5083" s="485"/>
      <c r="R5083" s="485"/>
    </row>
    <row r="5084" spans="16:18" x14ac:dyDescent="0.2">
      <c r="P5084" s="485"/>
      <c r="Q5084" s="485"/>
      <c r="R5084" s="485"/>
    </row>
    <row r="5085" spans="16:18" x14ac:dyDescent="0.2">
      <c r="P5085" s="485"/>
      <c r="Q5085" s="485"/>
      <c r="R5085" s="485"/>
    </row>
    <row r="5086" spans="16:18" x14ac:dyDescent="0.2">
      <c r="P5086" s="485"/>
      <c r="Q5086" s="485"/>
      <c r="R5086" s="485"/>
    </row>
    <row r="5087" spans="16:18" x14ac:dyDescent="0.2">
      <c r="P5087" s="485"/>
      <c r="Q5087" s="485"/>
      <c r="R5087" s="485"/>
    </row>
    <row r="5088" spans="16:18" x14ac:dyDescent="0.2">
      <c r="P5088" s="485"/>
      <c r="Q5088" s="485"/>
      <c r="R5088" s="485"/>
    </row>
    <row r="5089" spans="16:18" x14ac:dyDescent="0.2">
      <c r="P5089" s="485"/>
      <c r="Q5089" s="485"/>
      <c r="R5089" s="485"/>
    </row>
    <row r="5090" spans="16:18" x14ac:dyDescent="0.2">
      <c r="P5090" s="485"/>
      <c r="Q5090" s="485"/>
      <c r="R5090" s="485"/>
    </row>
    <row r="5091" spans="16:18" x14ac:dyDescent="0.2">
      <c r="P5091" s="485"/>
      <c r="Q5091" s="485"/>
      <c r="R5091" s="485"/>
    </row>
    <row r="5092" spans="16:18" x14ac:dyDescent="0.2">
      <c r="P5092" s="485"/>
      <c r="Q5092" s="485"/>
      <c r="R5092" s="485"/>
    </row>
    <row r="5093" spans="16:18" x14ac:dyDescent="0.2">
      <c r="P5093" s="485"/>
      <c r="Q5093" s="485"/>
      <c r="R5093" s="485"/>
    </row>
    <row r="5094" spans="16:18" x14ac:dyDescent="0.2">
      <c r="P5094" s="485"/>
      <c r="Q5094" s="485"/>
      <c r="R5094" s="485"/>
    </row>
    <row r="5095" spans="16:18" x14ac:dyDescent="0.2">
      <c r="P5095" s="485"/>
      <c r="Q5095" s="485"/>
      <c r="R5095" s="485"/>
    </row>
    <row r="5096" spans="16:18" x14ac:dyDescent="0.2">
      <c r="P5096" s="485"/>
      <c r="Q5096" s="485"/>
      <c r="R5096" s="485"/>
    </row>
    <row r="5097" spans="16:18" x14ac:dyDescent="0.2">
      <c r="P5097" s="485"/>
      <c r="Q5097" s="485"/>
      <c r="R5097" s="485"/>
    </row>
    <row r="5098" spans="16:18" x14ac:dyDescent="0.2">
      <c r="P5098" s="485"/>
      <c r="Q5098" s="485"/>
      <c r="R5098" s="485"/>
    </row>
    <row r="5099" spans="16:18" x14ac:dyDescent="0.2">
      <c r="P5099" s="485"/>
      <c r="Q5099" s="485"/>
      <c r="R5099" s="485"/>
    </row>
    <row r="5100" spans="16:18" x14ac:dyDescent="0.2">
      <c r="P5100" s="485"/>
      <c r="Q5100" s="485"/>
      <c r="R5100" s="485"/>
    </row>
    <row r="5101" spans="16:18" x14ac:dyDescent="0.2">
      <c r="P5101" s="485"/>
      <c r="Q5101" s="485"/>
      <c r="R5101" s="485"/>
    </row>
    <row r="5102" spans="16:18" x14ac:dyDescent="0.2">
      <c r="P5102" s="485"/>
      <c r="Q5102" s="485"/>
      <c r="R5102" s="485"/>
    </row>
    <row r="5103" spans="16:18" x14ac:dyDescent="0.2">
      <c r="P5103" s="485"/>
      <c r="Q5103" s="485"/>
      <c r="R5103" s="485"/>
    </row>
    <row r="5104" spans="16:18" x14ac:dyDescent="0.2">
      <c r="P5104" s="485"/>
      <c r="Q5104" s="485"/>
      <c r="R5104" s="485"/>
    </row>
    <row r="5105" spans="16:18" x14ac:dyDescent="0.2">
      <c r="P5105" s="485"/>
      <c r="Q5105" s="485"/>
      <c r="R5105" s="485"/>
    </row>
    <row r="5106" spans="16:18" x14ac:dyDescent="0.2">
      <c r="P5106" s="485"/>
      <c r="Q5106" s="485"/>
      <c r="R5106" s="485"/>
    </row>
    <row r="5107" spans="16:18" x14ac:dyDescent="0.2">
      <c r="P5107" s="485"/>
      <c r="Q5107" s="485"/>
      <c r="R5107" s="485"/>
    </row>
    <row r="5108" spans="16:18" x14ac:dyDescent="0.2">
      <c r="P5108" s="485"/>
      <c r="Q5108" s="485"/>
      <c r="R5108" s="485"/>
    </row>
    <row r="5109" spans="16:18" x14ac:dyDescent="0.2">
      <c r="P5109" s="485"/>
      <c r="Q5109" s="485"/>
      <c r="R5109" s="485"/>
    </row>
    <row r="5110" spans="16:18" x14ac:dyDescent="0.2">
      <c r="P5110" s="485"/>
      <c r="Q5110" s="485"/>
      <c r="R5110" s="485"/>
    </row>
    <row r="5111" spans="16:18" x14ac:dyDescent="0.2">
      <c r="P5111" s="485"/>
      <c r="Q5111" s="485"/>
      <c r="R5111" s="485"/>
    </row>
    <row r="5112" spans="16:18" x14ac:dyDescent="0.2">
      <c r="P5112" s="485"/>
      <c r="Q5112" s="485"/>
      <c r="R5112" s="485"/>
    </row>
    <row r="5113" spans="16:18" x14ac:dyDescent="0.2">
      <c r="P5113" s="485"/>
      <c r="Q5113" s="485"/>
      <c r="R5113" s="485"/>
    </row>
    <row r="5114" spans="16:18" x14ac:dyDescent="0.2">
      <c r="P5114" s="485"/>
      <c r="Q5114" s="485"/>
      <c r="R5114" s="485"/>
    </row>
    <row r="5115" spans="16:18" x14ac:dyDescent="0.2">
      <c r="P5115" s="485"/>
      <c r="Q5115" s="485"/>
      <c r="R5115" s="485"/>
    </row>
    <row r="5116" spans="16:18" x14ac:dyDescent="0.2">
      <c r="P5116" s="485"/>
      <c r="Q5116" s="485"/>
      <c r="R5116" s="485"/>
    </row>
    <row r="5117" spans="16:18" x14ac:dyDescent="0.2">
      <c r="P5117" s="485"/>
      <c r="Q5117" s="485"/>
      <c r="R5117" s="485"/>
    </row>
    <row r="5118" spans="16:18" x14ac:dyDescent="0.2">
      <c r="P5118" s="485"/>
      <c r="Q5118" s="485"/>
      <c r="R5118" s="485"/>
    </row>
    <row r="5119" spans="16:18" x14ac:dyDescent="0.2">
      <c r="P5119" s="485"/>
      <c r="Q5119" s="485"/>
      <c r="R5119" s="485"/>
    </row>
    <row r="5120" spans="16:18" x14ac:dyDescent="0.2">
      <c r="P5120" s="485"/>
      <c r="Q5120" s="485"/>
      <c r="R5120" s="485"/>
    </row>
    <row r="5121" spans="16:18" x14ac:dyDescent="0.2">
      <c r="P5121" s="485"/>
      <c r="Q5121" s="485"/>
      <c r="R5121" s="485"/>
    </row>
    <row r="5122" spans="16:18" x14ac:dyDescent="0.2">
      <c r="P5122" s="485"/>
      <c r="Q5122" s="485"/>
      <c r="R5122" s="485"/>
    </row>
    <row r="5123" spans="16:18" x14ac:dyDescent="0.2">
      <c r="P5123" s="485"/>
      <c r="Q5123" s="485"/>
      <c r="R5123" s="485"/>
    </row>
    <row r="5124" spans="16:18" x14ac:dyDescent="0.2">
      <c r="P5124" s="485"/>
      <c r="Q5124" s="485"/>
      <c r="R5124" s="485"/>
    </row>
    <row r="5125" spans="16:18" x14ac:dyDescent="0.2">
      <c r="P5125" s="485"/>
      <c r="Q5125" s="485"/>
      <c r="R5125" s="485"/>
    </row>
    <row r="5126" spans="16:18" x14ac:dyDescent="0.2">
      <c r="P5126" s="485"/>
      <c r="Q5126" s="485"/>
      <c r="R5126" s="485"/>
    </row>
    <row r="5127" spans="16:18" x14ac:dyDescent="0.2">
      <c r="P5127" s="485"/>
      <c r="Q5127" s="485"/>
      <c r="R5127" s="485"/>
    </row>
    <row r="5128" spans="16:18" x14ac:dyDescent="0.2">
      <c r="P5128" s="485"/>
      <c r="Q5128" s="485"/>
      <c r="R5128" s="485"/>
    </row>
    <row r="5129" spans="16:18" x14ac:dyDescent="0.2">
      <c r="P5129" s="485"/>
      <c r="Q5129" s="485"/>
      <c r="R5129" s="485"/>
    </row>
    <row r="5130" spans="16:18" x14ac:dyDescent="0.2">
      <c r="P5130" s="485"/>
      <c r="Q5130" s="485"/>
      <c r="R5130" s="485"/>
    </row>
    <row r="5131" spans="16:18" x14ac:dyDescent="0.2">
      <c r="P5131" s="485"/>
      <c r="Q5131" s="485"/>
      <c r="R5131" s="485"/>
    </row>
    <row r="5132" spans="16:18" x14ac:dyDescent="0.2">
      <c r="P5132" s="485"/>
      <c r="Q5132" s="485"/>
      <c r="R5132" s="485"/>
    </row>
    <row r="5133" spans="16:18" x14ac:dyDescent="0.2">
      <c r="P5133" s="485"/>
      <c r="Q5133" s="485"/>
      <c r="R5133" s="485"/>
    </row>
    <row r="5134" spans="16:18" x14ac:dyDescent="0.2">
      <c r="P5134" s="485"/>
      <c r="Q5134" s="485"/>
      <c r="R5134" s="485"/>
    </row>
    <row r="5135" spans="16:18" x14ac:dyDescent="0.2">
      <c r="P5135" s="485"/>
      <c r="Q5135" s="485"/>
      <c r="R5135" s="485"/>
    </row>
    <row r="5136" spans="16:18" x14ac:dyDescent="0.2">
      <c r="P5136" s="485"/>
      <c r="Q5136" s="485"/>
      <c r="R5136" s="485"/>
    </row>
    <row r="5137" spans="16:18" x14ac:dyDescent="0.2">
      <c r="P5137" s="485"/>
      <c r="Q5137" s="485"/>
      <c r="R5137" s="485"/>
    </row>
    <row r="5138" spans="16:18" x14ac:dyDescent="0.2">
      <c r="P5138" s="485"/>
      <c r="Q5138" s="485"/>
      <c r="R5138" s="485"/>
    </row>
    <row r="5139" spans="16:18" x14ac:dyDescent="0.2">
      <c r="P5139" s="485"/>
      <c r="Q5139" s="485"/>
      <c r="R5139" s="485"/>
    </row>
    <row r="5140" spans="16:18" x14ac:dyDescent="0.2">
      <c r="P5140" s="485"/>
      <c r="Q5140" s="485"/>
      <c r="R5140" s="485"/>
    </row>
    <row r="5141" spans="16:18" x14ac:dyDescent="0.2">
      <c r="P5141" s="485"/>
      <c r="Q5141" s="485"/>
      <c r="R5141" s="485"/>
    </row>
    <row r="5142" spans="16:18" x14ac:dyDescent="0.2">
      <c r="P5142" s="485"/>
      <c r="Q5142" s="485"/>
      <c r="R5142" s="485"/>
    </row>
    <row r="5143" spans="16:18" x14ac:dyDescent="0.2">
      <c r="P5143" s="485"/>
      <c r="Q5143" s="485"/>
      <c r="R5143" s="485"/>
    </row>
    <row r="5144" spans="16:18" x14ac:dyDescent="0.2">
      <c r="P5144" s="485"/>
      <c r="Q5144" s="485"/>
      <c r="R5144" s="485"/>
    </row>
    <row r="5145" spans="16:18" x14ac:dyDescent="0.2">
      <c r="P5145" s="485"/>
      <c r="Q5145" s="485"/>
      <c r="R5145" s="485"/>
    </row>
    <row r="5146" spans="16:18" x14ac:dyDescent="0.2">
      <c r="P5146" s="485"/>
      <c r="Q5146" s="485"/>
      <c r="R5146" s="485"/>
    </row>
    <row r="5147" spans="16:18" x14ac:dyDescent="0.2">
      <c r="P5147" s="485"/>
      <c r="Q5147" s="485"/>
      <c r="R5147" s="485"/>
    </row>
    <row r="5148" spans="16:18" x14ac:dyDescent="0.2">
      <c r="P5148" s="485"/>
      <c r="Q5148" s="485"/>
      <c r="R5148" s="485"/>
    </row>
    <row r="5149" spans="16:18" x14ac:dyDescent="0.2">
      <c r="P5149" s="485"/>
      <c r="Q5149" s="485"/>
      <c r="R5149" s="485"/>
    </row>
    <row r="5150" spans="16:18" x14ac:dyDescent="0.2">
      <c r="P5150" s="485"/>
      <c r="Q5150" s="485"/>
      <c r="R5150" s="485"/>
    </row>
    <row r="5151" spans="16:18" x14ac:dyDescent="0.2">
      <c r="P5151" s="485"/>
      <c r="Q5151" s="485"/>
      <c r="R5151" s="485"/>
    </row>
    <row r="5152" spans="16:18" x14ac:dyDescent="0.2">
      <c r="P5152" s="485"/>
      <c r="Q5152" s="485"/>
      <c r="R5152" s="485"/>
    </row>
    <row r="5153" spans="16:18" x14ac:dyDescent="0.2">
      <c r="P5153" s="485"/>
      <c r="Q5153" s="485"/>
      <c r="R5153" s="485"/>
    </row>
    <row r="5154" spans="16:18" x14ac:dyDescent="0.2">
      <c r="P5154" s="485"/>
      <c r="Q5154" s="485"/>
      <c r="R5154" s="485"/>
    </row>
    <row r="5155" spans="16:18" x14ac:dyDescent="0.2">
      <c r="P5155" s="485"/>
      <c r="Q5155" s="485"/>
      <c r="R5155" s="485"/>
    </row>
    <row r="5156" spans="16:18" x14ac:dyDescent="0.2">
      <c r="P5156" s="485"/>
      <c r="Q5156" s="485"/>
      <c r="R5156" s="485"/>
    </row>
    <row r="5157" spans="16:18" x14ac:dyDescent="0.2">
      <c r="P5157" s="485"/>
      <c r="Q5157" s="485"/>
      <c r="R5157" s="485"/>
    </row>
    <row r="5158" spans="16:18" x14ac:dyDescent="0.2">
      <c r="P5158" s="485"/>
      <c r="Q5158" s="485"/>
      <c r="R5158" s="485"/>
    </row>
    <row r="5159" spans="16:18" x14ac:dyDescent="0.2">
      <c r="P5159" s="485"/>
      <c r="Q5159" s="485"/>
      <c r="R5159" s="485"/>
    </row>
    <row r="5160" spans="16:18" x14ac:dyDescent="0.2">
      <c r="P5160" s="485"/>
      <c r="Q5160" s="485"/>
      <c r="R5160" s="485"/>
    </row>
    <row r="5161" spans="16:18" x14ac:dyDescent="0.2">
      <c r="P5161" s="485"/>
      <c r="Q5161" s="485"/>
      <c r="R5161" s="485"/>
    </row>
    <row r="5162" spans="16:18" x14ac:dyDescent="0.2">
      <c r="P5162" s="485"/>
      <c r="Q5162" s="485"/>
      <c r="R5162" s="485"/>
    </row>
    <row r="5163" spans="16:18" x14ac:dyDescent="0.2">
      <c r="P5163" s="485"/>
      <c r="Q5163" s="485"/>
      <c r="R5163" s="485"/>
    </row>
    <row r="5164" spans="16:18" x14ac:dyDescent="0.2">
      <c r="P5164" s="485"/>
      <c r="Q5164" s="485"/>
      <c r="R5164" s="485"/>
    </row>
    <row r="5165" spans="16:18" x14ac:dyDescent="0.2">
      <c r="P5165" s="485"/>
      <c r="Q5165" s="485"/>
      <c r="R5165" s="485"/>
    </row>
    <row r="5166" spans="16:18" x14ac:dyDescent="0.2">
      <c r="P5166" s="485"/>
      <c r="Q5166" s="485"/>
      <c r="R5166" s="485"/>
    </row>
    <row r="5167" spans="16:18" x14ac:dyDescent="0.2">
      <c r="P5167" s="485"/>
      <c r="Q5167" s="485"/>
      <c r="R5167" s="485"/>
    </row>
    <row r="5168" spans="16:18" x14ac:dyDescent="0.2">
      <c r="P5168" s="485"/>
      <c r="Q5168" s="485"/>
      <c r="R5168" s="485"/>
    </row>
    <row r="5169" spans="16:18" x14ac:dyDescent="0.2">
      <c r="P5169" s="485"/>
      <c r="Q5169" s="485"/>
      <c r="R5169" s="485"/>
    </row>
    <row r="5170" spans="16:18" x14ac:dyDescent="0.2">
      <c r="P5170" s="485"/>
      <c r="Q5170" s="485"/>
      <c r="R5170" s="485"/>
    </row>
    <row r="5171" spans="16:18" x14ac:dyDescent="0.2">
      <c r="P5171" s="485"/>
      <c r="Q5171" s="485"/>
      <c r="R5171" s="485"/>
    </row>
    <row r="5172" spans="16:18" x14ac:dyDescent="0.2">
      <c r="P5172" s="485"/>
      <c r="Q5172" s="485"/>
      <c r="R5172" s="485"/>
    </row>
    <row r="5173" spans="16:18" x14ac:dyDescent="0.2">
      <c r="P5173" s="485"/>
      <c r="Q5173" s="485"/>
      <c r="R5173" s="485"/>
    </row>
    <row r="5174" spans="16:18" x14ac:dyDescent="0.2">
      <c r="P5174" s="485"/>
      <c r="Q5174" s="485"/>
      <c r="R5174" s="485"/>
    </row>
    <row r="5175" spans="16:18" x14ac:dyDescent="0.2">
      <c r="P5175" s="485"/>
      <c r="Q5175" s="485"/>
      <c r="R5175" s="485"/>
    </row>
    <row r="5176" spans="16:18" x14ac:dyDescent="0.2">
      <c r="P5176" s="485"/>
      <c r="Q5176" s="485"/>
      <c r="R5176" s="485"/>
    </row>
    <row r="5177" spans="16:18" x14ac:dyDescent="0.2">
      <c r="P5177" s="485"/>
      <c r="Q5177" s="485"/>
      <c r="R5177" s="485"/>
    </row>
    <row r="5178" spans="16:18" x14ac:dyDescent="0.2">
      <c r="P5178" s="485"/>
      <c r="Q5178" s="485"/>
      <c r="R5178" s="485"/>
    </row>
    <row r="5179" spans="16:18" x14ac:dyDescent="0.2">
      <c r="P5179" s="485"/>
      <c r="Q5179" s="485"/>
      <c r="R5179" s="485"/>
    </row>
    <row r="5180" spans="16:18" x14ac:dyDescent="0.2">
      <c r="P5180" s="485"/>
      <c r="Q5180" s="485"/>
      <c r="R5180" s="485"/>
    </row>
    <row r="5181" spans="16:18" x14ac:dyDescent="0.2">
      <c r="P5181" s="485"/>
      <c r="Q5181" s="485"/>
      <c r="R5181" s="485"/>
    </row>
    <row r="5182" spans="16:18" x14ac:dyDescent="0.2">
      <c r="P5182" s="485"/>
      <c r="Q5182" s="485"/>
      <c r="R5182" s="485"/>
    </row>
    <row r="5183" spans="16:18" x14ac:dyDescent="0.2">
      <c r="P5183" s="485"/>
      <c r="Q5183" s="485"/>
      <c r="R5183" s="485"/>
    </row>
    <row r="5184" spans="16:18" x14ac:dyDescent="0.2">
      <c r="P5184" s="485"/>
      <c r="Q5184" s="485"/>
      <c r="R5184" s="485"/>
    </row>
    <row r="5185" spans="16:18" x14ac:dyDescent="0.2">
      <c r="P5185" s="485"/>
      <c r="Q5185" s="485"/>
      <c r="R5185" s="485"/>
    </row>
    <row r="5186" spans="16:18" x14ac:dyDescent="0.2">
      <c r="P5186" s="485"/>
      <c r="Q5186" s="485"/>
      <c r="R5186" s="485"/>
    </row>
    <row r="5187" spans="16:18" x14ac:dyDescent="0.2">
      <c r="P5187" s="485"/>
      <c r="Q5187" s="485"/>
      <c r="R5187" s="485"/>
    </row>
    <row r="5188" spans="16:18" x14ac:dyDescent="0.2">
      <c r="P5188" s="485"/>
      <c r="Q5188" s="485"/>
      <c r="R5188" s="485"/>
    </row>
    <row r="5189" spans="16:18" x14ac:dyDescent="0.2">
      <c r="P5189" s="485"/>
      <c r="Q5189" s="485"/>
      <c r="R5189" s="485"/>
    </row>
    <row r="5190" spans="16:18" x14ac:dyDescent="0.2">
      <c r="P5190" s="485"/>
      <c r="Q5190" s="485"/>
      <c r="R5190" s="485"/>
    </row>
    <row r="5191" spans="16:18" x14ac:dyDescent="0.2">
      <c r="P5191" s="485"/>
      <c r="Q5191" s="485"/>
      <c r="R5191" s="485"/>
    </row>
    <row r="5192" spans="16:18" x14ac:dyDescent="0.2">
      <c r="P5192" s="485"/>
      <c r="Q5192" s="485"/>
      <c r="R5192" s="485"/>
    </row>
    <row r="5193" spans="16:18" x14ac:dyDescent="0.2">
      <c r="P5193" s="485"/>
      <c r="Q5193" s="485"/>
      <c r="R5193" s="485"/>
    </row>
    <row r="5194" spans="16:18" x14ac:dyDescent="0.2">
      <c r="P5194" s="485"/>
      <c r="Q5194" s="485"/>
      <c r="R5194" s="485"/>
    </row>
    <row r="5195" spans="16:18" x14ac:dyDescent="0.2">
      <c r="P5195" s="485"/>
      <c r="Q5195" s="485"/>
      <c r="R5195" s="485"/>
    </row>
    <row r="5196" spans="16:18" x14ac:dyDescent="0.2">
      <c r="P5196" s="485"/>
      <c r="Q5196" s="485"/>
      <c r="R5196" s="485"/>
    </row>
    <row r="5197" spans="16:18" x14ac:dyDescent="0.2">
      <c r="P5197" s="485"/>
      <c r="Q5197" s="485"/>
      <c r="R5197" s="485"/>
    </row>
    <row r="5198" spans="16:18" x14ac:dyDescent="0.2">
      <c r="P5198" s="485"/>
      <c r="Q5198" s="485"/>
      <c r="R5198" s="485"/>
    </row>
    <row r="5199" spans="16:18" x14ac:dyDescent="0.2">
      <c r="P5199" s="485"/>
      <c r="Q5199" s="485"/>
      <c r="R5199" s="485"/>
    </row>
    <row r="5200" spans="16:18" x14ac:dyDescent="0.2">
      <c r="P5200" s="485"/>
      <c r="Q5200" s="485"/>
      <c r="R5200" s="485"/>
    </row>
    <row r="5201" spans="16:18" x14ac:dyDescent="0.2">
      <c r="P5201" s="485"/>
      <c r="Q5201" s="485"/>
      <c r="R5201" s="485"/>
    </row>
    <row r="5202" spans="16:18" x14ac:dyDescent="0.2">
      <c r="P5202" s="485"/>
      <c r="Q5202" s="485"/>
      <c r="R5202" s="485"/>
    </row>
    <row r="5203" spans="16:18" x14ac:dyDescent="0.2">
      <c r="P5203" s="485"/>
      <c r="Q5203" s="485"/>
      <c r="R5203" s="485"/>
    </row>
    <row r="5204" spans="16:18" x14ac:dyDescent="0.2">
      <c r="P5204" s="485"/>
      <c r="Q5204" s="485"/>
      <c r="R5204" s="485"/>
    </row>
    <row r="5205" spans="16:18" x14ac:dyDescent="0.2">
      <c r="P5205" s="485"/>
      <c r="Q5205" s="485"/>
      <c r="R5205" s="485"/>
    </row>
    <row r="5206" spans="16:18" x14ac:dyDescent="0.2">
      <c r="P5206" s="485"/>
      <c r="Q5206" s="485"/>
      <c r="R5206" s="485"/>
    </row>
    <row r="5207" spans="16:18" x14ac:dyDescent="0.2">
      <c r="P5207" s="485"/>
      <c r="Q5207" s="485"/>
      <c r="R5207" s="485"/>
    </row>
    <row r="5208" spans="16:18" x14ac:dyDescent="0.2">
      <c r="P5208" s="485"/>
      <c r="Q5208" s="485"/>
      <c r="R5208" s="485"/>
    </row>
    <row r="5209" spans="16:18" x14ac:dyDescent="0.2">
      <c r="P5209" s="485"/>
      <c r="Q5209" s="485"/>
      <c r="R5209" s="485"/>
    </row>
    <row r="5210" spans="16:18" x14ac:dyDescent="0.2">
      <c r="P5210" s="485"/>
      <c r="Q5210" s="485"/>
      <c r="R5210" s="485"/>
    </row>
    <row r="5211" spans="16:18" x14ac:dyDescent="0.2">
      <c r="P5211" s="485"/>
      <c r="Q5211" s="485"/>
      <c r="R5211" s="485"/>
    </row>
    <row r="5212" spans="16:18" x14ac:dyDescent="0.2">
      <c r="P5212" s="485"/>
      <c r="Q5212" s="485"/>
      <c r="R5212" s="485"/>
    </row>
    <row r="5213" spans="16:18" x14ac:dyDescent="0.2">
      <c r="P5213" s="485"/>
      <c r="Q5213" s="485"/>
      <c r="R5213" s="485"/>
    </row>
    <row r="5214" spans="16:18" x14ac:dyDescent="0.2">
      <c r="P5214" s="485"/>
      <c r="Q5214" s="485"/>
      <c r="R5214" s="485"/>
    </row>
    <row r="5215" spans="16:18" x14ac:dyDescent="0.2">
      <c r="P5215" s="485"/>
      <c r="Q5215" s="485"/>
      <c r="R5215" s="485"/>
    </row>
    <row r="5216" spans="16:18" x14ac:dyDescent="0.2">
      <c r="P5216" s="485"/>
      <c r="Q5216" s="485"/>
      <c r="R5216" s="485"/>
    </row>
    <row r="5217" spans="16:18" x14ac:dyDescent="0.2">
      <c r="P5217" s="485"/>
      <c r="Q5217" s="485"/>
      <c r="R5217" s="485"/>
    </row>
    <row r="5218" spans="16:18" x14ac:dyDescent="0.2">
      <c r="P5218" s="485"/>
      <c r="Q5218" s="485"/>
      <c r="R5218" s="485"/>
    </row>
    <row r="5219" spans="16:18" x14ac:dyDescent="0.2">
      <c r="P5219" s="485"/>
      <c r="Q5219" s="485"/>
      <c r="R5219" s="485"/>
    </row>
    <row r="5220" spans="16:18" x14ac:dyDescent="0.2">
      <c r="P5220" s="485"/>
      <c r="Q5220" s="485"/>
      <c r="R5220" s="485"/>
    </row>
    <row r="5221" spans="16:18" x14ac:dyDescent="0.2">
      <c r="P5221" s="485"/>
      <c r="Q5221" s="485"/>
      <c r="R5221" s="485"/>
    </row>
    <row r="5222" spans="16:18" x14ac:dyDescent="0.2">
      <c r="P5222" s="485"/>
      <c r="Q5222" s="485"/>
      <c r="R5222" s="485"/>
    </row>
    <row r="5223" spans="16:18" x14ac:dyDescent="0.2">
      <c r="P5223" s="485"/>
      <c r="Q5223" s="485"/>
      <c r="R5223" s="485"/>
    </row>
    <row r="5224" spans="16:18" x14ac:dyDescent="0.2">
      <c r="P5224" s="485"/>
      <c r="Q5224" s="485"/>
      <c r="R5224" s="485"/>
    </row>
    <row r="5225" spans="16:18" x14ac:dyDescent="0.2">
      <c r="P5225" s="485"/>
      <c r="Q5225" s="485"/>
      <c r="R5225" s="485"/>
    </row>
    <row r="5226" spans="16:18" x14ac:dyDescent="0.2">
      <c r="P5226" s="485"/>
      <c r="Q5226" s="485"/>
      <c r="R5226" s="485"/>
    </row>
    <row r="5227" spans="16:18" x14ac:dyDescent="0.2">
      <c r="P5227" s="485"/>
      <c r="Q5227" s="485"/>
      <c r="R5227" s="485"/>
    </row>
    <row r="5228" spans="16:18" x14ac:dyDescent="0.2">
      <c r="P5228" s="485"/>
      <c r="Q5228" s="485"/>
      <c r="R5228" s="485"/>
    </row>
    <row r="5229" spans="16:18" x14ac:dyDescent="0.2">
      <c r="P5229" s="485"/>
      <c r="Q5229" s="485"/>
      <c r="R5229" s="485"/>
    </row>
    <row r="5230" spans="16:18" x14ac:dyDescent="0.2">
      <c r="P5230" s="485"/>
      <c r="Q5230" s="485"/>
      <c r="R5230" s="485"/>
    </row>
    <row r="5231" spans="16:18" x14ac:dyDescent="0.2">
      <c r="P5231" s="485"/>
      <c r="Q5231" s="485"/>
      <c r="R5231" s="485"/>
    </row>
    <row r="5232" spans="16:18" x14ac:dyDescent="0.2">
      <c r="P5232" s="485"/>
      <c r="Q5232" s="485"/>
      <c r="R5232" s="485"/>
    </row>
    <row r="5233" spans="16:18" x14ac:dyDescent="0.2">
      <c r="P5233" s="485"/>
      <c r="Q5233" s="485"/>
      <c r="R5233" s="485"/>
    </row>
    <row r="5234" spans="16:18" x14ac:dyDescent="0.2">
      <c r="P5234" s="485"/>
      <c r="Q5234" s="485"/>
      <c r="R5234" s="485"/>
    </row>
    <row r="5235" spans="16:18" x14ac:dyDescent="0.2">
      <c r="P5235" s="485"/>
      <c r="Q5235" s="485"/>
      <c r="R5235" s="485"/>
    </row>
    <row r="5236" spans="16:18" x14ac:dyDescent="0.2">
      <c r="P5236" s="485"/>
      <c r="Q5236" s="485"/>
      <c r="R5236" s="485"/>
    </row>
    <row r="5237" spans="16:18" x14ac:dyDescent="0.2">
      <c r="P5237" s="485"/>
      <c r="Q5237" s="485"/>
      <c r="R5237" s="485"/>
    </row>
    <row r="5238" spans="16:18" x14ac:dyDescent="0.2">
      <c r="P5238" s="485"/>
      <c r="Q5238" s="485"/>
      <c r="R5238" s="485"/>
    </row>
    <row r="5239" spans="16:18" x14ac:dyDescent="0.2">
      <c r="P5239" s="485"/>
      <c r="Q5239" s="485"/>
      <c r="R5239" s="485"/>
    </row>
    <row r="5240" spans="16:18" x14ac:dyDescent="0.2">
      <c r="P5240" s="485"/>
      <c r="Q5240" s="485"/>
      <c r="R5240" s="485"/>
    </row>
    <row r="5241" spans="16:18" x14ac:dyDescent="0.2">
      <c r="P5241" s="485"/>
      <c r="Q5241" s="485"/>
      <c r="R5241" s="485"/>
    </row>
    <row r="5242" spans="16:18" x14ac:dyDescent="0.2">
      <c r="P5242" s="485"/>
      <c r="Q5242" s="485"/>
      <c r="R5242" s="485"/>
    </row>
    <row r="5243" spans="16:18" x14ac:dyDescent="0.2">
      <c r="P5243" s="485"/>
      <c r="Q5243" s="485"/>
      <c r="R5243" s="485"/>
    </row>
    <row r="5244" spans="16:18" x14ac:dyDescent="0.2">
      <c r="P5244" s="485"/>
      <c r="Q5244" s="485"/>
      <c r="R5244" s="485"/>
    </row>
    <row r="5245" spans="16:18" x14ac:dyDescent="0.2">
      <c r="P5245" s="485"/>
      <c r="Q5245" s="485"/>
      <c r="R5245" s="485"/>
    </row>
    <row r="5246" spans="16:18" x14ac:dyDescent="0.2">
      <c r="P5246" s="485"/>
      <c r="Q5246" s="485"/>
      <c r="R5246" s="485"/>
    </row>
    <row r="5247" spans="16:18" x14ac:dyDescent="0.2">
      <c r="P5247" s="485"/>
      <c r="Q5247" s="485"/>
      <c r="R5247" s="485"/>
    </row>
    <row r="5248" spans="16:18" x14ac:dyDescent="0.2">
      <c r="P5248" s="485"/>
      <c r="Q5248" s="485"/>
      <c r="R5248" s="485"/>
    </row>
    <row r="5249" spans="16:18" x14ac:dyDescent="0.2">
      <c r="P5249" s="485"/>
      <c r="Q5249" s="485"/>
      <c r="R5249" s="485"/>
    </row>
    <row r="5250" spans="16:18" x14ac:dyDescent="0.2">
      <c r="P5250" s="485"/>
      <c r="Q5250" s="485"/>
      <c r="R5250" s="485"/>
    </row>
    <row r="5251" spans="16:18" x14ac:dyDescent="0.2">
      <c r="P5251" s="485"/>
      <c r="Q5251" s="485"/>
      <c r="R5251" s="485"/>
    </row>
    <row r="5252" spans="16:18" x14ac:dyDescent="0.2">
      <c r="P5252" s="485"/>
      <c r="Q5252" s="485"/>
      <c r="R5252" s="485"/>
    </row>
    <row r="5253" spans="16:18" x14ac:dyDescent="0.2">
      <c r="P5253" s="485"/>
      <c r="Q5253" s="485"/>
      <c r="R5253" s="485"/>
    </row>
    <row r="5254" spans="16:18" x14ac:dyDescent="0.2">
      <c r="P5254" s="485"/>
      <c r="Q5254" s="485"/>
      <c r="R5254" s="485"/>
    </row>
    <row r="5255" spans="16:18" x14ac:dyDescent="0.2">
      <c r="P5255" s="485"/>
      <c r="Q5255" s="485"/>
      <c r="R5255" s="485"/>
    </row>
    <row r="5256" spans="16:18" x14ac:dyDescent="0.2">
      <c r="P5256" s="485"/>
      <c r="Q5256" s="485"/>
      <c r="R5256" s="485"/>
    </row>
    <row r="5257" spans="16:18" x14ac:dyDescent="0.2">
      <c r="P5257" s="485"/>
      <c r="Q5257" s="485"/>
      <c r="R5257" s="485"/>
    </row>
    <row r="5258" spans="16:18" x14ac:dyDescent="0.2">
      <c r="P5258" s="485"/>
      <c r="Q5258" s="485"/>
      <c r="R5258" s="485"/>
    </row>
    <row r="5259" spans="16:18" x14ac:dyDescent="0.2">
      <c r="P5259" s="485"/>
      <c r="Q5259" s="485"/>
      <c r="R5259" s="485"/>
    </row>
    <row r="5260" spans="16:18" x14ac:dyDescent="0.2">
      <c r="P5260" s="485"/>
      <c r="Q5260" s="485"/>
      <c r="R5260" s="485"/>
    </row>
    <row r="5261" spans="16:18" x14ac:dyDescent="0.2">
      <c r="P5261" s="485"/>
      <c r="Q5261" s="485"/>
      <c r="R5261" s="485"/>
    </row>
    <row r="5262" spans="16:18" x14ac:dyDescent="0.2">
      <c r="P5262" s="485"/>
      <c r="Q5262" s="485"/>
      <c r="R5262" s="485"/>
    </row>
    <row r="5263" spans="16:18" x14ac:dyDescent="0.2">
      <c r="P5263" s="485"/>
      <c r="Q5263" s="485"/>
      <c r="R5263" s="485"/>
    </row>
    <row r="5264" spans="16:18" x14ac:dyDescent="0.2">
      <c r="P5264" s="485"/>
      <c r="Q5264" s="485"/>
      <c r="R5264" s="485"/>
    </row>
    <row r="5265" spans="16:18" x14ac:dyDescent="0.2">
      <c r="P5265" s="485"/>
      <c r="Q5265" s="485"/>
      <c r="R5265" s="485"/>
    </row>
    <row r="5266" spans="16:18" x14ac:dyDescent="0.2">
      <c r="P5266" s="485"/>
      <c r="Q5266" s="485"/>
      <c r="R5266" s="485"/>
    </row>
    <row r="5267" spans="16:18" x14ac:dyDescent="0.2">
      <c r="P5267" s="485"/>
      <c r="Q5267" s="485"/>
      <c r="R5267" s="485"/>
    </row>
    <row r="5268" spans="16:18" x14ac:dyDescent="0.2">
      <c r="P5268" s="485"/>
      <c r="Q5268" s="485"/>
      <c r="R5268" s="485"/>
    </row>
    <row r="5269" spans="16:18" x14ac:dyDescent="0.2">
      <c r="P5269" s="485"/>
      <c r="Q5269" s="485"/>
      <c r="R5269" s="485"/>
    </row>
    <row r="5270" spans="16:18" x14ac:dyDescent="0.2">
      <c r="P5270" s="485"/>
      <c r="Q5270" s="485"/>
      <c r="R5270" s="485"/>
    </row>
    <row r="5271" spans="16:18" x14ac:dyDescent="0.2">
      <c r="P5271" s="485"/>
      <c r="Q5271" s="485"/>
      <c r="R5271" s="485"/>
    </row>
    <row r="5272" spans="16:18" x14ac:dyDescent="0.2">
      <c r="P5272" s="485"/>
      <c r="Q5272" s="485"/>
      <c r="R5272" s="485"/>
    </row>
    <row r="5273" spans="16:18" x14ac:dyDescent="0.2">
      <c r="P5273" s="485"/>
      <c r="Q5273" s="485"/>
      <c r="R5273" s="485"/>
    </row>
    <row r="5274" spans="16:18" x14ac:dyDescent="0.2">
      <c r="P5274" s="485"/>
      <c r="Q5274" s="485"/>
      <c r="R5274" s="485"/>
    </row>
    <row r="5275" spans="16:18" x14ac:dyDescent="0.2">
      <c r="P5275" s="485"/>
      <c r="Q5275" s="485"/>
      <c r="R5275" s="485"/>
    </row>
    <row r="5276" spans="16:18" x14ac:dyDescent="0.2">
      <c r="P5276" s="485"/>
      <c r="Q5276" s="485"/>
      <c r="R5276" s="485"/>
    </row>
    <row r="5277" spans="16:18" x14ac:dyDescent="0.2">
      <c r="P5277" s="485"/>
      <c r="Q5277" s="485"/>
      <c r="R5277" s="485"/>
    </row>
    <row r="5278" spans="16:18" x14ac:dyDescent="0.2">
      <c r="P5278" s="485"/>
      <c r="Q5278" s="485"/>
      <c r="R5278" s="485"/>
    </row>
    <row r="5279" spans="16:18" x14ac:dyDescent="0.2">
      <c r="P5279" s="485"/>
      <c r="Q5279" s="485"/>
      <c r="R5279" s="485"/>
    </row>
    <row r="5280" spans="16:18" x14ac:dyDescent="0.2">
      <c r="P5280" s="485"/>
      <c r="Q5280" s="485"/>
      <c r="R5280" s="485"/>
    </row>
    <row r="5281" spans="16:18" x14ac:dyDescent="0.2">
      <c r="P5281" s="485"/>
      <c r="Q5281" s="485"/>
      <c r="R5281" s="485"/>
    </row>
    <row r="5282" spans="16:18" x14ac:dyDescent="0.2">
      <c r="P5282" s="485"/>
      <c r="Q5282" s="485"/>
      <c r="R5282" s="485"/>
    </row>
    <row r="5283" spans="16:18" x14ac:dyDescent="0.2">
      <c r="P5283" s="485"/>
      <c r="Q5283" s="485"/>
      <c r="R5283" s="485"/>
    </row>
    <row r="5284" spans="16:18" x14ac:dyDescent="0.2">
      <c r="P5284" s="485"/>
      <c r="Q5284" s="485"/>
      <c r="R5284" s="485"/>
    </row>
    <row r="5285" spans="16:18" x14ac:dyDescent="0.2">
      <c r="P5285" s="485"/>
      <c r="Q5285" s="485"/>
      <c r="R5285" s="485"/>
    </row>
    <row r="5286" spans="16:18" x14ac:dyDescent="0.2">
      <c r="P5286" s="485"/>
      <c r="Q5286" s="485"/>
      <c r="R5286" s="485"/>
    </row>
    <row r="5287" spans="16:18" x14ac:dyDescent="0.2">
      <c r="P5287" s="485"/>
      <c r="Q5287" s="485"/>
      <c r="R5287" s="485"/>
    </row>
    <row r="5288" spans="16:18" x14ac:dyDescent="0.2">
      <c r="P5288" s="485"/>
      <c r="Q5288" s="485"/>
      <c r="R5288" s="485"/>
    </row>
    <row r="5289" spans="16:18" x14ac:dyDescent="0.2">
      <c r="P5289" s="485"/>
      <c r="Q5289" s="485"/>
      <c r="R5289" s="485"/>
    </row>
    <row r="5290" spans="16:18" x14ac:dyDescent="0.2">
      <c r="P5290" s="485"/>
      <c r="Q5290" s="485"/>
      <c r="R5290" s="485"/>
    </row>
    <row r="5291" spans="16:18" x14ac:dyDescent="0.2">
      <c r="P5291" s="485"/>
      <c r="Q5291" s="485"/>
      <c r="R5291" s="485"/>
    </row>
    <row r="5292" spans="16:18" x14ac:dyDescent="0.2">
      <c r="P5292" s="485"/>
      <c r="Q5292" s="485"/>
      <c r="R5292" s="485"/>
    </row>
    <row r="5293" spans="16:18" x14ac:dyDescent="0.2">
      <c r="P5293" s="485"/>
      <c r="Q5293" s="485"/>
      <c r="R5293" s="485"/>
    </row>
    <row r="5294" spans="16:18" x14ac:dyDescent="0.2">
      <c r="P5294" s="485"/>
      <c r="Q5294" s="485"/>
      <c r="R5294" s="485"/>
    </row>
    <row r="5295" spans="16:18" x14ac:dyDescent="0.2">
      <c r="P5295" s="485"/>
      <c r="Q5295" s="485"/>
      <c r="R5295" s="485"/>
    </row>
    <row r="5296" spans="16:18" x14ac:dyDescent="0.2">
      <c r="P5296" s="485"/>
      <c r="Q5296" s="485"/>
      <c r="R5296" s="485"/>
    </row>
    <row r="5297" spans="16:18" x14ac:dyDescent="0.2">
      <c r="P5297" s="485"/>
      <c r="Q5297" s="485"/>
      <c r="R5297" s="485"/>
    </row>
    <row r="5298" spans="16:18" x14ac:dyDescent="0.2">
      <c r="P5298" s="485"/>
      <c r="Q5298" s="485"/>
      <c r="R5298" s="485"/>
    </row>
    <row r="5299" spans="16:18" x14ac:dyDescent="0.2">
      <c r="P5299" s="485"/>
      <c r="Q5299" s="485"/>
      <c r="R5299" s="485"/>
    </row>
    <row r="5300" spans="16:18" x14ac:dyDescent="0.2">
      <c r="P5300" s="485"/>
      <c r="Q5300" s="485"/>
      <c r="R5300" s="485"/>
    </row>
    <row r="5301" spans="16:18" x14ac:dyDescent="0.2">
      <c r="P5301" s="485"/>
      <c r="Q5301" s="485"/>
      <c r="R5301" s="485"/>
    </row>
    <row r="5302" spans="16:18" x14ac:dyDescent="0.2">
      <c r="P5302" s="485"/>
      <c r="Q5302" s="485"/>
      <c r="R5302" s="485"/>
    </row>
    <row r="5303" spans="16:18" x14ac:dyDescent="0.2">
      <c r="P5303" s="485"/>
      <c r="Q5303" s="485"/>
      <c r="R5303" s="485"/>
    </row>
    <row r="5304" spans="16:18" x14ac:dyDescent="0.2">
      <c r="P5304" s="485"/>
      <c r="Q5304" s="485"/>
      <c r="R5304" s="485"/>
    </row>
    <row r="5305" spans="16:18" x14ac:dyDescent="0.2">
      <c r="P5305" s="485"/>
      <c r="Q5305" s="485"/>
      <c r="R5305" s="485"/>
    </row>
    <row r="5306" spans="16:18" x14ac:dyDescent="0.2">
      <c r="P5306" s="485"/>
      <c r="Q5306" s="485"/>
      <c r="R5306" s="485"/>
    </row>
    <row r="5307" spans="16:18" x14ac:dyDescent="0.2">
      <c r="P5307" s="485"/>
      <c r="Q5307" s="485"/>
      <c r="R5307" s="485"/>
    </row>
    <row r="5308" spans="16:18" x14ac:dyDescent="0.2">
      <c r="P5308" s="485"/>
      <c r="Q5308" s="485"/>
      <c r="R5308" s="485"/>
    </row>
    <row r="5309" spans="16:18" x14ac:dyDescent="0.2">
      <c r="P5309" s="485"/>
      <c r="Q5309" s="485"/>
      <c r="R5309" s="485"/>
    </row>
    <row r="5310" spans="16:18" x14ac:dyDescent="0.2">
      <c r="P5310" s="485"/>
      <c r="Q5310" s="485"/>
      <c r="R5310" s="485"/>
    </row>
    <row r="5311" spans="16:18" x14ac:dyDescent="0.2">
      <c r="P5311" s="485"/>
      <c r="Q5311" s="485"/>
      <c r="R5311" s="485"/>
    </row>
    <row r="5312" spans="16:18" x14ac:dyDescent="0.2">
      <c r="P5312" s="485"/>
      <c r="Q5312" s="485"/>
      <c r="R5312" s="485"/>
    </row>
    <row r="5313" spans="16:18" x14ac:dyDescent="0.2">
      <c r="P5313" s="485"/>
      <c r="Q5313" s="485"/>
      <c r="R5313" s="485"/>
    </row>
    <row r="5314" spans="16:18" x14ac:dyDescent="0.2">
      <c r="P5314" s="485"/>
      <c r="Q5314" s="485"/>
      <c r="R5314" s="485"/>
    </row>
    <row r="5315" spans="16:18" x14ac:dyDescent="0.2">
      <c r="P5315" s="485"/>
      <c r="Q5315" s="485"/>
      <c r="R5315" s="485"/>
    </row>
    <row r="5316" spans="16:18" x14ac:dyDescent="0.2">
      <c r="P5316" s="485"/>
      <c r="Q5316" s="485"/>
      <c r="R5316" s="485"/>
    </row>
    <row r="5317" spans="16:18" x14ac:dyDescent="0.2">
      <c r="P5317" s="485"/>
      <c r="Q5317" s="485"/>
      <c r="R5317" s="485"/>
    </row>
    <row r="5318" spans="16:18" x14ac:dyDescent="0.2">
      <c r="P5318" s="485"/>
      <c r="Q5318" s="485"/>
      <c r="R5318" s="485"/>
    </row>
    <row r="5319" spans="16:18" x14ac:dyDescent="0.2">
      <c r="P5319" s="485"/>
      <c r="Q5319" s="485"/>
      <c r="R5319" s="485"/>
    </row>
    <row r="5320" spans="16:18" x14ac:dyDescent="0.2">
      <c r="P5320" s="485"/>
      <c r="Q5320" s="485"/>
      <c r="R5320" s="485"/>
    </row>
    <row r="5321" spans="16:18" x14ac:dyDescent="0.2">
      <c r="P5321" s="485"/>
      <c r="Q5321" s="485"/>
      <c r="R5321" s="485"/>
    </row>
    <row r="5322" spans="16:18" x14ac:dyDescent="0.2">
      <c r="P5322" s="485"/>
      <c r="Q5322" s="485"/>
      <c r="R5322" s="485"/>
    </row>
    <row r="5323" spans="16:18" x14ac:dyDescent="0.2">
      <c r="P5323" s="485"/>
      <c r="Q5323" s="485"/>
      <c r="R5323" s="485"/>
    </row>
    <row r="5324" spans="16:18" x14ac:dyDescent="0.2">
      <c r="P5324" s="485"/>
      <c r="Q5324" s="485"/>
      <c r="R5324" s="485"/>
    </row>
    <row r="5325" spans="16:18" x14ac:dyDescent="0.2">
      <c r="P5325" s="485"/>
      <c r="Q5325" s="485"/>
      <c r="R5325" s="485"/>
    </row>
    <row r="5326" spans="16:18" x14ac:dyDescent="0.2">
      <c r="P5326" s="485"/>
      <c r="Q5326" s="485"/>
      <c r="R5326" s="485"/>
    </row>
    <row r="5327" spans="16:18" x14ac:dyDescent="0.2">
      <c r="P5327" s="485"/>
      <c r="Q5327" s="485"/>
      <c r="R5327" s="485"/>
    </row>
    <row r="5328" spans="16:18" x14ac:dyDescent="0.2">
      <c r="P5328" s="485"/>
      <c r="Q5328" s="485"/>
      <c r="R5328" s="485"/>
    </row>
    <row r="5329" spans="16:18" x14ac:dyDescent="0.2">
      <c r="P5329" s="485"/>
      <c r="Q5329" s="485"/>
      <c r="R5329" s="485"/>
    </row>
    <row r="5330" spans="16:18" x14ac:dyDescent="0.2">
      <c r="P5330" s="485"/>
      <c r="Q5330" s="485"/>
      <c r="R5330" s="485"/>
    </row>
    <row r="5331" spans="16:18" x14ac:dyDescent="0.2">
      <c r="P5331" s="485"/>
      <c r="Q5331" s="485"/>
      <c r="R5331" s="485"/>
    </row>
    <row r="5332" spans="16:18" x14ac:dyDescent="0.2">
      <c r="P5332" s="485"/>
      <c r="Q5332" s="485"/>
      <c r="R5332" s="485"/>
    </row>
    <row r="5333" spans="16:18" x14ac:dyDescent="0.2">
      <c r="P5333" s="485"/>
      <c r="Q5333" s="485"/>
      <c r="R5333" s="485"/>
    </row>
    <row r="5334" spans="16:18" x14ac:dyDescent="0.2">
      <c r="P5334" s="485"/>
      <c r="Q5334" s="485"/>
      <c r="R5334" s="485"/>
    </row>
    <row r="5335" spans="16:18" x14ac:dyDescent="0.2">
      <c r="P5335" s="485"/>
      <c r="Q5335" s="485"/>
      <c r="R5335" s="485"/>
    </row>
    <row r="5336" spans="16:18" x14ac:dyDescent="0.2">
      <c r="P5336" s="485"/>
      <c r="Q5336" s="485"/>
      <c r="R5336" s="485"/>
    </row>
    <row r="5337" spans="16:18" x14ac:dyDescent="0.2">
      <c r="P5337" s="485"/>
      <c r="Q5337" s="485"/>
      <c r="R5337" s="485"/>
    </row>
    <row r="5338" spans="16:18" x14ac:dyDescent="0.2">
      <c r="P5338" s="485"/>
      <c r="Q5338" s="485"/>
      <c r="R5338" s="485"/>
    </row>
    <row r="5339" spans="16:18" x14ac:dyDescent="0.2">
      <c r="P5339" s="485"/>
      <c r="Q5339" s="485"/>
      <c r="R5339" s="485"/>
    </row>
    <row r="5340" spans="16:18" x14ac:dyDescent="0.2">
      <c r="P5340" s="485"/>
      <c r="Q5340" s="485"/>
      <c r="R5340" s="485"/>
    </row>
    <row r="5341" spans="16:18" x14ac:dyDescent="0.2">
      <c r="P5341" s="485"/>
      <c r="Q5341" s="485"/>
      <c r="R5341" s="485"/>
    </row>
    <row r="5342" spans="16:18" x14ac:dyDescent="0.2">
      <c r="P5342" s="485"/>
      <c r="Q5342" s="485"/>
      <c r="R5342" s="485"/>
    </row>
    <row r="5343" spans="16:18" x14ac:dyDescent="0.2">
      <c r="P5343" s="485"/>
      <c r="Q5343" s="485"/>
      <c r="R5343" s="485"/>
    </row>
    <row r="5344" spans="16:18" x14ac:dyDescent="0.2">
      <c r="P5344" s="485"/>
      <c r="Q5344" s="485"/>
      <c r="R5344" s="485"/>
    </row>
    <row r="5345" spans="16:18" x14ac:dyDescent="0.2">
      <c r="P5345" s="485"/>
      <c r="Q5345" s="485"/>
      <c r="R5345" s="485"/>
    </row>
    <row r="5346" spans="16:18" x14ac:dyDescent="0.2">
      <c r="P5346" s="485"/>
      <c r="Q5346" s="485"/>
      <c r="R5346" s="485"/>
    </row>
    <row r="5347" spans="16:18" x14ac:dyDescent="0.2">
      <c r="P5347" s="485"/>
      <c r="Q5347" s="485"/>
      <c r="R5347" s="485"/>
    </row>
    <row r="5348" spans="16:18" x14ac:dyDescent="0.2">
      <c r="P5348" s="485"/>
      <c r="Q5348" s="485"/>
      <c r="R5348" s="485"/>
    </row>
    <row r="5349" spans="16:18" x14ac:dyDescent="0.2">
      <c r="P5349" s="485"/>
      <c r="Q5349" s="485"/>
      <c r="R5349" s="485"/>
    </row>
    <row r="5350" spans="16:18" x14ac:dyDescent="0.2">
      <c r="P5350" s="485"/>
      <c r="Q5350" s="485"/>
      <c r="R5350" s="485"/>
    </row>
    <row r="5351" spans="16:18" x14ac:dyDescent="0.2">
      <c r="P5351" s="485"/>
      <c r="Q5351" s="485"/>
      <c r="R5351" s="485"/>
    </row>
    <row r="5352" spans="16:18" x14ac:dyDescent="0.2">
      <c r="P5352" s="485"/>
      <c r="Q5352" s="485"/>
      <c r="R5352" s="485"/>
    </row>
    <row r="5353" spans="16:18" x14ac:dyDescent="0.2">
      <c r="P5353" s="485"/>
      <c r="Q5353" s="485"/>
      <c r="R5353" s="485"/>
    </row>
    <row r="5354" spans="16:18" x14ac:dyDescent="0.2">
      <c r="P5354" s="485"/>
      <c r="Q5354" s="485"/>
      <c r="R5354" s="485"/>
    </row>
    <row r="5355" spans="16:18" x14ac:dyDescent="0.2">
      <c r="P5355" s="485"/>
      <c r="Q5355" s="485"/>
      <c r="R5355" s="485"/>
    </row>
    <row r="5356" spans="16:18" x14ac:dyDescent="0.2">
      <c r="P5356" s="485"/>
      <c r="Q5356" s="485"/>
      <c r="R5356" s="485"/>
    </row>
    <row r="5357" spans="16:18" x14ac:dyDescent="0.2">
      <c r="P5357" s="485"/>
      <c r="Q5357" s="485"/>
      <c r="R5357" s="485"/>
    </row>
    <row r="5358" spans="16:18" x14ac:dyDescent="0.2">
      <c r="P5358" s="485"/>
      <c r="Q5358" s="485"/>
      <c r="R5358" s="485"/>
    </row>
    <row r="5359" spans="16:18" x14ac:dyDescent="0.2">
      <c r="P5359" s="485"/>
      <c r="Q5359" s="485"/>
      <c r="R5359" s="485"/>
    </row>
    <row r="5360" spans="16:18" x14ac:dyDescent="0.2">
      <c r="P5360" s="485"/>
      <c r="Q5360" s="485"/>
      <c r="R5360" s="485"/>
    </row>
    <row r="5361" spans="16:18" x14ac:dyDescent="0.2">
      <c r="P5361" s="485"/>
      <c r="Q5361" s="485"/>
      <c r="R5361" s="485"/>
    </row>
    <row r="5362" spans="16:18" x14ac:dyDescent="0.2">
      <c r="P5362" s="485"/>
      <c r="Q5362" s="485"/>
      <c r="R5362" s="485"/>
    </row>
    <row r="5363" spans="16:18" x14ac:dyDescent="0.2">
      <c r="P5363" s="485"/>
      <c r="Q5363" s="485"/>
      <c r="R5363" s="485"/>
    </row>
    <row r="5364" spans="16:18" x14ac:dyDescent="0.2">
      <c r="P5364" s="485"/>
      <c r="Q5364" s="485"/>
      <c r="R5364" s="485"/>
    </row>
    <row r="5365" spans="16:18" x14ac:dyDescent="0.2">
      <c r="P5365" s="485"/>
      <c r="Q5365" s="485"/>
      <c r="R5365" s="485"/>
    </row>
    <row r="5366" spans="16:18" x14ac:dyDescent="0.2">
      <c r="P5366" s="485"/>
      <c r="Q5366" s="485"/>
      <c r="R5366" s="485"/>
    </row>
    <row r="5367" spans="16:18" x14ac:dyDescent="0.2">
      <c r="P5367" s="485"/>
      <c r="Q5367" s="485"/>
      <c r="R5367" s="485"/>
    </row>
    <row r="5368" spans="16:18" x14ac:dyDescent="0.2">
      <c r="P5368" s="485"/>
      <c r="Q5368" s="485"/>
      <c r="R5368" s="485"/>
    </row>
    <row r="5369" spans="16:18" x14ac:dyDescent="0.2">
      <c r="P5369" s="485"/>
      <c r="Q5369" s="485"/>
      <c r="R5369" s="485"/>
    </row>
    <row r="5370" spans="16:18" x14ac:dyDescent="0.2">
      <c r="P5370" s="485"/>
      <c r="Q5370" s="485"/>
      <c r="R5370" s="485"/>
    </row>
    <row r="5371" spans="16:18" x14ac:dyDescent="0.2">
      <c r="P5371" s="485"/>
      <c r="Q5371" s="485"/>
      <c r="R5371" s="485"/>
    </row>
    <row r="5372" spans="16:18" x14ac:dyDescent="0.2">
      <c r="P5372" s="485"/>
      <c r="Q5372" s="485"/>
      <c r="R5372" s="485"/>
    </row>
    <row r="5373" spans="16:18" x14ac:dyDescent="0.2">
      <c r="P5373" s="485"/>
      <c r="Q5373" s="485"/>
      <c r="R5373" s="485"/>
    </row>
    <row r="5374" spans="16:18" x14ac:dyDescent="0.2">
      <c r="P5374" s="485"/>
      <c r="Q5374" s="485"/>
      <c r="R5374" s="485"/>
    </row>
    <row r="5375" spans="16:18" x14ac:dyDescent="0.2">
      <c r="P5375" s="485"/>
      <c r="Q5375" s="485"/>
      <c r="R5375" s="485"/>
    </row>
    <row r="5376" spans="16:18" x14ac:dyDescent="0.2">
      <c r="P5376" s="485"/>
      <c r="Q5376" s="485"/>
      <c r="R5376" s="485"/>
    </row>
    <row r="5377" spans="16:18" x14ac:dyDescent="0.2">
      <c r="P5377" s="485"/>
      <c r="Q5377" s="485"/>
      <c r="R5377" s="485"/>
    </row>
    <row r="5378" spans="16:18" x14ac:dyDescent="0.2">
      <c r="P5378" s="485"/>
      <c r="Q5378" s="485"/>
      <c r="R5378" s="485"/>
    </row>
    <row r="5379" spans="16:18" x14ac:dyDescent="0.2">
      <c r="P5379" s="485"/>
      <c r="Q5379" s="485"/>
      <c r="R5379" s="485"/>
    </row>
    <row r="5380" spans="16:18" x14ac:dyDescent="0.2">
      <c r="P5380" s="485"/>
      <c r="Q5380" s="485"/>
      <c r="R5380" s="485"/>
    </row>
    <row r="5381" spans="16:18" x14ac:dyDescent="0.2">
      <c r="P5381" s="485"/>
      <c r="Q5381" s="485"/>
      <c r="R5381" s="485"/>
    </row>
    <row r="5382" spans="16:18" x14ac:dyDescent="0.2">
      <c r="P5382" s="485"/>
      <c r="Q5382" s="485"/>
      <c r="R5382" s="485"/>
    </row>
    <row r="5383" spans="16:18" x14ac:dyDescent="0.2">
      <c r="P5383" s="485"/>
      <c r="Q5383" s="485"/>
      <c r="R5383" s="485"/>
    </row>
    <row r="5384" spans="16:18" x14ac:dyDescent="0.2">
      <c r="P5384" s="485"/>
      <c r="Q5384" s="485"/>
      <c r="R5384" s="485"/>
    </row>
    <row r="5385" spans="16:18" x14ac:dyDescent="0.2">
      <c r="P5385" s="485"/>
      <c r="Q5385" s="485"/>
      <c r="R5385" s="485"/>
    </row>
    <row r="5386" spans="16:18" x14ac:dyDescent="0.2">
      <c r="P5386" s="485"/>
      <c r="Q5386" s="485"/>
      <c r="R5386" s="485"/>
    </row>
    <row r="5387" spans="16:18" x14ac:dyDescent="0.2">
      <c r="P5387" s="485"/>
      <c r="Q5387" s="485"/>
      <c r="R5387" s="485"/>
    </row>
    <row r="5388" spans="16:18" x14ac:dyDescent="0.2">
      <c r="P5388" s="485"/>
      <c r="Q5388" s="485"/>
      <c r="R5388" s="485"/>
    </row>
    <row r="5389" spans="16:18" x14ac:dyDescent="0.2">
      <c r="P5389" s="485"/>
      <c r="Q5389" s="485"/>
      <c r="R5389" s="485"/>
    </row>
    <row r="5390" spans="16:18" x14ac:dyDescent="0.2">
      <c r="P5390" s="485"/>
      <c r="Q5390" s="485"/>
      <c r="R5390" s="485"/>
    </row>
    <row r="5391" spans="16:18" x14ac:dyDescent="0.2">
      <c r="P5391" s="485"/>
      <c r="Q5391" s="485"/>
      <c r="R5391" s="485"/>
    </row>
    <row r="5392" spans="16:18" x14ac:dyDescent="0.2">
      <c r="P5392" s="485"/>
      <c r="Q5392" s="485"/>
      <c r="R5392" s="485"/>
    </row>
    <row r="5393" spans="16:18" x14ac:dyDescent="0.2">
      <c r="P5393" s="485"/>
      <c r="Q5393" s="485"/>
      <c r="R5393" s="485"/>
    </row>
    <row r="5394" spans="16:18" x14ac:dyDescent="0.2">
      <c r="P5394" s="485"/>
      <c r="Q5394" s="485"/>
      <c r="R5394" s="485"/>
    </row>
    <row r="5395" spans="16:18" x14ac:dyDescent="0.2">
      <c r="P5395" s="485"/>
      <c r="Q5395" s="485"/>
      <c r="R5395" s="485"/>
    </row>
    <row r="5396" spans="16:18" x14ac:dyDescent="0.2">
      <c r="P5396" s="485"/>
      <c r="Q5396" s="485"/>
      <c r="R5396" s="485"/>
    </row>
    <row r="5397" spans="16:18" x14ac:dyDescent="0.2">
      <c r="P5397" s="485"/>
      <c r="Q5397" s="485"/>
      <c r="R5397" s="485"/>
    </row>
    <row r="5398" spans="16:18" x14ac:dyDescent="0.2">
      <c r="P5398" s="485"/>
      <c r="Q5398" s="485"/>
      <c r="R5398" s="485"/>
    </row>
    <row r="5399" spans="16:18" x14ac:dyDescent="0.2">
      <c r="P5399" s="485"/>
      <c r="Q5399" s="485"/>
      <c r="R5399" s="485"/>
    </row>
    <row r="5400" spans="16:18" x14ac:dyDescent="0.2">
      <c r="P5400" s="485"/>
      <c r="Q5400" s="485"/>
      <c r="R5400" s="485"/>
    </row>
    <row r="5401" spans="16:18" x14ac:dyDescent="0.2">
      <c r="P5401" s="485"/>
      <c r="Q5401" s="485"/>
      <c r="R5401" s="485"/>
    </row>
    <row r="5402" spans="16:18" x14ac:dyDescent="0.2">
      <c r="P5402" s="485"/>
      <c r="Q5402" s="485"/>
      <c r="R5402" s="485"/>
    </row>
    <row r="5403" spans="16:18" x14ac:dyDescent="0.2">
      <c r="P5403" s="485"/>
      <c r="Q5403" s="485"/>
      <c r="R5403" s="485"/>
    </row>
    <row r="5404" spans="16:18" x14ac:dyDescent="0.2">
      <c r="P5404" s="485"/>
      <c r="Q5404" s="485"/>
      <c r="R5404" s="485"/>
    </row>
    <row r="5405" spans="16:18" x14ac:dyDescent="0.2">
      <c r="P5405" s="485"/>
      <c r="Q5405" s="485"/>
      <c r="R5405" s="485"/>
    </row>
    <row r="5406" spans="16:18" x14ac:dyDescent="0.2">
      <c r="P5406" s="485"/>
      <c r="Q5406" s="485"/>
      <c r="R5406" s="485"/>
    </row>
    <row r="5407" spans="16:18" x14ac:dyDescent="0.2">
      <c r="P5407" s="485"/>
      <c r="Q5407" s="485"/>
      <c r="R5407" s="485"/>
    </row>
    <row r="5408" spans="16:18" x14ac:dyDescent="0.2">
      <c r="P5408" s="485"/>
      <c r="Q5408" s="485"/>
      <c r="R5408" s="485"/>
    </row>
    <row r="5409" spans="16:18" x14ac:dyDescent="0.2">
      <c r="P5409" s="485"/>
      <c r="Q5409" s="485"/>
      <c r="R5409" s="485"/>
    </row>
    <row r="5410" spans="16:18" x14ac:dyDescent="0.2">
      <c r="P5410" s="485"/>
      <c r="Q5410" s="485"/>
      <c r="R5410" s="485"/>
    </row>
    <row r="5411" spans="16:18" x14ac:dyDescent="0.2">
      <c r="P5411" s="485"/>
      <c r="Q5411" s="485"/>
      <c r="R5411" s="485"/>
    </row>
    <row r="5412" spans="16:18" x14ac:dyDescent="0.2">
      <c r="P5412" s="485"/>
      <c r="Q5412" s="485"/>
      <c r="R5412" s="485"/>
    </row>
    <row r="5413" spans="16:18" x14ac:dyDescent="0.2">
      <c r="P5413" s="485"/>
      <c r="Q5413" s="485"/>
      <c r="R5413" s="485"/>
    </row>
    <row r="5414" spans="16:18" x14ac:dyDescent="0.2">
      <c r="P5414" s="485"/>
      <c r="Q5414" s="485"/>
      <c r="R5414" s="485"/>
    </row>
    <row r="5415" spans="16:18" x14ac:dyDescent="0.2">
      <c r="P5415" s="485"/>
      <c r="Q5415" s="485"/>
      <c r="R5415" s="485"/>
    </row>
    <row r="5416" spans="16:18" x14ac:dyDescent="0.2">
      <c r="P5416" s="485"/>
      <c r="Q5416" s="485"/>
      <c r="R5416" s="485"/>
    </row>
    <row r="5417" spans="16:18" x14ac:dyDescent="0.2">
      <c r="P5417" s="485"/>
      <c r="Q5417" s="485"/>
      <c r="R5417" s="485"/>
    </row>
    <row r="5418" spans="16:18" x14ac:dyDescent="0.2">
      <c r="P5418" s="485"/>
      <c r="Q5418" s="485"/>
      <c r="R5418" s="485"/>
    </row>
    <row r="5419" spans="16:18" x14ac:dyDescent="0.2">
      <c r="P5419" s="485"/>
      <c r="Q5419" s="485"/>
      <c r="R5419" s="485"/>
    </row>
    <row r="5420" spans="16:18" x14ac:dyDescent="0.2">
      <c r="P5420" s="485"/>
      <c r="Q5420" s="485"/>
      <c r="R5420" s="485"/>
    </row>
    <row r="5421" spans="16:18" x14ac:dyDescent="0.2">
      <c r="P5421" s="485"/>
      <c r="Q5421" s="485"/>
      <c r="R5421" s="485"/>
    </row>
    <row r="5422" spans="16:18" x14ac:dyDescent="0.2">
      <c r="P5422" s="485"/>
      <c r="Q5422" s="485"/>
      <c r="R5422" s="485"/>
    </row>
    <row r="5423" spans="16:18" x14ac:dyDescent="0.2">
      <c r="P5423" s="485"/>
      <c r="Q5423" s="485"/>
      <c r="R5423" s="485"/>
    </row>
    <row r="5424" spans="16:18" x14ac:dyDescent="0.2">
      <c r="P5424" s="485"/>
      <c r="Q5424" s="485"/>
      <c r="R5424" s="485"/>
    </row>
    <row r="5425" spans="16:18" x14ac:dyDescent="0.2">
      <c r="P5425" s="485"/>
      <c r="Q5425" s="485"/>
      <c r="R5425" s="485"/>
    </row>
    <row r="5426" spans="16:18" x14ac:dyDescent="0.2">
      <c r="P5426" s="485"/>
      <c r="Q5426" s="485"/>
      <c r="R5426" s="485"/>
    </row>
    <row r="5427" spans="16:18" x14ac:dyDescent="0.2">
      <c r="P5427" s="485"/>
      <c r="Q5427" s="485"/>
      <c r="R5427" s="485"/>
    </row>
    <row r="5428" spans="16:18" x14ac:dyDescent="0.2">
      <c r="P5428" s="485"/>
      <c r="Q5428" s="485"/>
      <c r="R5428" s="485"/>
    </row>
    <row r="5429" spans="16:18" x14ac:dyDescent="0.2">
      <c r="P5429" s="485"/>
      <c r="Q5429" s="485"/>
      <c r="R5429" s="485"/>
    </row>
    <row r="5430" spans="16:18" x14ac:dyDescent="0.2">
      <c r="P5430" s="485"/>
      <c r="Q5430" s="485"/>
      <c r="R5430" s="485"/>
    </row>
    <row r="5431" spans="16:18" x14ac:dyDescent="0.2">
      <c r="P5431" s="485"/>
      <c r="Q5431" s="485"/>
      <c r="R5431" s="485"/>
    </row>
    <row r="5432" spans="16:18" x14ac:dyDescent="0.2">
      <c r="P5432" s="485"/>
      <c r="Q5432" s="485"/>
      <c r="R5432" s="485"/>
    </row>
    <row r="5433" spans="16:18" x14ac:dyDescent="0.2">
      <c r="P5433" s="485"/>
      <c r="Q5433" s="485"/>
      <c r="R5433" s="485"/>
    </row>
    <row r="5434" spans="16:18" x14ac:dyDescent="0.2">
      <c r="P5434" s="485"/>
      <c r="Q5434" s="485"/>
      <c r="R5434" s="485"/>
    </row>
    <row r="5435" spans="16:18" x14ac:dyDescent="0.2">
      <c r="P5435" s="485"/>
      <c r="Q5435" s="485"/>
      <c r="R5435" s="485"/>
    </row>
    <row r="5436" spans="16:18" x14ac:dyDescent="0.2">
      <c r="P5436" s="485"/>
      <c r="Q5436" s="485"/>
      <c r="R5436" s="485"/>
    </row>
    <row r="5437" spans="16:18" x14ac:dyDescent="0.2">
      <c r="P5437" s="485"/>
      <c r="Q5437" s="485"/>
      <c r="R5437" s="485"/>
    </row>
    <row r="5438" spans="16:18" x14ac:dyDescent="0.2">
      <c r="P5438" s="485"/>
      <c r="Q5438" s="485"/>
      <c r="R5438" s="485"/>
    </row>
    <row r="5439" spans="16:18" x14ac:dyDescent="0.2">
      <c r="P5439" s="485"/>
      <c r="Q5439" s="485"/>
      <c r="R5439" s="485"/>
    </row>
    <row r="5440" spans="16:18" x14ac:dyDescent="0.2">
      <c r="P5440" s="485"/>
      <c r="Q5440" s="485"/>
      <c r="R5440" s="485"/>
    </row>
    <row r="5441" spans="16:18" x14ac:dyDescent="0.2">
      <c r="P5441" s="485"/>
      <c r="Q5441" s="485"/>
      <c r="R5441" s="485"/>
    </row>
    <row r="5442" spans="16:18" x14ac:dyDescent="0.2">
      <c r="P5442" s="485"/>
      <c r="Q5442" s="485"/>
      <c r="R5442" s="485"/>
    </row>
    <row r="5443" spans="16:18" x14ac:dyDescent="0.2">
      <c r="P5443" s="485"/>
      <c r="Q5443" s="485"/>
      <c r="R5443" s="485"/>
    </row>
    <row r="5444" spans="16:18" x14ac:dyDescent="0.2">
      <c r="P5444" s="485"/>
      <c r="Q5444" s="485"/>
      <c r="R5444" s="485"/>
    </row>
    <row r="5445" spans="16:18" x14ac:dyDescent="0.2">
      <c r="P5445" s="485"/>
      <c r="Q5445" s="485"/>
      <c r="R5445" s="485"/>
    </row>
    <row r="5446" spans="16:18" x14ac:dyDescent="0.2">
      <c r="P5446" s="485"/>
      <c r="Q5446" s="485"/>
      <c r="R5446" s="485"/>
    </row>
    <row r="5447" spans="16:18" x14ac:dyDescent="0.2">
      <c r="P5447" s="485"/>
      <c r="Q5447" s="485"/>
      <c r="R5447" s="485"/>
    </row>
    <row r="5448" spans="16:18" x14ac:dyDescent="0.2">
      <c r="P5448" s="485"/>
      <c r="Q5448" s="485"/>
      <c r="R5448" s="485"/>
    </row>
    <row r="5449" spans="16:18" x14ac:dyDescent="0.2">
      <c r="P5449" s="485"/>
      <c r="Q5449" s="485"/>
      <c r="R5449" s="485"/>
    </row>
    <row r="5450" spans="16:18" x14ac:dyDescent="0.2">
      <c r="P5450" s="485"/>
      <c r="Q5450" s="485"/>
      <c r="R5450" s="485"/>
    </row>
    <row r="5451" spans="16:18" x14ac:dyDescent="0.2">
      <c r="P5451" s="485"/>
      <c r="Q5451" s="485"/>
      <c r="R5451" s="485"/>
    </row>
    <row r="5452" spans="16:18" x14ac:dyDescent="0.2">
      <c r="P5452" s="485"/>
      <c r="Q5452" s="485"/>
      <c r="R5452" s="485"/>
    </row>
    <row r="5453" spans="16:18" x14ac:dyDescent="0.2">
      <c r="P5453" s="485"/>
      <c r="Q5453" s="485"/>
      <c r="R5453" s="485"/>
    </row>
    <row r="5454" spans="16:18" x14ac:dyDescent="0.2">
      <c r="P5454" s="485"/>
      <c r="Q5454" s="485"/>
      <c r="R5454" s="485"/>
    </row>
    <row r="5455" spans="16:18" x14ac:dyDescent="0.2">
      <c r="P5455" s="485"/>
      <c r="Q5455" s="485"/>
      <c r="R5455" s="485"/>
    </row>
    <row r="5456" spans="16:18" x14ac:dyDescent="0.2">
      <c r="P5456" s="485"/>
      <c r="Q5456" s="485"/>
      <c r="R5456" s="485"/>
    </row>
    <row r="5457" spans="16:18" x14ac:dyDescent="0.2">
      <c r="P5457" s="485"/>
      <c r="Q5457" s="485"/>
      <c r="R5457" s="485"/>
    </row>
    <row r="5458" spans="16:18" x14ac:dyDescent="0.2">
      <c r="P5458" s="485"/>
      <c r="Q5458" s="485"/>
      <c r="R5458" s="485"/>
    </row>
    <row r="5459" spans="16:18" x14ac:dyDescent="0.2">
      <c r="P5459" s="485"/>
      <c r="Q5459" s="485"/>
      <c r="R5459" s="485"/>
    </row>
    <row r="5460" spans="16:18" x14ac:dyDescent="0.2">
      <c r="P5460" s="485"/>
      <c r="Q5460" s="485"/>
      <c r="R5460" s="485"/>
    </row>
    <row r="5461" spans="16:18" x14ac:dyDescent="0.2">
      <c r="P5461" s="485"/>
      <c r="Q5461" s="485"/>
      <c r="R5461" s="485"/>
    </row>
    <row r="5462" spans="16:18" x14ac:dyDescent="0.2">
      <c r="P5462" s="485"/>
      <c r="Q5462" s="485"/>
      <c r="R5462" s="485"/>
    </row>
    <row r="5463" spans="16:18" x14ac:dyDescent="0.2">
      <c r="P5463" s="485"/>
      <c r="Q5463" s="485"/>
      <c r="R5463" s="485"/>
    </row>
    <row r="5464" spans="16:18" x14ac:dyDescent="0.2">
      <c r="P5464" s="485"/>
      <c r="Q5464" s="485"/>
      <c r="R5464" s="485"/>
    </row>
    <row r="5465" spans="16:18" x14ac:dyDescent="0.2">
      <c r="P5465" s="485"/>
      <c r="Q5465" s="485"/>
      <c r="R5465" s="485"/>
    </row>
    <row r="5466" spans="16:18" x14ac:dyDescent="0.2">
      <c r="P5466" s="485"/>
      <c r="Q5466" s="485"/>
      <c r="R5466" s="485"/>
    </row>
    <row r="5467" spans="16:18" x14ac:dyDescent="0.2">
      <c r="P5467" s="485"/>
      <c r="Q5467" s="485"/>
      <c r="R5467" s="485"/>
    </row>
    <row r="5468" spans="16:18" x14ac:dyDescent="0.2">
      <c r="P5468" s="485"/>
      <c r="Q5468" s="485"/>
      <c r="R5468" s="485"/>
    </row>
    <row r="5469" spans="16:18" x14ac:dyDescent="0.2">
      <c r="P5469" s="485"/>
      <c r="Q5469" s="485"/>
      <c r="R5469" s="485"/>
    </row>
    <row r="5470" spans="16:18" x14ac:dyDescent="0.2">
      <c r="P5470" s="485"/>
      <c r="Q5470" s="485"/>
      <c r="R5470" s="485"/>
    </row>
    <row r="5471" spans="16:18" x14ac:dyDescent="0.2">
      <c r="P5471" s="485"/>
      <c r="Q5471" s="485"/>
      <c r="R5471" s="485"/>
    </row>
    <row r="5472" spans="16:18" x14ac:dyDescent="0.2">
      <c r="P5472" s="485"/>
      <c r="Q5472" s="485"/>
      <c r="R5472" s="485"/>
    </row>
    <row r="5473" spans="16:18" x14ac:dyDescent="0.2">
      <c r="P5473" s="485"/>
      <c r="Q5473" s="485"/>
      <c r="R5473" s="485"/>
    </row>
    <row r="5474" spans="16:18" x14ac:dyDescent="0.2">
      <c r="P5474" s="485"/>
      <c r="Q5474" s="485"/>
      <c r="R5474" s="485"/>
    </row>
    <row r="5475" spans="16:18" x14ac:dyDescent="0.2">
      <c r="P5475" s="485"/>
      <c r="Q5475" s="485"/>
      <c r="R5475" s="485"/>
    </row>
    <row r="5476" spans="16:18" x14ac:dyDescent="0.2">
      <c r="P5476" s="485"/>
      <c r="Q5476" s="485"/>
      <c r="R5476" s="485"/>
    </row>
    <row r="5477" spans="16:18" x14ac:dyDescent="0.2">
      <c r="P5477" s="485"/>
      <c r="Q5477" s="485"/>
      <c r="R5477" s="485"/>
    </row>
    <row r="5478" spans="16:18" x14ac:dyDescent="0.2">
      <c r="P5478" s="485"/>
      <c r="Q5478" s="485"/>
      <c r="R5478" s="485"/>
    </row>
    <row r="5479" spans="16:18" x14ac:dyDescent="0.2">
      <c r="P5479" s="485"/>
      <c r="Q5479" s="485"/>
      <c r="R5479" s="485"/>
    </row>
    <row r="5480" spans="16:18" x14ac:dyDescent="0.2">
      <c r="P5480" s="485"/>
      <c r="Q5480" s="485"/>
      <c r="R5480" s="485"/>
    </row>
    <row r="5481" spans="16:18" x14ac:dyDescent="0.2">
      <c r="P5481" s="485"/>
      <c r="Q5481" s="485"/>
      <c r="R5481" s="485"/>
    </row>
    <row r="5482" spans="16:18" x14ac:dyDescent="0.2">
      <c r="P5482" s="485"/>
      <c r="Q5482" s="485"/>
      <c r="R5482" s="485"/>
    </row>
    <row r="5483" spans="16:18" x14ac:dyDescent="0.2">
      <c r="P5483" s="485"/>
      <c r="Q5483" s="485"/>
      <c r="R5483" s="485"/>
    </row>
    <row r="5484" spans="16:18" x14ac:dyDescent="0.2">
      <c r="P5484" s="485"/>
      <c r="Q5484" s="485"/>
      <c r="R5484" s="485"/>
    </row>
    <row r="5485" spans="16:18" x14ac:dyDescent="0.2">
      <c r="P5485" s="485"/>
      <c r="Q5485" s="485"/>
      <c r="R5485" s="485"/>
    </row>
    <row r="5486" spans="16:18" x14ac:dyDescent="0.2">
      <c r="P5486" s="485"/>
      <c r="Q5486" s="485"/>
      <c r="R5486" s="485"/>
    </row>
    <row r="5487" spans="16:18" x14ac:dyDescent="0.2">
      <c r="P5487" s="485"/>
      <c r="Q5487" s="485"/>
      <c r="R5487" s="485"/>
    </row>
    <row r="5488" spans="16:18" x14ac:dyDescent="0.2">
      <c r="P5488" s="485"/>
      <c r="Q5488" s="485"/>
      <c r="R5488" s="485"/>
    </row>
    <row r="5489" spans="16:18" x14ac:dyDescent="0.2">
      <c r="P5489" s="485"/>
      <c r="Q5489" s="485"/>
      <c r="R5489" s="485"/>
    </row>
    <row r="5490" spans="16:18" x14ac:dyDescent="0.2">
      <c r="P5490" s="485"/>
      <c r="Q5490" s="485"/>
      <c r="R5490" s="485"/>
    </row>
    <row r="5491" spans="16:18" x14ac:dyDescent="0.2">
      <c r="P5491" s="485"/>
      <c r="Q5491" s="485"/>
      <c r="R5491" s="485"/>
    </row>
    <row r="5492" spans="16:18" x14ac:dyDescent="0.2">
      <c r="P5492" s="485"/>
      <c r="Q5492" s="485"/>
      <c r="R5492" s="485"/>
    </row>
    <row r="5493" spans="16:18" x14ac:dyDescent="0.2">
      <c r="P5493" s="485"/>
      <c r="Q5493" s="485"/>
      <c r="R5493" s="485"/>
    </row>
    <row r="5494" spans="16:18" x14ac:dyDescent="0.2">
      <c r="P5494" s="485"/>
      <c r="Q5494" s="485"/>
      <c r="R5494" s="485"/>
    </row>
    <row r="5495" spans="16:18" x14ac:dyDescent="0.2">
      <c r="P5495" s="485"/>
      <c r="Q5495" s="485"/>
      <c r="R5495" s="485"/>
    </row>
    <row r="5496" spans="16:18" x14ac:dyDescent="0.2">
      <c r="P5496" s="485"/>
      <c r="Q5496" s="485"/>
      <c r="R5496" s="485"/>
    </row>
    <row r="5497" spans="16:18" x14ac:dyDescent="0.2">
      <c r="P5497" s="485"/>
      <c r="Q5497" s="485"/>
      <c r="R5497" s="485"/>
    </row>
    <row r="5498" spans="16:18" x14ac:dyDescent="0.2">
      <c r="P5498" s="485"/>
      <c r="Q5498" s="485"/>
      <c r="R5498" s="485"/>
    </row>
    <row r="5499" spans="16:18" x14ac:dyDescent="0.2">
      <c r="P5499" s="485"/>
      <c r="Q5499" s="485"/>
      <c r="R5499" s="485"/>
    </row>
    <row r="5500" spans="16:18" x14ac:dyDescent="0.2">
      <c r="P5500" s="485"/>
      <c r="Q5500" s="485"/>
      <c r="R5500" s="485"/>
    </row>
    <row r="5501" spans="16:18" x14ac:dyDescent="0.2">
      <c r="P5501" s="485"/>
      <c r="Q5501" s="485"/>
      <c r="R5501" s="485"/>
    </row>
    <row r="5502" spans="16:18" x14ac:dyDescent="0.2">
      <c r="P5502" s="485"/>
      <c r="Q5502" s="485"/>
      <c r="R5502" s="485"/>
    </row>
    <row r="5503" spans="16:18" x14ac:dyDescent="0.2">
      <c r="P5503" s="485"/>
      <c r="Q5503" s="485"/>
      <c r="R5503" s="485"/>
    </row>
    <row r="5504" spans="16:18" x14ac:dyDescent="0.2">
      <c r="P5504" s="485"/>
      <c r="Q5504" s="485"/>
      <c r="R5504" s="485"/>
    </row>
    <row r="5505" spans="16:18" x14ac:dyDescent="0.2">
      <c r="P5505" s="485"/>
      <c r="Q5505" s="485"/>
      <c r="R5505" s="485"/>
    </row>
    <row r="5506" spans="16:18" x14ac:dyDescent="0.2">
      <c r="P5506" s="485"/>
      <c r="Q5506" s="485"/>
      <c r="R5506" s="485"/>
    </row>
    <row r="5507" spans="16:18" x14ac:dyDescent="0.2">
      <c r="P5507" s="485"/>
      <c r="Q5507" s="485"/>
      <c r="R5507" s="485"/>
    </row>
    <row r="5508" spans="16:18" x14ac:dyDescent="0.2">
      <c r="P5508" s="485"/>
      <c r="Q5508" s="485"/>
      <c r="R5508" s="485"/>
    </row>
    <row r="5509" spans="16:18" x14ac:dyDescent="0.2">
      <c r="P5509" s="485"/>
      <c r="Q5509" s="485"/>
      <c r="R5509" s="485"/>
    </row>
    <row r="5510" spans="16:18" x14ac:dyDescent="0.2">
      <c r="P5510" s="485"/>
      <c r="Q5510" s="485"/>
      <c r="R5510" s="485"/>
    </row>
    <row r="5511" spans="16:18" x14ac:dyDescent="0.2">
      <c r="P5511" s="485"/>
      <c r="Q5511" s="485"/>
      <c r="R5511" s="485"/>
    </row>
    <row r="5512" spans="16:18" x14ac:dyDescent="0.2">
      <c r="P5512" s="485"/>
      <c r="Q5512" s="485"/>
      <c r="R5512" s="485"/>
    </row>
    <row r="5513" spans="16:18" x14ac:dyDescent="0.2">
      <c r="P5513" s="485"/>
      <c r="Q5513" s="485"/>
      <c r="R5513" s="485"/>
    </row>
    <row r="5514" spans="16:18" x14ac:dyDescent="0.2">
      <c r="P5514" s="485"/>
      <c r="Q5514" s="485"/>
      <c r="R5514" s="485"/>
    </row>
    <row r="5515" spans="16:18" x14ac:dyDescent="0.2">
      <c r="P5515" s="485"/>
      <c r="Q5515" s="485"/>
      <c r="R5515" s="485"/>
    </row>
    <row r="5516" spans="16:18" x14ac:dyDescent="0.2">
      <c r="P5516" s="485"/>
      <c r="Q5516" s="485"/>
      <c r="R5516" s="485"/>
    </row>
    <row r="5517" spans="16:18" x14ac:dyDescent="0.2">
      <c r="P5517" s="485"/>
      <c r="Q5517" s="485"/>
      <c r="R5517" s="485"/>
    </row>
    <row r="5518" spans="16:18" x14ac:dyDescent="0.2">
      <c r="P5518" s="485"/>
      <c r="Q5518" s="485"/>
      <c r="R5518" s="485"/>
    </row>
    <row r="5519" spans="16:18" x14ac:dyDescent="0.2">
      <c r="P5519" s="485"/>
      <c r="Q5519" s="485"/>
      <c r="R5519" s="485"/>
    </row>
    <row r="5520" spans="16:18" x14ac:dyDescent="0.2">
      <c r="P5520" s="485"/>
      <c r="Q5520" s="485"/>
      <c r="R5520" s="485"/>
    </row>
    <row r="5521" spans="16:18" x14ac:dyDescent="0.2">
      <c r="P5521" s="485"/>
      <c r="Q5521" s="485"/>
      <c r="R5521" s="485"/>
    </row>
    <row r="5522" spans="16:18" x14ac:dyDescent="0.2">
      <c r="P5522" s="485"/>
      <c r="Q5522" s="485"/>
      <c r="R5522" s="485"/>
    </row>
    <row r="5523" spans="16:18" x14ac:dyDescent="0.2">
      <c r="P5523" s="485"/>
      <c r="Q5523" s="485"/>
      <c r="R5523" s="485"/>
    </row>
    <row r="5524" spans="16:18" x14ac:dyDescent="0.2">
      <c r="P5524" s="485"/>
      <c r="Q5524" s="485"/>
      <c r="R5524" s="485"/>
    </row>
    <row r="5525" spans="16:18" x14ac:dyDescent="0.2">
      <c r="P5525" s="485"/>
      <c r="Q5525" s="485"/>
      <c r="R5525" s="485"/>
    </row>
    <row r="5526" spans="16:18" x14ac:dyDescent="0.2">
      <c r="P5526" s="485"/>
      <c r="Q5526" s="485"/>
      <c r="R5526" s="485"/>
    </row>
    <row r="5527" spans="16:18" x14ac:dyDescent="0.2">
      <c r="P5527" s="485"/>
      <c r="Q5527" s="485"/>
      <c r="R5527" s="485"/>
    </row>
    <row r="5528" spans="16:18" x14ac:dyDescent="0.2">
      <c r="P5528" s="485"/>
      <c r="Q5528" s="485"/>
      <c r="R5528" s="485"/>
    </row>
    <row r="5529" spans="16:18" x14ac:dyDescent="0.2">
      <c r="P5529" s="485"/>
      <c r="Q5529" s="485"/>
      <c r="R5529" s="485"/>
    </row>
    <row r="5530" spans="16:18" x14ac:dyDescent="0.2">
      <c r="P5530" s="485"/>
      <c r="Q5530" s="485"/>
      <c r="R5530" s="485"/>
    </row>
    <row r="5531" spans="16:18" x14ac:dyDescent="0.2">
      <c r="P5531" s="485"/>
      <c r="Q5531" s="485"/>
      <c r="R5531" s="485"/>
    </row>
    <row r="5532" spans="16:18" x14ac:dyDescent="0.2">
      <c r="P5532" s="485"/>
      <c r="Q5532" s="485"/>
      <c r="R5532" s="485"/>
    </row>
    <row r="5533" spans="16:18" x14ac:dyDescent="0.2">
      <c r="P5533" s="485"/>
      <c r="Q5533" s="485"/>
      <c r="R5533" s="485"/>
    </row>
    <row r="5534" spans="16:18" x14ac:dyDescent="0.2">
      <c r="P5534" s="485"/>
      <c r="Q5534" s="485"/>
      <c r="R5534" s="485"/>
    </row>
    <row r="5535" spans="16:18" x14ac:dyDescent="0.2">
      <c r="P5535" s="485"/>
      <c r="Q5535" s="485"/>
      <c r="R5535" s="485"/>
    </row>
    <row r="5536" spans="16:18" x14ac:dyDescent="0.2">
      <c r="P5536" s="485"/>
      <c r="Q5536" s="485"/>
      <c r="R5536" s="485"/>
    </row>
    <row r="5537" spans="16:18" x14ac:dyDescent="0.2">
      <c r="P5537" s="485"/>
      <c r="Q5537" s="485"/>
      <c r="R5537" s="485"/>
    </row>
    <row r="5538" spans="16:18" x14ac:dyDescent="0.2">
      <c r="P5538" s="485"/>
      <c r="Q5538" s="485"/>
      <c r="R5538" s="485"/>
    </row>
    <row r="5539" spans="16:18" x14ac:dyDescent="0.2">
      <c r="P5539" s="485"/>
      <c r="Q5539" s="485"/>
      <c r="R5539" s="485"/>
    </row>
    <row r="5540" spans="16:18" x14ac:dyDescent="0.2">
      <c r="P5540" s="485"/>
      <c r="Q5540" s="485"/>
      <c r="R5540" s="485"/>
    </row>
    <row r="5541" spans="16:18" x14ac:dyDescent="0.2">
      <c r="P5541" s="485"/>
      <c r="Q5541" s="485"/>
      <c r="R5541" s="485"/>
    </row>
    <row r="5542" spans="16:18" x14ac:dyDescent="0.2">
      <c r="P5542" s="485"/>
      <c r="Q5542" s="485"/>
      <c r="R5542" s="485"/>
    </row>
    <row r="5543" spans="16:18" x14ac:dyDescent="0.2">
      <c r="P5543" s="485"/>
      <c r="Q5543" s="485"/>
      <c r="R5543" s="485"/>
    </row>
    <row r="5544" spans="16:18" x14ac:dyDescent="0.2">
      <c r="P5544" s="485"/>
      <c r="Q5544" s="485"/>
      <c r="R5544" s="485"/>
    </row>
    <row r="5545" spans="16:18" x14ac:dyDescent="0.2">
      <c r="P5545" s="485"/>
      <c r="Q5545" s="485"/>
      <c r="R5545" s="485"/>
    </row>
    <row r="5546" spans="16:18" x14ac:dyDescent="0.2">
      <c r="P5546" s="485"/>
      <c r="Q5546" s="485"/>
      <c r="R5546" s="485"/>
    </row>
    <row r="5547" spans="16:18" x14ac:dyDescent="0.2">
      <c r="P5547" s="485"/>
      <c r="Q5547" s="485"/>
      <c r="R5547" s="485"/>
    </row>
    <row r="5548" spans="16:18" x14ac:dyDescent="0.2">
      <c r="P5548" s="485"/>
      <c r="Q5548" s="485"/>
      <c r="R5548" s="485"/>
    </row>
    <row r="5549" spans="16:18" x14ac:dyDescent="0.2">
      <c r="P5549" s="485"/>
      <c r="Q5549" s="485"/>
      <c r="R5549" s="485"/>
    </row>
    <row r="5550" spans="16:18" x14ac:dyDescent="0.2">
      <c r="P5550" s="485"/>
      <c r="Q5550" s="485"/>
      <c r="R5550" s="485"/>
    </row>
    <row r="5551" spans="16:18" x14ac:dyDescent="0.2">
      <c r="P5551" s="485"/>
      <c r="Q5551" s="485"/>
      <c r="R5551" s="485"/>
    </row>
    <row r="5552" spans="16:18" x14ac:dyDescent="0.2">
      <c r="P5552" s="485"/>
      <c r="Q5552" s="485"/>
      <c r="R5552" s="485"/>
    </row>
    <row r="5553" spans="16:18" x14ac:dyDescent="0.2">
      <c r="P5553" s="485"/>
      <c r="Q5553" s="485"/>
      <c r="R5553" s="485"/>
    </row>
    <row r="5554" spans="16:18" x14ac:dyDescent="0.2">
      <c r="P5554" s="485"/>
      <c r="Q5554" s="485"/>
      <c r="R5554" s="485"/>
    </row>
    <row r="5555" spans="16:18" x14ac:dyDescent="0.2">
      <c r="P5555" s="485"/>
      <c r="Q5555" s="485"/>
      <c r="R5555" s="485"/>
    </row>
    <row r="5556" spans="16:18" x14ac:dyDescent="0.2">
      <c r="P5556" s="485"/>
      <c r="Q5556" s="485"/>
      <c r="R5556" s="485"/>
    </row>
    <row r="5557" spans="16:18" x14ac:dyDescent="0.2">
      <c r="P5557" s="485"/>
      <c r="Q5557" s="485"/>
      <c r="R5557" s="485"/>
    </row>
    <row r="5558" spans="16:18" x14ac:dyDescent="0.2">
      <c r="P5558" s="485"/>
      <c r="Q5558" s="485"/>
      <c r="R5558" s="485"/>
    </row>
    <row r="5559" spans="16:18" x14ac:dyDescent="0.2">
      <c r="P5559" s="485"/>
      <c r="Q5559" s="485"/>
      <c r="R5559" s="485"/>
    </row>
    <row r="5560" spans="16:18" x14ac:dyDescent="0.2">
      <c r="P5560" s="485"/>
      <c r="Q5560" s="485"/>
      <c r="R5560" s="485"/>
    </row>
    <row r="5561" spans="16:18" x14ac:dyDescent="0.2">
      <c r="P5561" s="485"/>
      <c r="Q5561" s="485"/>
      <c r="R5561" s="485"/>
    </row>
    <row r="5562" spans="16:18" x14ac:dyDescent="0.2">
      <c r="P5562" s="485"/>
      <c r="Q5562" s="485"/>
      <c r="R5562" s="485"/>
    </row>
    <row r="5563" spans="16:18" x14ac:dyDescent="0.2">
      <c r="P5563" s="485"/>
      <c r="Q5563" s="485"/>
      <c r="R5563" s="485"/>
    </row>
    <row r="5564" spans="16:18" x14ac:dyDescent="0.2">
      <c r="P5564" s="485"/>
      <c r="Q5564" s="485"/>
      <c r="R5564" s="485"/>
    </row>
    <row r="5565" spans="16:18" x14ac:dyDescent="0.2">
      <c r="P5565" s="485"/>
      <c r="Q5565" s="485"/>
      <c r="R5565" s="485"/>
    </row>
    <row r="5566" spans="16:18" x14ac:dyDescent="0.2">
      <c r="P5566" s="485"/>
      <c r="Q5566" s="485"/>
      <c r="R5566" s="485"/>
    </row>
    <row r="5567" spans="16:18" x14ac:dyDescent="0.2">
      <c r="P5567" s="485"/>
      <c r="Q5567" s="485"/>
      <c r="R5567" s="485"/>
    </row>
    <row r="5568" spans="16:18" x14ac:dyDescent="0.2">
      <c r="P5568" s="485"/>
      <c r="Q5568" s="485"/>
      <c r="R5568" s="485"/>
    </row>
    <row r="5569" spans="16:18" x14ac:dyDescent="0.2">
      <c r="P5569" s="485"/>
      <c r="Q5569" s="485"/>
      <c r="R5569" s="485"/>
    </row>
    <row r="5570" spans="16:18" x14ac:dyDescent="0.2">
      <c r="P5570" s="485"/>
      <c r="Q5570" s="485"/>
      <c r="R5570" s="485"/>
    </row>
    <row r="5571" spans="16:18" x14ac:dyDescent="0.2">
      <c r="P5571" s="485"/>
      <c r="Q5571" s="485"/>
      <c r="R5571" s="485"/>
    </row>
    <row r="5572" spans="16:18" x14ac:dyDescent="0.2">
      <c r="P5572" s="485"/>
      <c r="Q5572" s="485"/>
      <c r="R5572" s="485"/>
    </row>
    <row r="5573" spans="16:18" x14ac:dyDescent="0.2">
      <c r="P5573" s="485"/>
      <c r="Q5573" s="485"/>
      <c r="R5573" s="485"/>
    </row>
    <row r="5574" spans="16:18" x14ac:dyDescent="0.2">
      <c r="P5574" s="485"/>
      <c r="Q5574" s="485"/>
      <c r="R5574" s="485"/>
    </row>
    <row r="5575" spans="16:18" x14ac:dyDescent="0.2">
      <c r="P5575" s="485"/>
      <c r="Q5575" s="485"/>
      <c r="R5575" s="485"/>
    </row>
    <row r="5576" spans="16:18" x14ac:dyDescent="0.2">
      <c r="P5576" s="485"/>
      <c r="Q5576" s="485"/>
      <c r="R5576" s="485"/>
    </row>
    <row r="5577" spans="16:18" x14ac:dyDescent="0.2">
      <c r="P5577" s="485"/>
      <c r="Q5577" s="485"/>
      <c r="R5577" s="485"/>
    </row>
    <row r="5578" spans="16:18" x14ac:dyDescent="0.2">
      <c r="P5578" s="485"/>
      <c r="Q5578" s="485"/>
      <c r="R5578" s="485"/>
    </row>
    <row r="5579" spans="16:18" x14ac:dyDescent="0.2">
      <c r="P5579" s="485"/>
      <c r="Q5579" s="485"/>
      <c r="R5579" s="485"/>
    </row>
    <row r="5580" spans="16:18" x14ac:dyDescent="0.2">
      <c r="P5580" s="485"/>
      <c r="Q5580" s="485"/>
      <c r="R5580" s="485"/>
    </row>
    <row r="5581" spans="16:18" x14ac:dyDescent="0.2">
      <c r="P5581" s="485"/>
      <c r="Q5581" s="485"/>
      <c r="R5581" s="485"/>
    </row>
    <row r="5582" spans="16:18" x14ac:dyDescent="0.2">
      <c r="P5582" s="485"/>
      <c r="Q5582" s="485"/>
      <c r="R5582" s="485"/>
    </row>
    <row r="5583" spans="16:18" x14ac:dyDescent="0.2">
      <c r="P5583" s="485"/>
      <c r="Q5583" s="485"/>
      <c r="R5583" s="485"/>
    </row>
    <row r="5584" spans="16:18" x14ac:dyDescent="0.2">
      <c r="P5584" s="485"/>
      <c r="Q5584" s="485"/>
      <c r="R5584" s="485"/>
    </row>
    <row r="5585" spans="16:18" x14ac:dyDescent="0.2">
      <c r="P5585" s="485"/>
      <c r="Q5585" s="485"/>
      <c r="R5585" s="485"/>
    </row>
    <row r="5586" spans="16:18" x14ac:dyDescent="0.2">
      <c r="P5586" s="485"/>
      <c r="Q5586" s="485"/>
      <c r="R5586" s="485"/>
    </row>
    <row r="5587" spans="16:18" x14ac:dyDescent="0.2">
      <c r="P5587" s="485"/>
      <c r="Q5587" s="485"/>
      <c r="R5587" s="485"/>
    </row>
    <row r="5588" spans="16:18" x14ac:dyDescent="0.2">
      <c r="P5588" s="485"/>
      <c r="Q5588" s="485"/>
      <c r="R5588" s="485"/>
    </row>
    <row r="5589" spans="16:18" x14ac:dyDescent="0.2">
      <c r="P5589" s="485"/>
      <c r="Q5589" s="485"/>
      <c r="R5589" s="485"/>
    </row>
    <row r="5590" spans="16:18" x14ac:dyDescent="0.2">
      <c r="P5590" s="485"/>
      <c r="Q5590" s="485"/>
      <c r="R5590" s="485"/>
    </row>
    <row r="5591" spans="16:18" x14ac:dyDescent="0.2">
      <c r="P5591" s="485"/>
      <c r="Q5591" s="485"/>
      <c r="R5591" s="485"/>
    </row>
    <row r="5592" spans="16:18" x14ac:dyDescent="0.2">
      <c r="P5592" s="485"/>
      <c r="Q5592" s="485"/>
      <c r="R5592" s="485"/>
    </row>
    <row r="5593" spans="16:18" x14ac:dyDescent="0.2">
      <c r="P5593" s="485"/>
      <c r="Q5593" s="485"/>
      <c r="R5593" s="485"/>
    </row>
    <row r="5594" spans="16:18" x14ac:dyDescent="0.2">
      <c r="P5594" s="485"/>
      <c r="Q5594" s="485"/>
      <c r="R5594" s="485"/>
    </row>
    <row r="5595" spans="16:18" x14ac:dyDescent="0.2">
      <c r="P5595" s="485"/>
      <c r="Q5595" s="485"/>
      <c r="R5595" s="485"/>
    </row>
    <row r="5596" spans="16:18" x14ac:dyDescent="0.2">
      <c r="P5596" s="485"/>
      <c r="Q5596" s="485"/>
      <c r="R5596" s="485"/>
    </row>
    <row r="5597" spans="16:18" x14ac:dyDescent="0.2">
      <c r="P5597" s="485"/>
      <c r="Q5597" s="485"/>
      <c r="R5597" s="485"/>
    </row>
    <row r="5598" spans="16:18" x14ac:dyDescent="0.2">
      <c r="P5598" s="485"/>
      <c r="Q5598" s="485"/>
      <c r="R5598" s="485"/>
    </row>
    <row r="5599" spans="16:18" x14ac:dyDescent="0.2">
      <c r="P5599" s="485"/>
      <c r="Q5599" s="485"/>
      <c r="R5599" s="485"/>
    </row>
    <row r="5600" spans="16:18" x14ac:dyDescent="0.2">
      <c r="P5600" s="485"/>
      <c r="Q5600" s="485"/>
      <c r="R5600" s="485"/>
    </row>
    <row r="5601" spans="16:18" x14ac:dyDescent="0.2">
      <c r="P5601" s="485"/>
      <c r="Q5601" s="485"/>
      <c r="R5601" s="485"/>
    </row>
    <row r="5602" spans="16:18" x14ac:dyDescent="0.2">
      <c r="P5602" s="485"/>
      <c r="Q5602" s="485"/>
      <c r="R5602" s="485"/>
    </row>
    <row r="5603" spans="16:18" x14ac:dyDescent="0.2">
      <c r="P5603" s="485"/>
      <c r="Q5603" s="485"/>
      <c r="R5603" s="485"/>
    </row>
    <row r="5604" spans="16:18" x14ac:dyDescent="0.2">
      <c r="P5604" s="485"/>
      <c r="Q5604" s="485"/>
      <c r="R5604" s="485"/>
    </row>
    <row r="5605" spans="16:18" x14ac:dyDescent="0.2">
      <c r="P5605" s="485"/>
      <c r="Q5605" s="485"/>
      <c r="R5605" s="485"/>
    </row>
    <row r="5606" spans="16:18" x14ac:dyDescent="0.2">
      <c r="P5606" s="485"/>
      <c r="Q5606" s="485"/>
      <c r="R5606" s="485"/>
    </row>
    <row r="5607" spans="16:18" x14ac:dyDescent="0.2">
      <c r="P5607" s="485"/>
      <c r="Q5607" s="485"/>
      <c r="R5607" s="485"/>
    </row>
    <row r="5608" spans="16:18" x14ac:dyDescent="0.2">
      <c r="P5608" s="485"/>
      <c r="Q5608" s="485"/>
      <c r="R5608" s="485"/>
    </row>
    <row r="5609" spans="16:18" x14ac:dyDescent="0.2">
      <c r="P5609" s="485"/>
      <c r="Q5609" s="485"/>
      <c r="R5609" s="485"/>
    </row>
    <row r="5610" spans="16:18" x14ac:dyDescent="0.2">
      <c r="P5610" s="485"/>
      <c r="Q5610" s="485"/>
      <c r="R5610" s="485"/>
    </row>
    <row r="5611" spans="16:18" x14ac:dyDescent="0.2">
      <c r="P5611" s="485"/>
      <c r="Q5611" s="485"/>
      <c r="R5611" s="485"/>
    </row>
    <row r="5612" spans="16:18" x14ac:dyDescent="0.2">
      <c r="P5612" s="485"/>
      <c r="Q5612" s="485"/>
      <c r="R5612" s="485"/>
    </row>
    <row r="5613" spans="16:18" x14ac:dyDescent="0.2">
      <c r="P5613" s="485"/>
      <c r="Q5613" s="485"/>
      <c r="R5613" s="485"/>
    </row>
    <row r="5614" spans="16:18" x14ac:dyDescent="0.2">
      <c r="P5614" s="485"/>
      <c r="Q5614" s="485"/>
      <c r="R5614" s="485"/>
    </row>
    <row r="5615" spans="16:18" x14ac:dyDescent="0.2">
      <c r="P5615" s="485"/>
      <c r="Q5615" s="485"/>
      <c r="R5615" s="485"/>
    </row>
    <row r="5616" spans="16:18" x14ac:dyDescent="0.2">
      <c r="P5616" s="485"/>
      <c r="Q5616" s="485"/>
      <c r="R5616" s="485"/>
    </row>
    <row r="5617" spans="16:18" x14ac:dyDescent="0.2">
      <c r="P5617" s="485"/>
      <c r="Q5617" s="485"/>
      <c r="R5617" s="485"/>
    </row>
    <row r="5618" spans="16:18" x14ac:dyDescent="0.2">
      <c r="P5618" s="485"/>
      <c r="Q5618" s="485"/>
      <c r="R5618" s="485"/>
    </row>
    <row r="5619" spans="16:18" x14ac:dyDescent="0.2">
      <c r="P5619" s="485"/>
      <c r="Q5619" s="485"/>
      <c r="R5619" s="485"/>
    </row>
    <row r="5620" spans="16:18" x14ac:dyDescent="0.2">
      <c r="P5620" s="485"/>
      <c r="Q5620" s="485"/>
      <c r="R5620" s="485"/>
    </row>
    <row r="5621" spans="16:18" x14ac:dyDescent="0.2">
      <c r="P5621" s="485"/>
      <c r="Q5621" s="485"/>
      <c r="R5621" s="485"/>
    </row>
    <row r="5622" spans="16:18" x14ac:dyDescent="0.2">
      <c r="P5622" s="485"/>
      <c r="Q5622" s="485"/>
      <c r="R5622" s="485"/>
    </row>
    <row r="5623" spans="16:18" x14ac:dyDescent="0.2">
      <c r="P5623" s="485"/>
      <c r="Q5623" s="485"/>
      <c r="R5623" s="485"/>
    </row>
    <row r="5624" spans="16:18" x14ac:dyDescent="0.2">
      <c r="P5624" s="485"/>
      <c r="Q5624" s="485"/>
      <c r="R5624" s="485"/>
    </row>
    <row r="5625" spans="16:18" x14ac:dyDescent="0.2">
      <c r="P5625" s="485"/>
      <c r="Q5625" s="485"/>
      <c r="R5625" s="485"/>
    </row>
    <row r="5626" spans="16:18" x14ac:dyDescent="0.2">
      <c r="P5626" s="485"/>
      <c r="Q5626" s="485"/>
      <c r="R5626" s="485"/>
    </row>
    <row r="5627" spans="16:18" x14ac:dyDescent="0.2">
      <c r="P5627" s="485"/>
      <c r="Q5627" s="485"/>
      <c r="R5627" s="485"/>
    </row>
    <row r="5628" spans="16:18" x14ac:dyDescent="0.2">
      <c r="P5628" s="485"/>
      <c r="Q5628" s="485"/>
      <c r="R5628" s="485"/>
    </row>
    <row r="5629" spans="16:18" x14ac:dyDescent="0.2">
      <c r="P5629" s="485"/>
      <c r="Q5629" s="485"/>
      <c r="R5629" s="485"/>
    </row>
    <row r="5630" spans="16:18" x14ac:dyDescent="0.2">
      <c r="P5630" s="485"/>
      <c r="Q5630" s="485"/>
      <c r="R5630" s="485"/>
    </row>
    <row r="5631" spans="16:18" x14ac:dyDescent="0.2">
      <c r="P5631" s="485"/>
      <c r="Q5631" s="485"/>
      <c r="R5631" s="485"/>
    </row>
    <row r="5632" spans="16:18" x14ac:dyDescent="0.2">
      <c r="P5632" s="485"/>
      <c r="Q5632" s="485"/>
      <c r="R5632" s="485"/>
    </row>
    <row r="5633" spans="16:18" x14ac:dyDescent="0.2">
      <c r="P5633" s="485"/>
      <c r="Q5633" s="485"/>
      <c r="R5633" s="485"/>
    </row>
    <row r="5634" spans="16:18" x14ac:dyDescent="0.2">
      <c r="P5634" s="485"/>
      <c r="Q5634" s="485"/>
      <c r="R5634" s="485"/>
    </row>
    <row r="5635" spans="16:18" x14ac:dyDescent="0.2">
      <c r="P5635" s="485"/>
      <c r="Q5635" s="485"/>
      <c r="R5635" s="485"/>
    </row>
    <row r="5636" spans="16:18" x14ac:dyDescent="0.2">
      <c r="P5636" s="485"/>
      <c r="Q5636" s="485"/>
      <c r="R5636" s="485"/>
    </row>
    <row r="5637" spans="16:18" x14ac:dyDescent="0.2">
      <c r="P5637" s="485"/>
      <c r="Q5637" s="485"/>
      <c r="R5637" s="485"/>
    </row>
    <row r="5638" spans="16:18" x14ac:dyDescent="0.2">
      <c r="P5638" s="485"/>
      <c r="Q5638" s="485"/>
      <c r="R5638" s="485"/>
    </row>
    <row r="5639" spans="16:18" x14ac:dyDescent="0.2">
      <c r="P5639" s="485"/>
      <c r="Q5639" s="485"/>
      <c r="R5639" s="485"/>
    </row>
    <row r="5640" spans="16:18" x14ac:dyDescent="0.2">
      <c r="P5640" s="485"/>
      <c r="Q5640" s="485"/>
      <c r="R5640" s="485"/>
    </row>
    <row r="5641" spans="16:18" x14ac:dyDescent="0.2">
      <c r="P5641" s="485"/>
      <c r="Q5641" s="485"/>
      <c r="R5641" s="485"/>
    </row>
    <row r="5642" spans="16:18" x14ac:dyDescent="0.2">
      <c r="P5642" s="485"/>
      <c r="Q5642" s="485"/>
      <c r="R5642" s="485"/>
    </row>
    <row r="5643" spans="16:18" x14ac:dyDescent="0.2">
      <c r="P5643" s="485"/>
      <c r="Q5643" s="485"/>
      <c r="R5643" s="485"/>
    </row>
    <row r="5644" spans="16:18" x14ac:dyDescent="0.2">
      <c r="P5644" s="485"/>
      <c r="Q5644" s="485"/>
      <c r="R5644" s="485"/>
    </row>
    <row r="5645" spans="16:18" x14ac:dyDescent="0.2">
      <c r="P5645" s="485"/>
      <c r="Q5645" s="485"/>
      <c r="R5645" s="485"/>
    </row>
    <row r="5646" spans="16:18" x14ac:dyDescent="0.2">
      <c r="P5646" s="485"/>
      <c r="Q5646" s="485"/>
      <c r="R5646" s="485"/>
    </row>
    <row r="5647" spans="16:18" x14ac:dyDescent="0.2">
      <c r="P5647" s="485"/>
      <c r="Q5647" s="485"/>
      <c r="R5647" s="485"/>
    </row>
    <row r="5648" spans="16:18" x14ac:dyDescent="0.2">
      <c r="P5648" s="485"/>
      <c r="Q5648" s="485"/>
      <c r="R5648" s="485"/>
    </row>
    <row r="5649" spans="16:18" x14ac:dyDescent="0.2">
      <c r="P5649" s="485"/>
      <c r="Q5649" s="485"/>
      <c r="R5649" s="485"/>
    </row>
    <row r="5650" spans="16:18" x14ac:dyDescent="0.2">
      <c r="P5650" s="485"/>
      <c r="Q5650" s="485"/>
      <c r="R5650" s="485"/>
    </row>
    <row r="5651" spans="16:18" x14ac:dyDescent="0.2">
      <c r="P5651" s="485"/>
      <c r="Q5651" s="485"/>
      <c r="R5651" s="485"/>
    </row>
    <row r="5652" spans="16:18" x14ac:dyDescent="0.2">
      <c r="P5652" s="485"/>
      <c r="Q5652" s="485"/>
      <c r="R5652" s="485"/>
    </row>
    <row r="5653" spans="16:18" x14ac:dyDescent="0.2">
      <c r="P5653" s="485"/>
      <c r="Q5653" s="485"/>
      <c r="R5653" s="485"/>
    </row>
    <row r="5654" spans="16:18" x14ac:dyDescent="0.2">
      <c r="P5654" s="485"/>
      <c r="Q5654" s="485"/>
      <c r="R5654" s="485"/>
    </row>
    <row r="5655" spans="16:18" x14ac:dyDescent="0.2">
      <c r="P5655" s="485"/>
      <c r="Q5655" s="485"/>
      <c r="R5655" s="485"/>
    </row>
    <row r="5656" spans="16:18" x14ac:dyDescent="0.2">
      <c r="P5656" s="485"/>
      <c r="Q5656" s="485"/>
      <c r="R5656" s="485"/>
    </row>
    <row r="5657" spans="16:18" x14ac:dyDescent="0.2">
      <c r="P5657" s="485"/>
      <c r="Q5657" s="485"/>
      <c r="R5657" s="485"/>
    </row>
    <row r="5658" spans="16:18" x14ac:dyDescent="0.2">
      <c r="P5658" s="485"/>
      <c r="Q5658" s="485"/>
      <c r="R5658" s="485"/>
    </row>
    <row r="5659" spans="16:18" x14ac:dyDescent="0.2">
      <c r="P5659" s="485"/>
      <c r="Q5659" s="485"/>
      <c r="R5659" s="485"/>
    </row>
    <row r="5660" spans="16:18" x14ac:dyDescent="0.2">
      <c r="P5660" s="485"/>
      <c r="Q5660" s="485"/>
      <c r="R5660" s="485"/>
    </row>
    <row r="5661" spans="16:18" x14ac:dyDescent="0.2">
      <c r="P5661" s="485"/>
      <c r="Q5661" s="485"/>
      <c r="R5661" s="485"/>
    </row>
    <row r="5662" spans="16:18" x14ac:dyDescent="0.2">
      <c r="P5662" s="485"/>
      <c r="Q5662" s="485"/>
      <c r="R5662" s="485"/>
    </row>
    <row r="5663" spans="16:18" x14ac:dyDescent="0.2">
      <c r="P5663" s="485"/>
      <c r="Q5663" s="485"/>
      <c r="R5663" s="485"/>
    </row>
    <row r="5664" spans="16:18" x14ac:dyDescent="0.2">
      <c r="P5664" s="485"/>
      <c r="Q5664" s="485"/>
      <c r="R5664" s="485"/>
    </row>
    <row r="5665" spans="16:18" x14ac:dyDescent="0.2">
      <c r="P5665" s="485"/>
      <c r="Q5665" s="485"/>
      <c r="R5665" s="485"/>
    </row>
    <row r="5666" spans="16:18" x14ac:dyDescent="0.2">
      <c r="P5666" s="485"/>
      <c r="Q5666" s="485"/>
      <c r="R5666" s="485"/>
    </row>
    <row r="5667" spans="16:18" x14ac:dyDescent="0.2">
      <c r="P5667" s="485"/>
      <c r="Q5667" s="485"/>
      <c r="R5667" s="485"/>
    </row>
    <row r="5668" spans="16:18" x14ac:dyDescent="0.2">
      <c r="P5668" s="485"/>
      <c r="Q5668" s="485"/>
      <c r="R5668" s="485"/>
    </row>
    <row r="5669" spans="16:18" x14ac:dyDescent="0.2">
      <c r="P5669" s="485"/>
      <c r="Q5669" s="485"/>
      <c r="R5669" s="485"/>
    </row>
    <row r="5670" spans="16:18" x14ac:dyDescent="0.2">
      <c r="P5670" s="485"/>
      <c r="Q5670" s="485"/>
      <c r="R5670" s="485"/>
    </row>
    <row r="5671" spans="16:18" x14ac:dyDescent="0.2">
      <c r="P5671" s="485"/>
      <c r="Q5671" s="485"/>
      <c r="R5671" s="485"/>
    </row>
    <row r="5672" spans="16:18" x14ac:dyDescent="0.2">
      <c r="P5672" s="485"/>
      <c r="Q5672" s="485"/>
      <c r="R5672" s="485"/>
    </row>
    <row r="5673" spans="16:18" x14ac:dyDescent="0.2">
      <c r="P5673" s="485"/>
      <c r="Q5673" s="485"/>
      <c r="R5673" s="485"/>
    </row>
    <row r="5674" spans="16:18" x14ac:dyDescent="0.2">
      <c r="P5674" s="485"/>
      <c r="Q5674" s="485"/>
      <c r="R5674" s="485"/>
    </row>
    <row r="5675" spans="16:18" x14ac:dyDescent="0.2">
      <c r="P5675" s="485"/>
      <c r="Q5675" s="485"/>
      <c r="R5675" s="485"/>
    </row>
    <row r="5676" spans="16:18" x14ac:dyDescent="0.2">
      <c r="P5676" s="485"/>
      <c r="Q5676" s="485"/>
      <c r="R5676" s="485"/>
    </row>
    <row r="5677" spans="16:18" x14ac:dyDescent="0.2">
      <c r="P5677" s="485"/>
      <c r="Q5677" s="485"/>
      <c r="R5677" s="485"/>
    </row>
    <row r="5678" spans="16:18" x14ac:dyDescent="0.2">
      <c r="P5678" s="485"/>
      <c r="Q5678" s="485"/>
      <c r="R5678" s="485"/>
    </row>
    <row r="5679" spans="16:18" x14ac:dyDescent="0.2">
      <c r="P5679" s="485"/>
      <c r="Q5679" s="485"/>
      <c r="R5679" s="485"/>
    </row>
    <row r="5680" spans="16:18" x14ac:dyDescent="0.2">
      <c r="P5680" s="485"/>
      <c r="Q5680" s="485"/>
      <c r="R5680" s="485"/>
    </row>
    <row r="5681" spans="16:18" x14ac:dyDescent="0.2">
      <c r="P5681" s="485"/>
      <c r="Q5681" s="485"/>
      <c r="R5681" s="485"/>
    </row>
    <row r="5682" spans="16:18" x14ac:dyDescent="0.2">
      <c r="P5682" s="485"/>
      <c r="Q5682" s="485"/>
      <c r="R5682" s="485"/>
    </row>
    <row r="5683" spans="16:18" x14ac:dyDescent="0.2">
      <c r="P5683" s="485"/>
      <c r="Q5683" s="485"/>
      <c r="R5683" s="485"/>
    </row>
    <row r="5684" spans="16:18" x14ac:dyDescent="0.2">
      <c r="P5684" s="485"/>
      <c r="Q5684" s="485"/>
      <c r="R5684" s="485"/>
    </row>
    <row r="5685" spans="16:18" x14ac:dyDescent="0.2">
      <c r="P5685" s="485"/>
      <c r="Q5685" s="485"/>
      <c r="R5685" s="485"/>
    </row>
    <row r="5686" spans="16:18" x14ac:dyDescent="0.2">
      <c r="P5686" s="485"/>
      <c r="Q5686" s="485"/>
      <c r="R5686" s="485"/>
    </row>
    <row r="5687" spans="16:18" x14ac:dyDescent="0.2">
      <c r="P5687" s="485"/>
      <c r="Q5687" s="485"/>
      <c r="R5687" s="485"/>
    </row>
    <row r="5688" spans="16:18" x14ac:dyDescent="0.2">
      <c r="P5688" s="485"/>
      <c r="Q5688" s="485"/>
      <c r="R5688" s="485"/>
    </row>
    <row r="5689" spans="16:18" x14ac:dyDescent="0.2">
      <c r="P5689" s="485"/>
      <c r="Q5689" s="485"/>
      <c r="R5689" s="485"/>
    </row>
    <row r="5690" spans="16:18" x14ac:dyDescent="0.2">
      <c r="P5690" s="485"/>
      <c r="Q5690" s="485"/>
      <c r="R5690" s="485"/>
    </row>
    <row r="5691" spans="16:18" x14ac:dyDescent="0.2">
      <c r="P5691" s="485"/>
      <c r="Q5691" s="485"/>
      <c r="R5691" s="485"/>
    </row>
    <row r="5692" spans="16:18" x14ac:dyDescent="0.2">
      <c r="P5692" s="485"/>
      <c r="Q5692" s="485"/>
      <c r="R5692" s="485"/>
    </row>
    <row r="5693" spans="16:18" x14ac:dyDescent="0.2">
      <c r="P5693" s="485"/>
      <c r="Q5693" s="485"/>
      <c r="R5693" s="485"/>
    </row>
    <row r="5694" spans="16:18" x14ac:dyDescent="0.2">
      <c r="P5694" s="485"/>
      <c r="Q5694" s="485"/>
      <c r="R5694" s="485"/>
    </row>
    <row r="5695" spans="16:18" x14ac:dyDescent="0.2">
      <c r="P5695" s="485"/>
      <c r="Q5695" s="485"/>
      <c r="R5695" s="485"/>
    </row>
    <row r="5696" spans="16:18" x14ac:dyDescent="0.2">
      <c r="P5696" s="485"/>
      <c r="Q5696" s="485"/>
      <c r="R5696" s="485"/>
    </row>
    <row r="5697" spans="16:18" x14ac:dyDescent="0.2">
      <c r="P5697" s="485"/>
      <c r="Q5697" s="485"/>
      <c r="R5697" s="485"/>
    </row>
    <row r="5698" spans="16:18" x14ac:dyDescent="0.2">
      <c r="P5698" s="485"/>
      <c r="Q5698" s="485"/>
      <c r="R5698" s="485"/>
    </row>
    <row r="5699" spans="16:18" x14ac:dyDescent="0.2">
      <c r="P5699" s="485"/>
      <c r="Q5699" s="485"/>
      <c r="R5699" s="485"/>
    </row>
    <row r="5700" spans="16:18" x14ac:dyDescent="0.2">
      <c r="P5700" s="485"/>
      <c r="Q5700" s="485"/>
      <c r="R5700" s="485"/>
    </row>
    <row r="5701" spans="16:18" x14ac:dyDescent="0.2">
      <c r="P5701" s="485"/>
      <c r="Q5701" s="485"/>
      <c r="R5701" s="485"/>
    </row>
    <row r="5702" spans="16:18" x14ac:dyDescent="0.2">
      <c r="P5702" s="485"/>
      <c r="Q5702" s="485"/>
      <c r="R5702" s="485"/>
    </row>
    <row r="5703" spans="16:18" x14ac:dyDescent="0.2">
      <c r="P5703" s="485"/>
      <c r="Q5703" s="485"/>
      <c r="R5703" s="485"/>
    </row>
    <row r="5704" spans="16:18" x14ac:dyDescent="0.2">
      <c r="P5704" s="485"/>
      <c r="Q5704" s="485"/>
      <c r="R5704" s="485"/>
    </row>
    <row r="5705" spans="16:18" x14ac:dyDescent="0.2">
      <c r="P5705" s="485"/>
      <c r="Q5705" s="485"/>
      <c r="R5705" s="485"/>
    </row>
    <row r="5706" spans="16:18" x14ac:dyDescent="0.2">
      <c r="P5706" s="485"/>
      <c r="Q5706" s="485"/>
      <c r="R5706" s="485"/>
    </row>
    <row r="5707" spans="16:18" x14ac:dyDescent="0.2">
      <c r="P5707" s="485"/>
      <c r="Q5707" s="485"/>
      <c r="R5707" s="485"/>
    </row>
    <row r="5708" spans="16:18" x14ac:dyDescent="0.2">
      <c r="P5708" s="485"/>
      <c r="Q5708" s="485"/>
      <c r="R5708" s="485"/>
    </row>
    <row r="5709" spans="16:18" x14ac:dyDescent="0.2">
      <c r="P5709" s="485"/>
      <c r="Q5709" s="485"/>
      <c r="R5709" s="485"/>
    </row>
    <row r="5710" spans="16:18" x14ac:dyDescent="0.2">
      <c r="P5710" s="485"/>
      <c r="Q5710" s="485"/>
      <c r="R5710" s="485"/>
    </row>
    <row r="5711" spans="16:18" x14ac:dyDescent="0.2">
      <c r="P5711" s="485"/>
      <c r="Q5711" s="485"/>
      <c r="R5711" s="485"/>
    </row>
    <row r="5712" spans="16:18" x14ac:dyDescent="0.2">
      <c r="P5712" s="485"/>
      <c r="Q5712" s="485"/>
      <c r="R5712" s="485"/>
    </row>
    <row r="5713" spans="16:18" x14ac:dyDescent="0.2">
      <c r="P5713" s="485"/>
      <c r="Q5713" s="485"/>
      <c r="R5713" s="485"/>
    </row>
    <row r="5714" spans="16:18" x14ac:dyDescent="0.2">
      <c r="P5714" s="485"/>
      <c r="Q5714" s="485"/>
      <c r="R5714" s="485"/>
    </row>
    <row r="5715" spans="16:18" x14ac:dyDescent="0.2">
      <c r="P5715" s="485"/>
      <c r="Q5715" s="485"/>
      <c r="R5715" s="485"/>
    </row>
    <row r="5716" spans="16:18" x14ac:dyDescent="0.2">
      <c r="P5716" s="485"/>
      <c r="Q5716" s="485"/>
      <c r="R5716" s="485"/>
    </row>
    <row r="5717" spans="16:18" x14ac:dyDescent="0.2">
      <c r="P5717" s="485"/>
      <c r="Q5717" s="485"/>
      <c r="R5717" s="485"/>
    </row>
    <row r="5718" spans="16:18" x14ac:dyDescent="0.2">
      <c r="P5718" s="485"/>
      <c r="Q5718" s="485"/>
      <c r="R5718" s="485"/>
    </row>
    <row r="5719" spans="16:18" x14ac:dyDescent="0.2">
      <c r="P5719" s="485"/>
      <c r="Q5719" s="485"/>
      <c r="R5719" s="485"/>
    </row>
    <row r="5720" spans="16:18" x14ac:dyDescent="0.2">
      <c r="P5720" s="485"/>
      <c r="Q5720" s="485"/>
      <c r="R5720" s="485"/>
    </row>
    <row r="5721" spans="16:18" x14ac:dyDescent="0.2">
      <c r="P5721" s="485"/>
      <c r="Q5721" s="485"/>
      <c r="R5721" s="485"/>
    </row>
    <row r="5722" spans="16:18" x14ac:dyDescent="0.2">
      <c r="P5722" s="485"/>
      <c r="Q5722" s="485"/>
      <c r="R5722" s="485"/>
    </row>
    <row r="5723" spans="16:18" x14ac:dyDescent="0.2">
      <c r="P5723" s="485"/>
      <c r="Q5723" s="485"/>
      <c r="R5723" s="485"/>
    </row>
    <row r="5724" spans="16:18" x14ac:dyDescent="0.2">
      <c r="P5724" s="485"/>
      <c r="Q5724" s="485"/>
      <c r="R5724" s="485"/>
    </row>
    <row r="5725" spans="16:18" x14ac:dyDescent="0.2">
      <c r="P5725" s="485"/>
      <c r="Q5725" s="485"/>
      <c r="R5725" s="485"/>
    </row>
    <row r="5726" spans="16:18" x14ac:dyDescent="0.2">
      <c r="P5726" s="485"/>
      <c r="Q5726" s="485"/>
      <c r="R5726" s="485"/>
    </row>
    <row r="5727" spans="16:18" x14ac:dyDescent="0.2">
      <c r="P5727" s="485"/>
      <c r="Q5727" s="485"/>
      <c r="R5727" s="485"/>
    </row>
    <row r="5728" spans="16:18" x14ac:dyDescent="0.2">
      <c r="P5728" s="485"/>
      <c r="Q5728" s="485"/>
      <c r="R5728" s="485"/>
    </row>
    <row r="5729" spans="16:18" x14ac:dyDescent="0.2">
      <c r="P5729" s="485"/>
      <c r="Q5729" s="485"/>
      <c r="R5729" s="485"/>
    </row>
    <row r="5730" spans="16:18" x14ac:dyDescent="0.2">
      <c r="P5730" s="485"/>
      <c r="Q5730" s="485"/>
      <c r="R5730" s="485"/>
    </row>
    <row r="5731" spans="16:18" x14ac:dyDescent="0.2">
      <c r="P5731" s="485"/>
      <c r="Q5731" s="485"/>
      <c r="R5731" s="485"/>
    </row>
    <row r="5732" spans="16:18" x14ac:dyDescent="0.2">
      <c r="P5732" s="485"/>
      <c r="Q5732" s="485"/>
      <c r="R5732" s="485"/>
    </row>
    <row r="5733" spans="16:18" x14ac:dyDescent="0.2">
      <c r="P5733" s="485"/>
      <c r="Q5733" s="485"/>
      <c r="R5733" s="485"/>
    </row>
    <row r="5734" spans="16:18" x14ac:dyDescent="0.2">
      <c r="P5734" s="485"/>
      <c r="Q5734" s="485"/>
      <c r="R5734" s="485"/>
    </row>
    <row r="5735" spans="16:18" x14ac:dyDescent="0.2">
      <c r="P5735" s="485"/>
      <c r="Q5735" s="485"/>
      <c r="R5735" s="485"/>
    </row>
    <row r="5736" spans="16:18" x14ac:dyDescent="0.2">
      <c r="P5736" s="485"/>
      <c r="Q5736" s="485"/>
      <c r="R5736" s="485"/>
    </row>
    <row r="5737" spans="16:18" x14ac:dyDescent="0.2">
      <c r="P5737" s="485"/>
      <c r="Q5737" s="485"/>
      <c r="R5737" s="485"/>
    </row>
    <row r="5738" spans="16:18" x14ac:dyDescent="0.2">
      <c r="P5738" s="485"/>
      <c r="Q5738" s="485"/>
      <c r="R5738" s="485"/>
    </row>
    <row r="5739" spans="16:18" x14ac:dyDescent="0.2">
      <c r="P5739" s="485"/>
      <c r="Q5739" s="485"/>
      <c r="R5739" s="485"/>
    </row>
    <row r="5740" spans="16:18" x14ac:dyDescent="0.2">
      <c r="P5740" s="485"/>
      <c r="Q5740" s="485"/>
      <c r="R5740" s="485"/>
    </row>
    <row r="5741" spans="16:18" x14ac:dyDescent="0.2">
      <c r="P5741" s="485"/>
      <c r="Q5741" s="485"/>
      <c r="R5741" s="485"/>
    </row>
    <row r="5742" spans="16:18" x14ac:dyDescent="0.2">
      <c r="P5742" s="485"/>
      <c r="Q5742" s="485"/>
      <c r="R5742" s="485"/>
    </row>
    <row r="5743" spans="16:18" x14ac:dyDescent="0.2">
      <c r="P5743" s="485"/>
      <c r="Q5743" s="485"/>
      <c r="R5743" s="485"/>
    </row>
    <row r="5744" spans="16:18" x14ac:dyDescent="0.2">
      <c r="P5744" s="485"/>
      <c r="Q5744" s="485"/>
      <c r="R5744" s="485"/>
    </row>
    <row r="5745" spans="16:18" x14ac:dyDescent="0.2">
      <c r="P5745" s="485"/>
      <c r="Q5745" s="485"/>
      <c r="R5745" s="485"/>
    </row>
    <row r="5746" spans="16:18" x14ac:dyDescent="0.2">
      <c r="P5746" s="485"/>
      <c r="Q5746" s="485"/>
      <c r="R5746" s="485"/>
    </row>
    <row r="5747" spans="16:18" x14ac:dyDescent="0.2">
      <c r="P5747" s="485"/>
      <c r="Q5747" s="485"/>
      <c r="R5747" s="485"/>
    </row>
    <row r="5748" spans="16:18" x14ac:dyDescent="0.2">
      <c r="P5748" s="485"/>
      <c r="Q5748" s="485"/>
      <c r="R5748" s="485"/>
    </row>
    <row r="5749" spans="16:18" x14ac:dyDescent="0.2">
      <c r="P5749" s="485"/>
      <c r="Q5749" s="485"/>
      <c r="R5749" s="485"/>
    </row>
    <row r="5750" spans="16:18" x14ac:dyDescent="0.2">
      <c r="P5750" s="485"/>
      <c r="Q5750" s="485"/>
      <c r="R5750" s="485"/>
    </row>
    <row r="5751" spans="16:18" x14ac:dyDescent="0.2">
      <c r="P5751" s="485"/>
      <c r="Q5751" s="485"/>
      <c r="R5751" s="485"/>
    </row>
    <row r="5752" spans="16:18" x14ac:dyDescent="0.2">
      <c r="P5752" s="485"/>
      <c r="Q5752" s="485"/>
      <c r="R5752" s="485"/>
    </row>
    <row r="5753" spans="16:18" x14ac:dyDescent="0.2">
      <c r="P5753" s="485"/>
      <c r="Q5753" s="485"/>
      <c r="R5753" s="485"/>
    </row>
    <row r="5754" spans="16:18" x14ac:dyDescent="0.2">
      <c r="P5754" s="485"/>
      <c r="Q5754" s="485"/>
      <c r="R5754" s="485"/>
    </row>
    <row r="5755" spans="16:18" x14ac:dyDescent="0.2">
      <c r="P5755" s="485"/>
      <c r="Q5755" s="485"/>
      <c r="R5755" s="485"/>
    </row>
    <row r="5756" spans="16:18" x14ac:dyDescent="0.2">
      <c r="P5756" s="485"/>
      <c r="Q5756" s="485"/>
      <c r="R5756" s="485"/>
    </row>
    <row r="5757" spans="16:18" x14ac:dyDescent="0.2">
      <c r="P5757" s="485"/>
      <c r="Q5757" s="485"/>
      <c r="R5757" s="485"/>
    </row>
    <row r="5758" spans="16:18" x14ac:dyDescent="0.2">
      <c r="P5758" s="485"/>
      <c r="Q5758" s="485"/>
      <c r="R5758" s="485"/>
    </row>
    <row r="5759" spans="16:18" x14ac:dyDescent="0.2">
      <c r="P5759" s="485"/>
      <c r="Q5759" s="485"/>
      <c r="R5759" s="485"/>
    </row>
    <row r="5760" spans="16:18" x14ac:dyDescent="0.2">
      <c r="P5760" s="485"/>
      <c r="Q5760" s="485"/>
      <c r="R5760" s="485"/>
    </row>
    <row r="5761" spans="16:18" x14ac:dyDescent="0.2">
      <c r="P5761" s="485"/>
      <c r="Q5761" s="485"/>
      <c r="R5761" s="485"/>
    </row>
    <row r="5762" spans="16:18" x14ac:dyDescent="0.2">
      <c r="P5762" s="485"/>
      <c r="Q5762" s="485"/>
      <c r="R5762" s="485"/>
    </row>
    <row r="5763" spans="16:18" x14ac:dyDescent="0.2">
      <c r="P5763" s="485"/>
      <c r="Q5763" s="485"/>
      <c r="R5763" s="485"/>
    </row>
    <row r="5764" spans="16:18" x14ac:dyDescent="0.2">
      <c r="P5764" s="485"/>
      <c r="Q5764" s="485"/>
      <c r="R5764" s="485"/>
    </row>
    <row r="5765" spans="16:18" x14ac:dyDescent="0.2">
      <c r="P5765" s="485"/>
      <c r="Q5765" s="485"/>
      <c r="R5765" s="485"/>
    </row>
    <row r="5766" spans="16:18" x14ac:dyDescent="0.2">
      <c r="P5766" s="485"/>
      <c r="Q5766" s="485"/>
      <c r="R5766" s="485"/>
    </row>
    <row r="5767" spans="16:18" x14ac:dyDescent="0.2">
      <c r="P5767" s="485"/>
      <c r="Q5767" s="485"/>
      <c r="R5767" s="485"/>
    </row>
    <row r="5768" spans="16:18" x14ac:dyDescent="0.2">
      <c r="P5768" s="485"/>
      <c r="Q5768" s="485"/>
      <c r="R5768" s="485"/>
    </row>
    <row r="5769" spans="16:18" x14ac:dyDescent="0.2">
      <c r="P5769" s="485"/>
      <c r="Q5769" s="485"/>
      <c r="R5769" s="485"/>
    </row>
    <row r="5770" spans="16:18" x14ac:dyDescent="0.2">
      <c r="P5770" s="485"/>
      <c r="Q5770" s="485"/>
      <c r="R5770" s="485"/>
    </row>
    <row r="5771" spans="16:18" x14ac:dyDescent="0.2">
      <c r="P5771" s="485"/>
      <c r="Q5771" s="485"/>
      <c r="R5771" s="485"/>
    </row>
    <row r="5772" spans="16:18" x14ac:dyDescent="0.2">
      <c r="P5772" s="485"/>
      <c r="Q5772" s="485"/>
      <c r="R5772" s="485"/>
    </row>
    <row r="5773" spans="16:18" x14ac:dyDescent="0.2">
      <c r="P5773" s="485"/>
      <c r="Q5773" s="485"/>
      <c r="R5773" s="485"/>
    </row>
    <row r="5774" spans="16:18" x14ac:dyDescent="0.2">
      <c r="P5774" s="485"/>
      <c r="Q5774" s="485"/>
      <c r="R5774" s="485"/>
    </row>
    <row r="5775" spans="16:18" x14ac:dyDescent="0.2">
      <c r="P5775" s="485"/>
      <c r="Q5775" s="485"/>
      <c r="R5775" s="485"/>
    </row>
    <row r="5776" spans="16:18" x14ac:dyDescent="0.2">
      <c r="P5776" s="485"/>
      <c r="Q5776" s="485"/>
      <c r="R5776" s="485"/>
    </row>
    <row r="5777" spans="16:18" x14ac:dyDescent="0.2">
      <c r="P5777" s="485"/>
      <c r="Q5777" s="485"/>
      <c r="R5777" s="485"/>
    </row>
    <row r="5778" spans="16:18" x14ac:dyDescent="0.2">
      <c r="P5778" s="485"/>
      <c r="Q5778" s="485"/>
      <c r="R5778" s="485"/>
    </row>
    <row r="5779" spans="16:18" x14ac:dyDescent="0.2">
      <c r="P5779" s="485"/>
      <c r="Q5779" s="485"/>
      <c r="R5779" s="485"/>
    </row>
    <row r="5780" spans="16:18" x14ac:dyDescent="0.2">
      <c r="P5780" s="485"/>
      <c r="Q5780" s="485"/>
      <c r="R5780" s="485"/>
    </row>
    <row r="5781" spans="16:18" x14ac:dyDescent="0.2">
      <c r="P5781" s="485"/>
      <c r="Q5781" s="485"/>
      <c r="R5781" s="485"/>
    </row>
    <row r="5782" spans="16:18" x14ac:dyDescent="0.2">
      <c r="P5782" s="485"/>
      <c r="Q5782" s="485"/>
      <c r="R5782" s="485"/>
    </row>
    <row r="5783" spans="16:18" x14ac:dyDescent="0.2">
      <c r="P5783" s="485"/>
      <c r="Q5783" s="485"/>
      <c r="R5783" s="485"/>
    </row>
    <row r="5784" spans="16:18" x14ac:dyDescent="0.2">
      <c r="P5784" s="485"/>
      <c r="Q5784" s="485"/>
      <c r="R5784" s="485"/>
    </row>
    <row r="5785" spans="16:18" x14ac:dyDescent="0.2">
      <c r="P5785" s="485"/>
      <c r="Q5785" s="485"/>
      <c r="R5785" s="485"/>
    </row>
    <row r="5786" spans="16:18" x14ac:dyDescent="0.2">
      <c r="P5786" s="485"/>
      <c r="Q5786" s="485"/>
      <c r="R5786" s="485"/>
    </row>
    <row r="5787" spans="16:18" x14ac:dyDescent="0.2">
      <c r="P5787" s="485"/>
      <c r="Q5787" s="485"/>
      <c r="R5787" s="485"/>
    </row>
    <row r="5788" spans="16:18" x14ac:dyDescent="0.2">
      <c r="P5788" s="485"/>
      <c r="Q5788" s="485"/>
      <c r="R5788" s="485"/>
    </row>
    <row r="5789" spans="16:18" x14ac:dyDescent="0.2">
      <c r="P5789" s="485"/>
      <c r="Q5789" s="485"/>
      <c r="R5789" s="485"/>
    </row>
    <row r="5790" spans="16:18" x14ac:dyDescent="0.2">
      <c r="P5790" s="485"/>
      <c r="Q5790" s="485"/>
      <c r="R5790" s="485"/>
    </row>
    <row r="5791" spans="16:18" x14ac:dyDescent="0.2">
      <c r="P5791" s="485"/>
      <c r="Q5791" s="485"/>
      <c r="R5791" s="485"/>
    </row>
    <row r="5792" spans="16:18" x14ac:dyDescent="0.2">
      <c r="P5792" s="485"/>
      <c r="Q5792" s="485"/>
      <c r="R5792" s="485"/>
    </row>
    <row r="5793" spans="16:18" x14ac:dyDescent="0.2">
      <c r="P5793" s="485"/>
      <c r="Q5793" s="485"/>
      <c r="R5793" s="485"/>
    </row>
    <row r="5794" spans="16:18" x14ac:dyDescent="0.2">
      <c r="P5794" s="485"/>
      <c r="Q5794" s="485"/>
      <c r="R5794" s="485"/>
    </row>
    <row r="5795" spans="16:18" x14ac:dyDescent="0.2">
      <c r="P5795" s="485"/>
      <c r="Q5795" s="485"/>
      <c r="R5795" s="485"/>
    </row>
    <row r="5796" spans="16:18" x14ac:dyDescent="0.2">
      <c r="P5796" s="485"/>
      <c r="Q5796" s="485"/>
      <c r="R5796" s="485"/>
    </row>
    <row r="5797" spans="16:18" x14ac:dyDescent="0.2">
      <c r="P5797" s="485"/>
      <c r="Q5797" s="485"/>
      <c r="R5797" s="485"/>
    </row>
    <row r="5798" spans="16:18" x14ac:dyDescent="0.2">
      <c r="P5798" s="485"/>
      <c r="Q5798" s="485"/>
      <c r="R5798" s="485"/>
    </row>
    <row r="5799" spans="16:18" x14ac:dyDescent="0.2">
      <c r="P5799" s="485"/>
      <c r="Q5799" s="485"/>
      <c r="R5799" s="485"/>
    </row>
    <row r="5800" spans="16:18" x14ac:dyDescent="0.2">
      <c r="P5800" s="485"/>
      <c r="Q5800" s="485"/>
      <c r="R5800" s="485"/>
    </row>
    <row r="5801" spans="16:18" x14ac:dyDescent="0.2">
      <c r="P5801" s="485"/>
      <c r="Q5801" s="485"/>
      <c r="R5801" s="485"/>
    </row>
    <row r="5802" spans="16:18" x14ac:dyDescent="0.2">
      <c r="P5802" s="485"/>
      <c r="Q5802" s="485"/>
      <c r="R5802" s="485"/>
    </row>
    <row r="5803" spans="16:18" x14ac:dyDescent="0.2">
      <c r="P5803" s="485"/>
      <c r="Q5803" s="485"/>
      <c r="R5803" s="485"/>
    </row>
    <row r="5804" spans="16:18" x14ac:dyDescent="0.2">
      <c r="P5804" s="485"/>
      <c r="Q5804" s="485"/>
      <c r="R5804" s="485"/>
    </row>
    <row r="5805" spans="16:18" x14ac:dyDescent="0.2">
      <c r="P5805" s="485"/>
      <c r="Q5805" s="485"/>
      <c r="R5805" s="485"/>
    </row>
    <row r="5806" spans="16:18" x14ac:dyDescent="0.2">
      <c r="P5806" s="485"/>
      <c r="Q5806" s="485"/>
      <c r="R5806" s="485"/>
    </row>
    <row r="5807" spans="16:18" x14ac:dyDescent="0.2">
      <c r="P5807" s="485"/>
      <c r="Q5807" s="485"/>
      <c r="R5807" s="485"/>
    </row>
    <row r="5808" spans="16:18" x14ac:dyDescent="0.2">
      <c r="P5808" s="485"/>
      <c r="Q5808" s="485"/>
      <c r="R5808" s="485"/>
    </row>
    <row r="5809" spans="16:18" x14ac:dyDescent="0.2">
      <c r="P5809" s="485"/>
      <c r="Q5809" s="485"/>
      <c r="R5809" s="485"/>
    </row>
    <row r="5810" spans="16:18" x14ac:dyDescent="0.2">
      <c r="P5810" s="485"/>
      <c r="Q5810" s="485"/>
      <c r="R5810" s="485"/>
    </row>
    <row r="5811" spans="16:18" x14ac:dyDescent="0.2">
      <c r="P5811" s="485"/>
      <c r="Q5811" s="485"/>
      <c r="R5811" s="485"/>
    </row>
    <row r="5812" spans="16:18" x14ac:dyDescent="0.2">
      <c r="P5812" s="485"/>
      <c r="Q5812" s="485"/>
      <c r="R5812" s="485"/>
    </row>
    <row r="5813" spans="16:18" x14ac:dyDescent="0.2">
      <c r="P5813" s="485"/>
      <c r="Q5813" s="485"/>
      <c r="R5813" s="485"/>
    </row>
    <row r="5814" spans="16:18" x14ac:dyDescent="0.2">
      <c r="P5814" s="485"/>
      <c r="Q5814" s="485"/>
      <c r="R5814" s="485"/>
    </row>
    <row r="5815" spans="16:18" x14ac:dyDescent="0.2">
      <c r="P5815" s="485"/>
      <c r="Q5815" s="485"/>
      <c r="R5815" s="485"/>
    </row>
    <row r="5816" spans="16:18" x14ac:dyDescent="0.2">
      <c r="P5816" s="485"/>
      <c r="Q5816" s="485"/>
      <c r="R5816" s="485"/>
    </row>
    <row r="5817" spans="16:18" x14ac:dyDescent="0.2">
      <c r="P5817" s="485"/>
      <c r="Q5817" s="485"/>
      <c r="R5817" s="485"/>
    </row>
    <row r="5818" spans="16:18" x14ac:dyDescent="0.2">
      <c r="P5818" s="485"/>
      <c r="Q5818" s="485"/>
      <c r="R5818" s="485"/>
    </row>
    <row r="5819" spans="16:18" x14ac:dyDescent="0.2">
      <c r="P5819" s="485"/>
      <c r="Q5819" s="485"/>
      <c r="R5819" s="485"/>
    </row>
    <row r="5820" spans="16:18" x14ac:dyDescent="0.2">
      <c r="P5820" s="485"/>
      <c r="Q5820" s="485"/>
      <c r="R5820" s="485"/>
    </row>
    <row r="5821" spans="16:18" x14ac:dyDescent="0.2">
      <c r="P5821" s="485"/>
      <c r="Q5821" s="485"/>
      <c r="R5821" s="485"/>
    </row>
    <row r="5822" spans="16:18" x14ac:dyDescent="0.2">
      <c r="P5822" s="485"/>
      <c r="Q5822" s="485"/>
      <c r="R5822" s="485"/>
    </row>
    <row r="5823" spans="16:18" x14ac:dyDescent="0.2">
      <c r="P5823" s="485"/>
      <c r="Q5823" s="485"/>
      <c r="R5823" s="485"/>
    </row>
    <row r="5824" spans="16:18" x14ac:dyDescent="0.2">
      <c r="P5824" s="485"/>
      <c r="Q5824" s="485"/>
      <c r="R5824" s="485"/>
    </row>
    <row r="5825" spans="16:18" x14ac:dyDescent="0.2">
      <c r="P5825" s="485"/>
      <c r="Q5825" s="485"/>
      <c r="R5825" s="485"/>
    </row>
    <row r="5826" spans="16:18" x14ac:dyDescent="0.2">
      <c r="P5826" s="485"/>
      <c r="Q5826" s="485"/>
      <c r="R5826" s="485"/>
    </row>
    <row r="5827" spans="16:18" x14ac:dyDescent="0.2">
      <c r="P5827" s="485"/>
      <c r="Q5827" s="485"/>
      <c r="R5827" s="485"/>
    </row>
    <row r="5828" spans="16:18" x14ac:dyDescent="0.2">
      <c r="P5828" s="485"/>
      <c r="Q5828" s="485"/>
      <c r="R5828" s="485"/>
    </row>
    <row r="5829" spans="16:18" x14ac:dyDescent="0.2">
      <c r="P5829" s="485"/>
      <c r="Q5829" s="485"/>
      <c r="R5829" s="485"/>
    </row>
    <row r="5830" spans="16:18" x14ac:dyDescent="0.2">
      <c r="P5830" s="485"/>
      <c r="Q5830" s="485"/>
      <c r="R5830" s="485"/>
    </row>
    <row r="5831" spans="16:18" x14ac:dyDescent="0.2">
      <c r="P5831" s="485"/>
      <c r="Q5831" s="485"/>
      <c r="R5831" s="485"/>
    </row>
    <row r="5832" spans="16:18" x14ac:dyDescent="0.2">
      <c r="P5832" s="485"/>
      <c r="Q5832" s="485"/>
      <c r="R5832" s="485"/>
    </row>
    <row r="5833" spans="16:18" x14ac:dyDescent="0.2">
      <c r="P5833" s="485"/>
      <c r="Q5833" s="485"/>
      <c r="R5833" s="485"/>
    </row>
    <row r="5834" spans="16:18" x14ac:dyDescent="0.2">
      <c r="P5834" s="485"/>
      <c r="Q5834" s="485"/>
      <c r="R5834" s="485"/>
    </row>
    <row r="5835" spans="16:18" x14ac:dyDescent="0.2">
      <c r="P5835" s="485"/>
      <c r="Q5835" s="485"/>
      <c r="R5835" s="485"/>
    </row>
    <row r="5836" spans="16:18" x14ac:dyDescent="0.2">
      <c r="P5836" s="485"/>
      <c r="Q5836" s="485"/>
      <c r="R5836" s="485"/>
    </row>
    <row r="5837" spans="16:18" x14ac:dyDescent="0.2">
      <c r="P5837" s="485"/>
      <c r="Q5837" s="485"/>
      <c r="R5837" s="485"/>
    </row>
    <row r="5838" spans="16:18" x14ac:dyDescent="0.2">
      <c r="P5838" s="485"/>
      <c r="Q5838" s="485"/>
      <c r="R5838" s="485"/>
    </row>
    <row r="5839" spans="16:18" x14ac:dyDescent="0.2">
      <c r="P5839" s="485"/>
      <c r="Q5839" s="485"/>
      <c r="R5839" s="485"/>
    </row>
    <row r="5840" spans="16:18" x14ac:dyDescent="0.2">
      <c r="P5840" s="485"/>
      <c r="Q5840" s="485"/>
      <c r="R5840" s="485"/>
    </row>
    <row r="5841" spans="16:18" x14ac:dyDescent="0.2">
      <c r="P5841" s="485"/>
      <c r="Q5841" s="485"/>
      <c r="R5841" s="485"/>
    </row>
    <row r="5842" spans="16:18" x14ac:dyDescent="0.2">
      <c r="P5842" s="485"/>
      <c r="Q5842" s="485"/>
      <c r="R5842" s="485"/>
    </row>
    <row r="5843" spans="16:18" x14ac:dyDescent="0.2">
      <c r="P5843" s="485"/>
      <c r="Q5843" s="485"/>
      <c r="R5843" s="485"/>
    </row>
    <row r="5844" spans="16:18" x14ac:dyDescent="0.2">
      <c r="P5844" s="485"/>
      <c r="Q5844" s="485"/>
      <c r="R5844" s="485"/>
    </row>
    <row r="5845" spans="16:18" x14ac:dyDescent="0.2">
      <c r="P5845" s="485"/>
      <c r="Q5845" s="485"/>
      <c r="R5845" s="485"/>
    </row>
    <row r="5846" spans="16:18" x14ac:dyDescent="0.2">
      <c r="P5846" s="485"/>
      <c r="Q5846" s="485"/>
      <c r="R5846" s="485"/>
    </row>
    <row r="5847" spans="16:18" x14ac:dyDescent="0.2">
      <c r="P5847" s="485"/>
      <c r="Q5847" s="485"/>
      <c r="R5847" s="485"/>
    </row>
    <row r="5848" spans="16:18" x14ac:dyDescent="0.2">
      <c r="P5848" s="485"/>
      <c r="Q5848" s="485"/>
      <c r="R5848" s="485"/>
    </row>
    <row r="5849" spans="16:18" x14ac:dyDescent="0.2">
      <c r="P5849" s="485"/>
      <c r="Q5849" s="485"/>
      <c r="R5849" s="485"/>
    </row>
    <row r="5850" spans="16:18" x14ac:dyDescent="0.2">
      <c r="P5850" s="485"/>
      <c r="Q5850" s="485"/>
      <c r="R5850" s="485"/>
    </row>
    <row r="5851" spans="16:18" x14ac:dyDescent="0.2">
      <c r="P5851" s="485"/>
      <c r="Q5851" s="485"/>
      <c r="R5851" s="485"/>
    </row>
    <row r="5852" spans="16:18" x14ac:dyDescent="0.2">
      <c r="P5852" s="485"/>
      <c r="Q5852" s="485"/>
      <c r="R5852" s="485"/>
    </row>
    <row r="5853" spans="16:18" x14ac:dyDescent="0.2">
      <c r="P5853" s="485"/>
      <c r="Q5853" s="485"/>
      <c r="R5853" s="485"/>
    </row>
    <row r="5854" spans="16:18" x14ac:dyDescent="0.2">
      <c r="P5854" s="485"/>
      <c r="Q5854" s="485"/>
      <c r="R5854" s="485"/>
    </row>
    <row r="5855" spans="16:18" x14ac:dyDescent="0.2">
      <c r="P5855" s="485"/>
      <c r="Q5855" s="485"/>
      <c r="R5855" s="485"/>
    </row>
    <row r="5856" spans="16:18" x14ac:dyDescent="0.2">
      <c r="P5856" s="485"/>
      <c r="Q5856" s="485"/>
      <c r="R5856" s="485"/>
    </row>
    <row r="5857" spans="16:18" x14ac:dyDescent="0.2">
      <c r="P5857" s="485"/>
      <c r="Q5857" s="485"/>
      <c r="R5857" s="485"/>
    </row>
    <row r="5858" spans="16:18" x14ac:dyDescent="0.2">
      <c r="P5858" s="485"/>
      <c r="Q5858" s="485"/>
      <c r="R5858" s="485"/>
    </row>
    <row r="5859" spans="16:18" x14ac:dyDescent="0.2">
      <c r="P5859" s="485"/>
      <c r="Q5859" s="485"/>
      <c r="R5859" s="485"/>
    </row>
    <row r="5860" spans="16:18" x14ac:dyDescent="0.2">
      <c r="P5860" s="485"/>
      <c r="Q5860" s="485"/>
      <c r="R5860" s="485"/>
    </row>
    <row r="5861" spans="16:18" x14ac:dyDescent="0.2">
      <c r="P5861" s="485"/>
      <c r="Q5861" s="485"/>
      <c r="R5861" s="485"/>
    </row>
    <row r="5862" spans="16:18" x14ac:dyDescent="0.2">
      <c r="P5862" s="485"/>
      <c r="Q5862" s="485"/>
      <c r="R5862" s="485"/>
    </row>
    <row r="5863" spans="16:18" x14ac:dyDescent="0.2">
      <c r="P5863" s="485"/>
      <c r="Q5863" s="485"/>
      <c r="R5863" s="485"/>
    </row>
    <row r="5864" spans="16:18" x14ac:dyDescent="0.2">
      <c r="P5864" s="485"/>
      <c r="Q5864" s="485"/>
      <c r="R5864" s="485"/>
    </row>
    <row r="5865" spans="16:18" x14ac:dyDescent="0.2">
      <c r="P5865" s="485"/>
      <c r="Q5865" s="485"/>
      <c r="R5865" s="485"/>
    </row>
    <row r="5866" spans="16:18" x14ac:dyDescent="0.2">
      <c r="P5866" s="485"/>
      <c r="Q5866" s="485"/>
      <c r="R5866" s="485"/>
    </row>
    <row r="5867" spans="16:18" x14ac:dyDescent="0.2">
      <c r="P5867" s="485"/>
      <c r="Q5867" s="485"/>
      <c r="R5867" s="485"/>
    </row>
    <row r="5868" spans="16:18" x14ac:dyDescent="0.2">
      <c r="P5868" s="485"/>
      <c r="Q5868" s="485"/>
      <c r="R5868" s="485"/>
    </row>
    <row r="5869" spans="16:18" x14ac:dyDescent="0.2">
      <c r="P5869" s="485"/>
      <c r="Q5869" s="485"/>
      <c r="R5869" s="485"/>
    </row>
    <row r="5870" spans="16:18" x14ac:dyDescent="0.2">
      <c r="P5870" s="485"/>
      <c r="Q5870" s="485"/>
      <c r="R5870" s="485"/>
    </row>
    <row r="5871" spans="16:18" x14ac:dyDescent="0.2">
      <c r="P5871" s="485"/>
      <c r="Q5871" s="485"/>
      <c r="R5871" s="485"/>
    </row>
    <row r="5872" spans="16:18" x14ac:dyDescent="0.2">
      <c r="P5872" s="485"/>
      <c r="Q5872" s="485"/>
      <c r="R5872" s="485"/>
    </row>
    <row r="5873" spans="16:18" x14ac:dyDescent="0.2">
      <c r="P5873" s="485"/>
      <c r="Q5873" s="485"/>
      <c r="R5873" s="485"/>
    </row>
    <row r="5874" spans="16:18" x14ac:dyDescent="0.2">
      <c r="P5874" s="485"/>
      <c r="Q5874" s="485"/>
      <c r="R5874" s="485"/>
    </row>
    <row r="5875" spans="16:18" x14ac:dyDescent="0.2">
      <c r="P5875" s="485"/>
      <c r="Q5875" s="485"/>
      <c r="R5875" s="485"/>
    </row>
    <row r="5876" spans="16:18" x14ac:dyDescent="0.2">
      <c r="P5876" s="485"/>
      <c r="Q5876" s="485"/>
      <c r="R5876" s="485"/>
    </row>
    <row r="5877" spans="16:18" x14ac:dyDescent="0.2">
      <c r="P5877" s="485"/>
      <c r="Q5877" s="485"/>
      <c r="R5877" s="485"/>
    </row>
    <row r="5878" spans="16:18" x14ac:dyDescent="0.2">
      <c r="P5878" s="485"/>
      <c r="Q5878" s="485"/>
      <c r="R5878" s="485"/>
    </row>
    <row r="5879" spans="16:18" x14ac:dyDescent="0.2">
      <c r="P5879" s="485"/>
      <c r="Q5879" s="485"/>
      <c r="R5879" s="485"/>
    </row>
    <row r="5880" spans="16:18" x14ac:dyDescent="0.2">
      <c r="P5880" s="485"/>
      <c r="Q5880" s="485"/>
      <c r="R5880" s="485"/>
    </row>
    <row r="5881" spans="16:18" x14ac:dyDescent="0.2">
      <c r="P5881" s="485"/>
      <c r="Q5881" s="485"/>
      <c r="R5881" s="485"/>
    </row>
    <row r="5882" spans="16:18" x14ac:dyDescent="0.2">
      <c r="P5882" s="485"/>
      <c r="Q5882" s="485"/>
      <c r="R5882" s="485"/>
    </row>
    <row r="5883" spans="16:18" x14ac:dyDescent="0.2">
      <c r="P5883" s="485"/>
      <c r="Q5883" s="485"/>
      <c r="R5883" s="485"/>
    </row>
    <row r="5884" spans="16:18" x14ac:dyDescent="0.2">
      <c r="P5884" s="485"/>
      <c r="Q5884" s="485"/>
      <c r="R5884" s="485"/>
    </row>
    <row r="5885" spans="16:18" x14ac:dyDescent="0.2">
      <c r="P5885" s="485"/>
      <c r="Q5885" s="485"/>
      <c r="R5885" s="485"/>
    </row>
    <row r="5886" spans="16:18" x14ac:dyDescent="0.2">
      <c r="P5886" s="485"/>
      <c r="Q5886" s="485"/>
      <c r="R5886" s="485"/>
    </row>
    <row r="5887" spans="16:18" x14ac:dyDescent="0.2">
      <c r="P5887" s="485"/>
      <c r="Q5887" s="485"/>
      <c r="R5887" s="485"/>
    </row>
    <row r="5888" spans="16:18" x14ac:dyDescent="0.2">
      <c r="P5888" s="485"/>
      <c r="Q5888" s="485"/>
      <c r="R5888" s="485"/>
    </row>
    <row r="5889" spans="16:18" x14ac:dyDescent="0.2">
      <c r="P5889" s="485"/>
      <c r="Q5889" s="485"/>
      <c r="R5889" s="485"/>
    </row>
    <row r="5890" spans="16:18" x14ac:dyDescent="0.2">
      <c r="P5890" s="485"/>
      <c r="Q5890" s="485"/>
      <c r="R5890" s="485"/>
    </row>
    <row r="5891" spans="16:18" x14ac:dyDescent="0.2">
      <c r="P5891" s="485"/>
      <c r="Q5891" s="485"/>
      <c r="R5891" s="485"/>
    </row>
    <row r="5892" spans="16:18" x14ac:dyDescent="0.2">
      <c r="P5892" s="485"/>
      <c r="Q5892" s="485"/>
      <c r="R5892" s="485"/>
    </row>
    <row r="5893" spans="16:18" x14ac:dyDescent="0.2">
      <c r="P5893" s="485"/>
      <c r="Q5893" s="485"/>
      <c r="R5893" s="485"/>
    </row>
    <row r="5894" spans="16:18" x14ac:dyDescent="0.2">
      <c r="P5894" s="485"/>
      <c r="Q5894" s="485"/>
      <c r="R5894" s="485"/>
    </row>
    <row r="5895" spans="16:18" x14ac:dyDescent="0.2">
      <c r="P5895" s="485"/>
      <c r="Q5895" s="485"/>
      <c r="R5895" s="485"/>
    </row>
    <row r="5896" spans="16:18" x14ac:dyDescent="0.2">
      <c r="P5896" s="485"/>
      <c r="Q5896" s="485"/>
      <c r="R5896" s="485"/>
    </row>
    <row r="5897" spans="16:18" x14ac:dyDescent="0.2">
      <c r="P5897" s="485"/>
      <c r="Q5897" s="485"/>
      <c r="R5897" s="485"/>
    </row>
    <row r="5898" spans="16:18" x14ac:dyDescent="0.2">
      <c r="P5898" s="485"/>
      <c r="Q5898" s="485"/>
      <c r="R5898" s="485"/>
    </row>
    <row r="5899" spans="16:18" x14ac:dyDescent="0.2">
      <c r="P5899" s="485"/>
      <c r="Q5899" s="485"/>
      <c r="R5899" s="485"/>
    </row>
    <row r="5900" spans="16:18" x14ac:dyDescent="0.2">
      <c r="P5900" s="485"/>
      <c r="Q5900" s="485"/>
      <c r="R5900" s="485"/>
    </row>
    <row r="5901" spans="16:18" x14ac:dyDescent="0.2">
      <c r="P5901" s="485"/>
      <c r="Q5901" s="485"/>
      <c r="R5901" s="485"/>
    </row>
    <row r="5902" spans="16:18" x14ac:dyDescent="0.2">
      <c r="P5902" s="485"/>
      <c r="Q5902" s="485"/>
      <c r="R5902" s="485"/>
    </row>
    <row r="5903" spans="16:18" x14ac:dyDescent="0.2">
      <c r="P5903" s="485"/>
      <c r="Q5903" s="485"/>
      <c r="R5903" s="485"/>
    </row>
    <row r="5904" spans="16:18" x14ac:dyDescent="0.2">
      <c r="P5904" s="485"/>
      <c r="Q5904" s="485"/>
      <c r="R5904" s="485"/>
    </row>
    <row r="5905" spans="16:18" x14ac:dyDescent="0.2">
      <c r="P5905" s="485"/>
      <c r="Q5905" s="485"/>
      <c r="R5905" s="485"/>
    </row>
    <row r="5906" spans="16:18" x14ac:dyDescent="0.2">
      <c r="P5906" s="485"/>
      <c r="Q5906" s="485"/>
      <c r="R5906" s="485"/>
    </row>
    <row r="5907" spans="16:18" x14ac:dyDescent="0.2">
      <c r="P5907" s="485"/>
      <c r="Q5907" s="485"/>
      <c r="R5907" s="485"/>
    </row>
    <row r="5908" spans="16:18" x14ac:dyDescent="0.2">
      <c r="P5908" s="485"/>
      <c r="Q5908" s="485"/>
      <c r="R5908" s="485"/>
    </row>
    <row r="5909" spans="16:18" x14ac:dyDescent="0.2">
      <c r="P5909" s="485"/>
      <c r="Q5909" s="485"/>
      <c r="R5909" s="485"/>
    </row>
    <row r="5910" spans="16:18" x14ac:dyDescent="0.2">
      <c r="P5910" s="485"/>
      <c r="Q5910" s="485"/>
      <c r="R5910" s="485"/>
    </row>
    <row r="5911" spans="16:18" x14ac:dyDescent="0.2">
      <c r="P5911" s="485"/>
      <c r="Q5911" s="485"/>
      <c r="R5911" s="485"/>
    </row>
    <row r="5912" spans="16:18" x14ac:dyDescent="0.2">
      <c r="P5912" s="485"/>
      <c r="Q5912" s="485"/>
      <c r="R5912" s="485"/>
    </row>
    <row r="5913" spans="16:18" x14ac:dyDescent="0.2">
      <c r="P5913" s="485"/>
      <c r="Q5913" s="485"/>
      <c r="R5913" s="485"/>
    </row>
    <row r="5914" spans="16:18" x14ac:dyDescent="0.2">
      <c r="P5914" s="485"/>
      <c r="Q5914" s="485"/>
      <c r="R5914" s="485"/>
    </row>
    <row r="5915" spans="16:18" x14ac:dyDescent="0.2">
      <c r="P5915" s="485"/>
      <c r="Q5915" s="485"/>
      <c r="R5915" s="485"/>
    </row>
    <row r="5916" spans="16:18" x14ac:dyDescent="0.2">
      <c r="P5916" s="485"/>
      <c r="Q5916" s="485"/>
      <c r="R5916" s="485"/>
    </row>
    <row r="5917" spans="16:18" x14ac:dyDescent="0.2">
      <c r="P5917" s="485"/>
      <c r="Q5917" s="485"/>
      <c r="R5917" s="485"/>
    </row>
    <row r="5918" spans="16:18" x14ac:dyDescent="0.2">
      <c r="P5918" s="485"/>
      <c r="Q5918" s="485"/>
      <c r="R5918" s="485"/>
    </row>
    <row r="5919" spans="16:18" x14ac:dyDescent="0.2">
      <c r="P5919" s="485"/>
      <c r="Q5919" s="485"/>
      <c r="R5919" s="485"/>
    </row>
    <row r="5920" spans="16:18" x14ac:dyDescent="0.2">
      <c r="P5920" s="485"/>
      <c r="Q5920" s="485"/>
      <c r="R5920" s="485"/>
    </row>
    <row r="5921" spans="16:18" x14ac:dyDescent="0.2">
      <c r="P5921" s="485"/>
      <c r="Q5921" s="485"/>
      <c r="R5921" s="485"/>
    </row>
    <row r="5922" spans="16:18" x14ac:dyDescent="0.2">
      <c r="P5922" s="485"/>
      <c r="Q5922" s="485"/>
      <c r="R5922" s="485"/>
    </row>
    <row r="5923" spans="16:18" x14ac:dyDescent="0.2">
      <c r="P5923" s="485"/>
      <c r="Q5923" s="485"/>
      <c r="R5923" s="485"/>
    </row>
    <row r="5924" spans="16:18" x14ac:dyDescent="0.2">
      <c r="P5924" s="485"/>
      <c r="Q5924" s="485"/>
      <c r="R5924" s="485"/>
    </row>
    <row r="5925" spans="16:18" x14ac:dyDescent="0.2">
      <c r="P5925" s="485"/>
      <c r="Q5925" s="485"/>
      <c r="R5925" s="485"/>
    </row>
    <row r="5926" spans="16:18" x14ac:dyDescent="0.2">
      <c r="P5926" s="485"/>
      <c r="Q5926" s="485"/>
      <c r="R5926" s="485"/>
    </row>
    <row r="5927" spans="16:18" x14ac:dyDescent="0.2">
      <c r="P5927" s="485"/>
      <c r="Q5927" s="485"/>
      <c r="R5927" s="485"/>
    </row>
    <row r="5928" spans="16:18" x14ac:dyDescent="0.2">
      <c r="P5928" s="485"/>
      <c r="Q5928" s="485"/>
      <c r="R5928" s="485"/>
    </row>
    <row r="5929" spans="16:18" x14ac:dyDescent="0.2">
      <c r="P5929" s="485"/>
      <c r="Q5929" s="485"/>
      <c r="R5929" s="485"/>
    </row>
    <row r="5930" spans="16:18" x14ac:dyDescent="0.2">
      <c r="P5930" s="485"/>
      <c r="Q5930" s="485"/>
      <c r="R5930" s="485"/>
    </row>
    <row r="5931" spans="16:18" x14ac:dyDescent="0.2">
      <c r="P5931" s="485"/>
      <c r="Q5931" s="485"/>
      <c r="R5931" s="485"/>
    </row>
    <row r="5932" spans="16:18" x14ac:dyDescent="0.2">
      <c r="P5932" s="485"/>
      <c r="Q5932" s="485"/>
      <c r="R5932" s="485"/>
    </row>
    <row r="5933" spans="16:18" x14ac:dyDescent="0.2">
      <c r="P5933" s="485"/>
      <c r="Q5933" s="485"/>
      <c r="R5933" s="485"/>
    </row>
    <row r="5934" spans="16:18" x14ac:dyDescent="0.2">
      <c r="P5934" s="485"/>
      <c r="Q5934" s="485"/>
      <c r="R5934" s="485"/>
    </row>
    <row r="5935" spans="16:18" x14ac:dyDescent="0.2">
      <c r="P5935" s="485"/>
      <c r="Q5935" s="485"/>
      <c r="R5935" s="485"/>
    </row>
    <row r="5936" spans="16:18" x14ac:dyDescent="0.2">
      <c r="P5936" s="485"/>
      <c r="Q5936" s="485"/>
      <c r="R5936" s="485"/>
    </row>
    <row r="5937" spans="16:18" x14ac:dyDescent="0.2">
      <c r="P5937" s="485"/>
      <c r="Q5937" s="485"/>
      <c r="R5937" s="485"/>
    </row>
    <row r="5938" spans="16:18" x14ac:dyDescent="0.2">
      <c r="P5938" s="485"/>
      <c r="Q5938" s="485"/>
      <c r="R5938" s="485"/>
    </row>
    <row r="5939" spans="16:18" x14ac:dyDescent="0.2">
      <c r="P5939" s="485"/>
      <c r="Q5939" s="485"/>
      <c r="R5939" s="485"/>
    </row>
    <row r="5940" spans="16:18" x14ac:dyDescent="0.2">
      <c r="P5940" s="485"/>
      <c r="Q5940" s="485"/>
      <c r="R5940" s="485"/>
    </row>
    <row r="5941" spans="16:18" x14ac:dyDescent="0.2">
      <c r="P5941" s="485"/>
      <c r="Q5941" s="485"/>
      <c r="R5941" s="485"/>
    </row>
    <row r="5942" spans="16:18" x14ac:dyDescent="0.2">
      <c r="P5942" s="485"/>
      <c r="Q5942" s="485"/>
      <c r="R5942" s="485"/>
    </row>
    <row r="5943" spans="16:18" x14ac:dyDescent="0.2">
      <c r="P5943" s="485"/>
      <c r="Q5943" s="485"/>
      <c r="R5943" s="485"/>
    </row>
    <row r="5944" spans="16:18" x14ac:dyDescent="0.2">
      <c r="P5944" s="485"/>
      <c r="Q5944" s="485"/>
      <c r="R5944" s="485"/>
    </row>
    <row r="5945" spans="16:18" x14ac:dyDescent="0.2">
      <c r="P5945" s="485"/>
      <c r="Q5945" s="485"/>
      <c r="R5945" s="485"/>
    </row>
    <row r="5946" spans="16:18" x14ac:dyDescent="0.2">
      <c r="P5946" s="485"/>
      <c r="Q5946" s="485"/>
      <c r="R5946" s="485"/>
    </row>
    <row r="5947" spans="16:18" x14ac:dyDescent="0.2">
      <c r="P5947" s="485"/>
      <c r="Q5947" s="485"/>
      <c r="R5947" s="485"/>
    </row>
    <row r="5948" spans="16:18" x14ac:dyDescent="0.2">
      <c r="P5948" s="485"/>
      <c r="Q5948" s="485"/>
      <c r="R5948" s="485"/>
    </row>
    <row r="5949" spans="16:18" x14ac:dyDescent="0.2">
      <c r="P5949" s="485"/>
      <c r="Q5949" s="485"/>
      <c r="R5949" s="485"/>
    </row>
    <row r="5950" spans="16:18" x14ac:dyDescent="0.2">
      <c r="P5950" s="485"/>
      <c r="Q5950" s="485"/>
      <c r="R5950" s="485"/>
    </row>
    <row r="5951" spans="16:18" x14ac:dyDescent="0.2">
      <c r="P5951" s="485"/>
      <c r="Q5951" s="485"/>
      <c r="R5951" s="485"/>
    </row>
    <row r="5952" spans="16:18" x14ac:dyDescent="0.2">
      <c r="P5952" s="485"/>
      <c r="Q5952" s="485"/>
      <c r="R5952" s="485"/>
    </row>
    <row r="5953" spans="16:18" x14ac:dyDescent="0.2">
      <c r="P5953" s="485"/>
      <c r="Q5953" s="485"/>
      <c r="R5953" s="485"/>
    </row>
    <row r="5954" spans="16:18" x14ac:dyDescent="0.2">
      <c r="P5954" s="485"/>
      <c r="Q5954" s="485"/>
      <c r="R5954" s="485"/>
    </row>
    <row r="5955" spans="16:18" x14ac:dyDescent="0.2">
      <c r="P5955" s="485"/>
      <c r="Q5955" s="485"/>
      <c r="R5955" s="485"/>
    </row>
    <row r="5956" spans="16:18" x14ac:dyDescent="0.2">
      <c r="P5956" s="485"/>
      <c r="Q5956" s="485"/>
      <c r="R5956" s="485"/>
    </row>
    <row r="5957" spans="16:18" x14ac:dyDescent="0.2">
      <c r="P5957" s="485"/>
      <c r="Q5957" s="485"/>
      <c r="R5957" s="485"/>
    </row>
    <row r="5958" spans="16:18" x14ac:dyDescent="0.2">
      <c r="P5958" s="485"/>
      <c r="Q5958" s="485"/>
      <c r="R5958" s="485"/>
    </row>
    <row r="5959" spans="16:18" x14ac:dyDescent="0.2">
      <c r="P5959" s="485"/>
      <c r="Q5959" s="485"/>
      <c r="R5959" s="485"/>
    </row>
    <row r="5960" spans="16:18" x14ac:dyDescent="0.2">
      <c r="P5960" s="485"/>
      <c r="Q5960" s="485"/>
      <c r="R5960" s="485"/>
    </row>
    <row r="5961" spans="16:18" x14ac:dyDescent="0.2">
      <c r="P5961" s="485"/>
      <c r="Q5961" s="485"/>
      <c r="R5961" s="485"/>
    </row>
    <row r="5962" spans="16:18" x14ac:dyDescent="0.2">
      <c r="P5962" s="485"/>
      <c r="Q5962" s="485"/>
      <c r="R5962" s="485"/>
    </row>
    <row r="5963" spans="16:18" x14ac:dyDescent="0.2">
      <c r="P5963" s="485"/>
      <c r="Q5963" s="485"/>
      <c r="R5963" s="485"/>
    </row>
    <row r="5964" spans="16:18" x14ac:dyDescent="0.2">
      <c r="P5964" s="485"/>
      <c r="Q5964" s="485"/>
      <c r="R5964" s="485"/>
    </row>
    <row r="5965" spans="16:18" x14ac:dyDescent="0.2">
      <c r="P5965" s="485"/>
      <c r="Q5965" s="485"/>
      <c r="R5965" s="485"/>
    </row>
    <row r="5966" spans="16:18" x14ac:dyDescent="0.2">
      <c r="P5966" s="485"/>
      <c r="Q5966" s="485"/>
      <c r="R5966" s="485"/>
    </row>
    <row r="5967" spans="16:18" x14ac:dyDescent="0.2">
      <c r="P5967" s="485"/>
      <c r="Q5967" s="485"/>
      <c r="R5967" s="485"/>
    </row>
    <row r="5968" spans="16:18" x14ac:dyDescent="0.2">
      <c r="P5968" s="485"/>
      <c r="Q5968" s="485"/>
      <c r="R5968" s="485"/>
    </row>
    <row r="5969" spans="16:18" x14ac:dyDescent="0.2">
      <c r="P5969" s="485"/>
      <c r="Q5969" s="485"/>
      <c r="R5969" s="485"/>
    </row>
    <row r="5970" spans="16:18" x14ac:dyDescent="0.2">
      <c r="P5970" s="485"/>
      <c r="Q5970" s="485"/>
      <c r="R5970" s="485"/>
    </row>
    <row r="5971" spans="16:18" x14ac:dyDescent="0.2">
      <c r="P5971" s="485"/>
      <c r="Q5971" s="485"/>
      <c r="R5971" s="485"/>
    </row>
    <row r="5972" spans="16:18" x14ac:dyDescent="0.2">
      <c r="P5972" s="485"/>
      <c r="Q5972" s="485"/>
      <c r="R5972" s="485"/>
    </row>
    <row r="5973" spans="16:18" x14ac:dyDescent="0.2">
      <c r="P5973" s="485"/>
      <c r="Q5973" s="485"/>
      <c r="R5973" s="485"/>
    </row>
    <row r="5974" spans="16:18" x14ac:dyDescent="0.2">
      <c r="P5974" s="485"/>
      <c r="Q5974" s="485"/>
      <c r="R5974" s="485"/>
    </row>
    <row r="5975" spans="16:18" x14ac:dyDescent="0.2">
      <c r="P5975" s="485"/>
      <c r="Q5975" s="485"/>
      <c r="R5975" s="485"/>
    </row>
    <row r="5976" spans="16:18" x14ac:dyDescent="0.2">
      <c r="P5976" s="485"/>
      <c r="Q5976" s="485"/>
      <c r="R5976" s="485"/>
    </row>
    <row r="5977" spans="16:18" x14ac:dyDescent="0.2">
      <c r="P5977" s="485"/>
      <c r="Q5977" s="485"/>
      <c r="R5977" s="485"/>
    </row>
    <row r="5978" spans="16:18" x14ac:dyDescent="0.2">
      <c r="P5978" s="485"/>
      <c r="Q5978" s="485"/>
      <c r="R5978" s="485"/>
    </row>
    <row r="5979" spans="16:18" x14ac:dyDescent="0.2">
      <c r="P5979" s="485"/>
      <c r="Q5979" s="485"/>
      <c r="R5979" s="485"/>
    </row>
    <row r="5980" spans="16:18" x14ac:dyDescent="0.2">
      <c r="P5980" s="485"/>
      <c r="Q5980" s="485"/>
      <c r="R5980" s="485"/>
    </row>
    <row r="5981" spans="16:18" x14ac:dyDescent="0.2">
      <c r="P5981" s="485"/>
      <c r="Q5981" s="485"/>
      <c r="R5981" s="485"/>
    </row>
    <row r="5982" spans="16:18" x14ac:dyDescent="0.2">
      <c r="P5982" s="485"/>
      <c r="Q5982" s="485"/>
      <c r="R5982" s="485"/>
    </row>
    <row r="5983" spans="16:18" x14ac:dyDescent="0.2">
      <c r="P5983" s="485"/>
      <c r="Q5983" s="485"/>
      <c r="R5983" s="485"/>
    </row>
    <row r="5984" spans="16:18" x14ac:dyDescent="0.2">
      <c r="P5984" s="485"/>
      <c r="Q5984" s="485"/>
      <c r="R5984" s="485"/>
    </row>
    <row r="5985" spans="16:18" x14ac:dyDescent="0.2">
      <c r="P5985" s="485"/>
      <c r="Q5985" s="485"/>
      <c r="R5985" s="485"/>
    </row>
    <row r="5986" spans="16:18" x14ac:dyDescent="0.2">
      <c r="P5986" s="485"/>
      <c r="Q5986" s="485"/>
      <c r="R5986" s="485"/>
    </row>
    <row r="5987" spans="16:18" x14ac:dyDescent="0.2">
      <c r="P5987" s="485"/>
      <c r="Q5987" s="485"/>
      <c r="R5987" s="485"/>
    </row>
    <row r="5988" spans="16:18" x14ac:dyDescent="0.2">
      <c r="P5988" s="485"/>
      <c r="Q5988" s="485"/>
      <c r="R5988" s="485"/>
    </row>
    <row r="5989" spans="16:18" x14ac:dyDescent="0.2">
      <c r="P5989" s="485"/>
      <c r="Q5989" s="485"/>
      <c r="R5989" s="485"/>
    </row>
    <row r="5990" spans="16:18" x14ac:dyDescent="0.2">
      <c r="P5990" s="485"/>
      <c r="Q5990" s="485"/>
      <c r="R5990" s="485"/>
    </row>
    <row r="5991" spans="16:18" x14ac:dyDescent="0.2">
      <c r="P5991" s="485"/>
      <c r="Q5991" s="485"/>
      <c r="R5991" s="485"/>
    </row>
    <row r="5992" spans="16:18" x14ac:dyDescent="0.2">
      <c r="P5992" s="485"/>
      <c r="Q5992" s="485"/>
      <c r="R5992" s="485"/>
    </row>
    <row r="5993" spans="16:18" x14ac:dyDescent="0.2">
      <c r="P5993" s="485"/>
      <c r="Q5993" s="485"/>
      <c r="R5993" s="485"/>
    </row>
    <row r="5994" spans="16:18" x14ac:dyDescent="0.2">
      <c r="P5994" s="485"/>
      <c r="Q5994" s="485"/>
      <c r="R5994" s="485"/>
    </row>
    <row r="5995" spans="16:18" x14ac:dyDescent="0.2">
      <c r="P5995" s="485"/>
      <c r="Q5995" s="485"/>
      <c r="R5995" s="485"/>
    </row>
    <row r="5996" spans="16:18" x14ac:dyDescent="0.2">
      <c r="P5996" s="485"/>
      <c r="Q5996" s="485"/>
      <c r="R5996" s="485"/>
    </row>
    <row r="5997" spans="16:18" x14ac:dyDescent="0.2">
      <c r="P5997" s="485"/>
      <c r="Q5997" s="485"/>
      <c r="R5997" s="485"/>
    </row>
    <row r="5998" spans="16:18" x14ac:dyDescent="0.2">
      <c r="P5998" s="485"/>
      <c r="Q5998" s="485"/>
      <c r="R5998" s="485"/>
    </row>
    <row r="5999" spans="16:18" x14ac:dyDescent="0.2">
      <c r="P5999" s="485"/>
      <c r="Q5999" s="485"/>
      <c r="R5999" s="485"/>
    </row>
    <row r="6000" spans="16:18" x14ac:dyDescent="0.2">
      <c r="P6000" s="485"/>
      <c r="Q6000" s="485"/>
      <c r="R6000" s="485"/>
    </row>
    <row r="6001" spans="16:18" x14ac:dyDescent="0.2">
      <c r="P6001" s="485"/>
      <c r="Q6001" s="485"/>
      <c r="R6001" s="485"/>
    </row>
    <row r="6002" spans="16:18" x14ac:dyDescent="0.2">
      <c r="P6002" s="485"/>
      <c r="Q6002" s="485"/>
      <c r="R6002" s="485"/>
    </row>
    <row r="6003" spans="16:18" x14ac:dyDescent="0.2">
      <c r="P6003" s="485"/>
      <c r="Q6003" s="485"/>
      <c r="R6003" s="485"/>
    </row>
    <row r="6004" spans="16:18" x14ac:dyDescent="0.2">
      <c r="P6004" s="485"/>
      <c r="Q6004" s="485"/>
      <c r="R6004" s="485"/>
    </row>
    <row r="6005" spans="16:18" x14ac:dyDescent="0.2">
      <c r="P6005" s="485"/>
      <c r="Q6005" s="485"/>
      <c r="R6005" s="485"/>
    </row>
    <row r="6006" spans="16:18" x14ac:dyDescent="0.2">
      <c r="P6006" s="485"/>
      <c r="Q6006" s="485"/>
      <c r="R6006" s="485"/>
    </row>
    <row r="6007" spans="16:18" x14ac:dyDescent="0.2">
      <c r="P6007" s="485"/>
      <c r="Q6007" s="485"/>
      <c r="R6007" s="485"/>
    </row>
    <row r="6008" spans="16:18" x14ac:dyDescent="0.2">
      <c r="P6008" s="485"/>
      <c r="Q6008" s="485"/>
      <c r="R6008" s="485"/>
    </row>
    <row r="6009" spans="16:18" x14ac:dyDescent="0.2">
      <c r="P6009" s="485"/>
      <c r="Q6009" s="485"/>
      <c r="R6009" s="485"/>
    </row>
    <row r="6010" spans="16:18" x14ac:dyDescent="0.2">
      <c r="P6010" s="485"/>
      <c r="Q6010" s="485"/>
      <c r="R6010" s="485"/>
    </row>
    <row r="6011" spans="16:18" x14ac:dyDescent="0.2">
      <c r="P6011" s="485"/>
      <c r="Q6011" s="485"/>
      <c r="R6011" s="485"/>
    </row>
    <row r="6012" spans="16:18" x14ac:dyDescent="0.2">
      <c r="P6012" s="485"/>
      <c r="Q6012" s="485"/>
      <c r="R6012" s="485"/>
    </row>
    <row r="6013" spans="16:18" x14ac:dyDescent="0.2">
      <c r="P6013" s="485"/>
      <c r="Q6013" s="485"/>
      <c r="R6013" s="485"/>
    </row>
    <row r="6014" spans="16:18" x14ac:dyDescent="0.2">
      <c r="P6014" s="485"/>
      <c r="Q6014" s="485"/>
      <c r="R6014" s="485"/>
    </row>
    <row r="6015" spans="16:18" x14ac:dyDescent="0.2">
      <c r="P6015" s="485"/>
      <c r="Q6015" s="485"/>
      <c r="R6015" s="485"/>
    </row>
    <row r="6016" spans="16:18" x14ac:dyDescent="0.2">
      <c r="P6016" s="485"/>
      <c r="Q6016" s="485"/>
      <c r="R6016" s="485"/>
    </row>
    <row r="6017" spans="16:18" x14ac:dyDescent="0.2">
      <c r="P6017" s="485"/>
      <c r="Q6017" s="485"/>
      <c r="R6017" s="485"/>
    </row>
    <row r="6018" spans="16:18" x14ac:dyDescent="0.2">
      <c r="P6018" s="485"/>
      <c r="Q6018" s="485"/>
      <c r="R6018" s="485"/>
    </row>
    <row r="6019" spans="16:18" x14ac:dyDescent="0.2">
      <c r="P6019" s="485"/>
      <c r="Q6019" s="485"/>
      <c r="R6019" s="485"/>
    </row>
    <row r="6020" spans="16:18" x14ac:dyDescent="0.2">
      <c r="P6020" s="485"/>
      <c r="Q6020" s="485"/>
      <c r="R6020" s="485"/>
    </row>
    <row r="6021" spans="16:18" x14ac:dyDescent="0.2">
      <c r="P6021" s="485"/>
      <c r="Q6021" s="485"/>
      <c r="R6021" s="485"/>
    </row>
    <row r="6022" spans="16:18" x14ac:dyDescent="0.2">
      <c r="P6022" s="485"/>
      <c r="Q6022" s="485"/>
      <c r="R6022" s="485"/>
    </row>
    <row r="6023" spans="16:18" x14ac:dyDescent="0.2">
      <c r="P6023" s="485"/>
      <c r="Q6023" s="485"/>
      <c r="R6023" s="485"/>
    </row>
    <row r="6024" spans="16:18" x14ac:dyDescent="0.2">
      <c r="P6024" s="485"/>
      <c r="Q6024" s="485"/>
      <c r="R6024" s="485"/>
    </row>
    <row r="6025" spans="16:18" x14ac:dyDescent="0.2">
      <c r="P6025" s="485"/>
      <c r="Q6025" s="485"/>
      <c r="R6025" s="485"/>
    </row>
    <row r="6026" spans="16:18" x14ac:dyDescent="0.2">
      <c r="P6026" s="485"/>
      <c r="Q6026" s="485"/>
      <c r="R6026" s="485"/>
    </row>
    <row r="6027" spans="16:18" x14ac:dyDescent="0.2">
      <c r="P6027" s="485"/>
      <c r="Q6027" s="485"/>
      <c r="R6027" s="485"/>
    </row>
    <row r="6028" spans="16:18" x14ac:dyDescent="0.2">
      <c r="P6028" s="485"/>
      <c r="Q6028" s="485"/>
      <c r="R6028" s="485"/>
    </row>
    <row r="6029" spans="16:18" x14ac:dyDescent="0.2">
      <c r="P6029" s="485"/>
      <c r="Q6029" s="485"/>
      <c r="R6029" s="485"/>
    </row>
    <row r="6030" spans="16:18" x14ac:dyDescent="0.2">
      <c r="P6030" s="485"/>
      <c r="Q6030" s="485"/>
      <c r="R6030" s="485"/>
    </row>
    <row r="6031" spans="16:18" x14ac:dyDescent="0.2">
      <c r="P6031" s="485"/>
      <c r="Q6031" s="485"/>
      <c r="R6031" s="485"/>
    </row>
    <row r="6032" spans="16:18" x14ac:dyDescent="0.2">
      <c r="P6032" s="485"/>
      <c r="Q6032" s="485"/>
      <c r="R6032" s="485"/>
    </row>
    <row r="6033" spans="16:18" x14ac:dyDescent="0.2">
      <c r="P6033" s="485"/>
      <c r="Q6033" s="485"/>
      <c r="R6033" s="485"/>
    </row>
    <row r="6034" spans="16:18" x14ac:dyDescent="0.2">
      <c r="P6034" s="485"/>
      <c r="Q6034" s="485"/>
      <c r="R6034" s="485"/>
    </row>
    <row r="6035" spans="16:18" x14ac:dyDescent="0.2">
      <c r="P6035" s="485"/>
      <c r="Q6035" s="485"/>
      <c r="R6035" s="485"/>
    </row>
    <row r="6036" spans="16:18" x14ac:dyDescent="0.2">
      <c r="P6036" s="485"/>
      <c r="Q6036" s="485"/>
      <c r="R6036" s="485"/>
    </row>
    <row r="6037" spans="16:18" x14ac:dyDescent="0.2">
      <c r="P6037" s="485"/>
      <c r="Q6037" s="485"/>
      <c r="R6037" s="485"/>
    </row>
    <row r="6038" spans="16:18" x14ac:dyDescent="0.2">
      <c r="P6038" s="485"/>
      <c r="Q6038" s="485"/>
      <c r="R6038" s="485"/>
    </row>
    <row r="6039" spans="16:18" x14ac:dyDescent="0.2">
      <c r="P6039" s="485"/>
      <c r="Q6039" s="485"/>
      <c r="R6039" s="485"/>
    </row>
    <row r="6040" spans="16:18" x14ac:dyDescent="0.2">
      <c r="P6040" s="485"/>
      <c r="Q6040" s="485"/>
      <c r="R6040" s="485"/>
    </row>
    <row r="6041" spans="16:18" x14ac:dyDescent="0.2">
      <c r="P6041" s="485"/>
      <c r="Q6041" s="485"/>
      <c r="R6041" s="485"/>
    </row>
    <row r="6042" spans="16:18" x14ac:dyDescent="0.2">
      <c r="P6042" s="485"/>
      <c r="Q6042" s="485"/>
      <c r="R6042" s="485"/>
    </row>
    <row r="6043" spans="16:18" x14ac:dyDescent="0.2">
      <c r="P6043" s="485"/>
      <c r="Q6043" s="485"/>
      <c r="R6043" s="485"/>
    </row>
    <row r="6044" spans="16:18" x14ac:dyDescent="0.2">
      <c r="P6044" s="485"/>
      <c r="Q6044" s="485"/>
      <c r="R6044" s="485"/>
    </row>
    <row r="6045" spans="16:18" x14ac:dyDescent="0.2">
      <c r="P6045" s="485"/>
      <c r="Q6045" s="485"/>
      <c r="R6045" s="485"/>
    </row>
    <row r="6046" spans="16:18" x14ac:dyDescent="0.2">
      <c r="P6046" s="485"/>
      <c r="Q6046" s="485"/>
      <c r="R6046" s="485"/>
    </row>
    <row r="6047" spans="16:18" x14ac:dyDescent="0.2">
      <c r="P6047" s="485"/>
      <c r="Q6047" s="485"/>
      <c r="R6047" s="485"/>
    </row>
    <row r="6048" spans="16:18" x14ac:dyDescent="0.2">
      <c r="P6048" s="485"/>
      <c r="Q6048" s="485"/>
      <c r="R6048" s="485"/>
    </row>
    <row r="6049" spans="16:18" x14ac:dyDescent="0.2">
      <c r="P6049" s="485"/>
      <c r="Q6049" s="485"/>
      <c r="R6049" s="485"/>
    </row>
    <row r="6050" spans="16:18" x14ac:dyDescent="0.2">
      <c r="P6050" s="485"/>
      <c r="Q6050" s="485"/>
      <c r="R6050" s="485"/>
    </row>
    <row r="6051" spans="16:18" x14ac:dyDescent="0.2">
      <c r="P6051" s="485"/>
      <c r="Q6051" s="485"/>
      <c r="R6051" s="485"/>
    </row>
    <row r="6052" spans="16:18" x14ac:dyDescent="0.2">
      <c r="P6052" s="485"/>
      <c r="Q6052" s="485"/>
      <c r="R6052" s="485"/>
    </row>
    <row r="6053" spans="16:18" x14ac:dyDescent="0.2">
      <c r="P6053" s="485"/>
      <c r="Q6053" s="485"/>
      <c r="R6053" s="485"/>
    </row>
    <row r="6054" spans="16:18" x14ac:dyDescent="0.2">
      <c r="P6054" s="485"/>
      <c r="Q6054" s="485"/>
      <c r="R6054" s="485"/>
    </row>
    <row r="6055" spans="16:18" x14ac:dyDescent="0.2">
      <c r="P6055" s="485"/>
      <c r="Q6055" s="485"/>
      <c r="R6055" s="485"/>
    </row>
    <row r="6056" spans="16:18" x14ac:dyDescent="0.2">
      <c r="P6056" s="485"/>
      <c r="Q6056" s="485"/>
      <c r="R6056" s="485"/>
    </row>
    <row r="6057" spans="16:18" x14ac:dyDescent="0.2">
      <c r="P6057" s="485"/>
      <c r="Q6057" s="485"/>
      <c r="R6057" s="485"/>
    </row>
    <row r="6058" spans="16:18" x14ac:dyDescent="0.2">
      <c r="P6058" s="485"/>
      <c r="Q6058" s="485"/>
      <c r="R6058" s="485"/>
    </row>
    <row r="6059" spans="16:18" x14ac:dyDescent="0.2">
      <c r="P6059" s="485"/>
      <c r="Q6059" s="485"/>
      <c r="R6059" s="485"/>
    </row>
    <row r="6060" spans="16:18" x14ac:dyDescent="0.2">
      <c r="P6060" s="485"/>
      <c r="Q6060" s="485"/>
      <c r="R6060" s="485"/>
    </row>
    <row r="6061" spans="16:18" x14ac:dyDescent="0.2">
      <c r="P6061" s="485"/>
      <c r="Q6061" s="485"/>
      <c r="R6061" s="485"/>
    </row>
    <row r="6062" spans="16:18" x14ac:dyDescent="0.2">
      <c r="P6062" s="485"/>
      <c r="Q6062" s="485"/>
      <c r="R6062" s="485"/>
    </row>
    <row r="6063" spans="16:18" x14ac:dyDescent="0.2">
      <c r="P6063" s="485"/>
      <c r="Q6063" s="485"/>
      <c r="R6063" s="485"/>
    </row>
    <row r="6064" spans="16:18" x14ac:dyDescent="0.2">
      <c r="P6064" s="485"/>
      <c r="Q6064" s="485"/>
      <c r="R6064" s="485"/>
    </row>
    <row r="6065" spans="16:18" x14ac:dyDescent="0.2">
      <c r="P6065" s="485"/>
      <c r="Q6065" s="485"/>
      <c r="R6065" s="485"/>
    </row>
    <row r="6066" spans="16:18" x14ac:dyDescent="0.2">
      <c r="P6066" s="485"/>
      <c r="Q6066" s="485"/>
      <c r="R6066" s="485"/>
    </row>
    <row r="6067" spans="16:18" x14ac:dyDescent="0.2">
      <c r="P6067" s="485"/>
      <c r="Q6067" s="485"/>
      <c r="R6067" s="485"/>
    </row>
    <row r="6068" spans="16:18" x14ac:dyDescent="0.2">
      <c r="P6068" s="485"/>
      <c r="Q6068" s="485"/>
      <c r="R6068" s="485"/>
    </row>
    <row r="6069" spans="16:18" x14ac:dyDescent="0.2">
      <c r="P6069" s="485"/>
      <c r="Q6069" s="485"/>
      <c r="R6069" s="485"/>
    </row>
    <row r="6070" spans="16:18" x14ac:dyDescent="0.2">
      <c r="P6070" s="485"/>
      <c r="Q6070" s="485"/>
      <c r="R6070" s="485"/>
    </row>
    <row r="6071" spans="16:18" x14ac:dyDescent="0.2">
      <c r="P6071" s="485"/>
      <c r="Q6071" s="485"/>
      <c r="R6071" s="485"/>
    </row>
    <row r="6072" spans="16:18" x14ac:dyDescent="0.2">
      <c r="P6072" s="485"/>
      <c r="Q6072" s="485"/>
      <c r="R6072" s="485"/>
    </row>
    <row r="6073" spans="16:18" x14ac:dyDescent="0.2">
      <c r="P6073" s="485"/>
      <c r="Q6073" s="485"/>
      <c r="R6073" s="485"/>
    </row>
    <row r="6074" spans="16:18" x14ac:dyDescent="0.2">
      <c r="P6074" s="485"/>
      <c r="Q6074" s="485"/>
      <c r="R6074" s="485"/>
    </row>
    <row r="6075" spans="16:18" x14ac:dyDescent="0.2">
      <c r="P6075" s="485"/>
      <c r="Q6075" s="485"/>
      <c r="R6075" s="485"/>
    </row>
    <row r="6076" spans="16:18" x14ac:dyDescent="0.2">
      <c r="P6076" s="485"/>
      <c r="Q6076" s="485"/>
      <c r="R6076" s="485"/>
    </row>
    <row r="6077" spans="16:18" x14ac:dyDescent="0.2">
      <c r="P6077" s="485"/>
      <c r="Q6077" s="485"/>
      <c r="R6077" s="485"/>
    </row>
    <row r="6078" spans="16:18" x14ac:dyDescent="0.2">
      <c r="P6078" s="485"/>
      <c r="Q6078" s="485"/>
      <c r="R6078" s="485"/>
    </row>
    <row r="6079" spans="16:18" x14ac:dyDescent="0.2">
      <c r="P6079" s="485"/>
      <c r="Q6079" s="485"/>
      <c r="R6079" s="485"/>
    </row>
    <row r="6080" spans="16:18" x14ac:dyDescent="0.2">
      <c r="P6080" s="485"/>
      <c r="Q6080" s="485"/>
      <c r="R6080" s="485"/>
    </row>
    <row r="6081" spans="16:18" x14ac:dyDescent="0.2">
      <c r="P6081" s="485"/>
      <c r="Q6081" s="485"/>
      <c r="R6081" s="485"/>
    </row>
    <row r="6082" spans="16:18" x14ac:dyDescent="0.2">
      <c r="P6082" s="485"/>
      <c r="Q6082" s="485"/>
      <c r="R6082" s="485"/>
    </row>
    <row r="6083" spans="16:18" x14ac:dyDescent="0.2">
      <c r="P6083" s="485"/>
      <c r="Q6083" s="485"/>
      <c r="R6083" s="485"/>
    </row>
    <row r="6084" spans="16:18" x14ac:dyDescent="0.2">
      <c r="P6084" s="485"/>
      <c r="Q6084" s="485"/>
      <c r="R6084" s="485"/>
    </row>
    <row r="6085" spans="16:18" x14ac:dyDescent="0.2">
      <c r="P6085" s="485"/>
      <c r="Q6085" s="485"/>
      <c r="R6085" s="485"/>
    </row>
    <row r="6086" spans="16:18" x14ac:dyDescent="0.2">
      <c r="P6086" s="485"/>
      <c r="Q6086" s="485"/>
      <c r="R6086" s="485"/>
    </row>
    <row r="6087" spans="16:18" x14ac:dyDescent="0.2">
      <c r="P6087" s="485"/>
      <c r="Q6087" s="485"/>
      <c r="R6087" s="485"/>
    </row>
    <row r="6088" spans="16:18" x14ac:dyDescent="0.2">
      <c r="P6088" s="485"/>
      <c r="Q6088" s="485"/>
      <c r="R6088" s="485"/>
    </row>
    <row r="6089" spans="16:18" x14ac:dyDescent="0.2">
      <c r="P6089" s="485"/>
      <c r="Q6089" s="485"/>
      <c r="R6089" s="485"/>
    </row>
    <row r="6090" spans="16:18" x14ac:dyDescent="0.2">
      <c r="P6090" s="485"/>
      <c r="Q6090" s="485"/>
      <c r="R6090" s="485"/>
    </row>
    <row r="6091" spans="16:18" x14ac:dyDescent="0.2">
      <c r="P6091" s="485"/>
      <c r="Q6091" s="485"/>
      <c r="R6091" s="485"/>
    </row>
    <row r="6092" spans="16:18" x14ac:dyDescent="0.2">
      <c r="P6092" s="485"/>
      <c r="Q6092" s="485"/>
      <c r="R6092" s="485"/>
    </row>
    <row r="6093" spans="16:18" x14ac:dyDescent="0.2">
      <c r="P6093" s="485"/>
      <c r="Q6093" s="485"/>
      <c r="R6093" s="485"/>
    </row>
    <row r="6094" spans="16:18" x14ac:dyDescent="0.2">
      <c r="P6094" s="485"/>
      <c r="Q6094" s="485"/>
      <c r="R6094" s="485"/>
    </row>
    <row r="6095" spans="16:18" x14ac:dyDescent="0.2">
      <c r="P6095" s="485"/>
      <c r="Q6095" s="485"/>
      <c r="R6095" s="485"/>
    </row>
    <row r="6096" spans="16:18" x14ac:dyDescent="0.2">
      <c r="P6096" s="485"/>
      <c r="Q6096" s="485"/>
      <c r="R6096" s="485"/>
    </row>
    <row r="6097" spans="16:18" x14ac:dyDescent="0.2">
      <c r="P6097" s="485"/>
      <c r="Q6097" s="485"/>
      <c r="R6097" s="485"/>
    </row>
    <row r="6098" spans="16:18" x14ac:dyDescent="0.2">
      <c r="P6098" s="485"/>
      <c r="Q6098" s="485"/>
      <c r="R6098" s="485"/>
    </row>
    <row r="6099" spans="16:18" x14ac:dyDescent="0.2">
      <c r="P6099" s="485"/>
      <c r="Q6099" s="485"/>
      <c r="R6099" s="485"/>
    </row>
    <row r="6100" spans="16:18" x14ac:dyDescent="0.2">
      <c r="P6100" s="485"/>
      <c r="Q6100" s="485"/>
      <c r="R6100" s="485"/>
    </row>
    <row r="6101" spans="16:18" x14ac:dyDescent="0.2">
      <c r="P6101" s="485"/>
      <c r="Q6101" s="485"/>
      <c r="R6101" s="485"/>
    </row>
    <row r="6102" spans="16:18" x14ac:dyDescent="0.2">
      <c r="P6102" s="485"/>
      <c r="Q6102" s="485"/>
      <c r="R6102" s="485"/>
    </row>
    <row r="6103" spans="16:18" x14ac:dyDescent="0.2">
      <c r="P6103" s="485"/>
      <c r="Q6103" s="485"/>
      <c r="R6103" s="485"/>
    </row>
    <row r="6104" spans="16:18" x14ac:dyDescent="0.2">
      <c r="P6104" s="485"/>
      <c r="Q6104" s="485"/>
      <c r="R6104" s="485"/>
    </row>
    <row r="6105" spans="16:18" x14ac:dyDescent="0.2">
      <c r="P6105" s="485"/>
      <c r="Q6105" s="485"/>
      <c r="R6105" s="485"/>
    </row>
    <row r="6106" spans="16:18" x14ac:dyDescent="0.2">
      <c r="P6106" s="485"/>
      <c r="Q6106" s="485"/>
      <c r="R6106" s="485"/>
    </row>
    <row r="6107" spans="16:18" x14ac:dyDescent="0.2">
      <c r="P6107" s="485"/>
      <c r="Q6107" s="485"/>
      <c r="R6107" s="485"/>
    </row>
    <row r="6108" spans="16:18" x14ac:dyDescent="0.2">
      <c r="P6108" s="485"/>
      <c r="Q6108" s="485"/>
      <c r="R6108" s="485"/>
    </row>
    <row r="6109" spans="16:18" x14ac:dyDescent="0.2">
      <c r="P6109" s="485"/>
      <c r="Q6109" s="485"/>
      <c r="R6109" s="485"/>
    </row>
    <row r="6110" spans="16:18" x14ac:dyDescent="0.2">
      <c r="P6110" s="485"/>
      <c r="Q6110" s="485"/>
      <c r="R6110" s="485"/>
    </row>
    <row r="6111" spans="16:18" x14ac:dyDescent="0.2">
      <c r="P6111" s="485"/>
      <c r="Q6111" s="485"/>
      <c r="R6111" s="485"/>
    </row>
    <row r="6112" spans="16:18" x14ac:dyDescent="0.2">
      <c r="P6112" s="485"/>
      <c r="Q6112" s="485"/>
      <c r="R6112" s="485"/>
    </row>
    <row r="6113" spans="16:18" x14ac:dyDescent="0.2">
      <c r="P6113" s="485"/>
      <c r="Q6113" s="485"/>
      <c r="R6113" s="485"/>
    </row>
    <row r="6114" spans="16:18" x14ac:dyDescent="0.2">
      <c r="P6114" s="485"/>
      <c r="Q6114" s="485"/>
      <c r="R6114" s="485"/>
    </row>
    <row r="6115" spans="16:18" x14ac:dyDescent="0.2">
      <c r="P6115" s="485"/>
      <c r="Q6115" s="485"/>
      <c r="R6115" s="485"/>
    </row>
    <row r="6116" spans="16:18" x14ac:dyDescent="0.2">
      <c r="P6116" s="485"/>
      <c r="Q6116" s="485"/>
      <c r="R6116" s="485"/>
    </row>
    <row r="6117" spans="16:18" x14ac:dyDescent="0.2">
      <c r="P6117" s="485"/>
      <c r="Q6117" s="485"/>
      <c r="R6117" s="485"/>
    </row>
    <row r="6118" spans="16:18" x14ac:dyDescent="0.2">
      <c r="P6118" s="485"/>
      <c r="Q6118" s="485"/>
      <c r="R6118" s="485"/>
    </row>
    <row r="6119" spans="16:18" x14ac:dyDescent="0.2">
      <c r="P6119" s="485"/>
      <c r="Q6119" s="485"/>
      <c r="R6119" s="485"/>
    </row>
    <row r="6120" spans="16:18" x14ac:dyDescent="0.2">
      <c r="P6120" s="485"/>
      <c r="Q6120" s="485"/>
      <c r="R6120" s="485"/>
    </row>
    <row r="6121" spans="16:18" x14ac:dyDescent="0.2">
      <c r="P6121" s="485"/>
      <c r="Q6121" s="485"/>
      <c r="R6121" s="485"/>
    </row>
    <row r="6122" spans="16:18" x14ac:dyDescent="0.2">
      <c r="P6122" s="485"/>
      <c r="Q6122" s="485"/>
      <c r="R6122" s="485"/>
    </row>
    <row r="6123" spans="16:18" x14ac:dyDescent="0.2">
      <c r="P6123" s="485"/>
      <c r="Q6123" s="485"/>
      <c r="R6123" s="485"/>
    </row>
    <row r="6124" spans="16:18" x14ac:dyDescent="0.2">
      <c r="P6124" s="485"/>
      <c r="Q6124" s="485"/>
      <c r="R6124" s="485"/>
    </row>
    <row r="6125" spans="16:18" x14ac:dyDescent="0.2">
      <c r="P6125" s="485"/>
      <c r="Q6125" s="485"/>
      <c r="R6125" s="485"/>
    </row>
    <row r="6126" spans="16:18" x14ac:dyDescent="0.2">
      <c r="P6126" s="485"/>
      <c r="Q6126" s="485"/>
      <c r="R6126" s="485"/>
    </row>
    <row r="6127" spans="16:18" x14ac:dyDescent="0.2">
      <c r="P6127" s="485"/>
      <c r="Q6127" s="485"/>
      <c r="R6127" s="485"/>
    </row>
    <row r="6128" spans="16:18" x14ac:dyDescent="0.2">
      <c r="P6128" s="485"/>
      <c r="Q6128" s="485"/>
      <c r="R6128" s="485"/>
    </row>
    <row r="6129" spans="16:18" x14ac:dyDescent="0.2">
      <c r="P6129" s="485"/>
      <c r="Q6129" s="485"/>
      <c r="R6129" s="485"/>
    </row>
    <row r="6130" spans="16:18" x14ac:dyDescent="0.2">
      <c r="P6130" s="485"/>
      <c r="Q6130" s="485"/>
      <c r="R6130" s="485"/>
    </row>
    <row r="6131" spans="16:18" x14ac:dyDescent="0.2">
      <c r="P6131" s="485"/>
      <c r="Q6131" s="485"/>
      <c r="R6131" s="485"/>
    </row>
    <row r="6132" spans="16:18" x14ac:dyDescent="0.2">
      <c r="P6132" s="485"/>
      <c r="Q6132" s="485"/>
      <c r="R6132" s="485"/>
    </row>
    <row r="6133" spans="16:18" x14ac:dyDescent="0.2">
      <c r="P6133" s="485"/>
      <c r="Q6133" s="485"/>
      <c r="R6133" s="485"/>
    </row>
    <row r="6134" spans="16:18" x14ac:dyDescent="0.2">
      <c r="P6134" s="485"/>
      <c r="Q6134" s="485"/>
      <c r="R6134" s="485"/>
    </row>
    <row r="6135" spans="16:18" x14ac:dyDescent="0.2">
      <c r="P6135" s="485"/>
      <c r="Q6135" s="485"/>
      <c r="R6135" s="485"/>
    </row>
    <row r="6136" spans="16:18" x14ac:dyDescent="0.2">
      <c r="P6136" s="485"/>
      <c r="Q6136" s="485"/>
      <c r="R6136" s="485"/>
    </row>
    <row r="6137" spans="16:18" x14ac:dyDescent="0.2">
      <c r="P6137" s="485"/>
      <c r="Q6137" s="485"/>
      <c r="R6137" s="485"/>
    </row>
    <row r="6138" spans="16:18" x14ac:dyDescent="0.2">
      <c r="P6138" s="485"/>
      <c r="Q6138" s="485"/>
      <c r="R6138" s="485"/>
    </row>
    <row r="6139" spans="16:18" x14ac:dyDescent="0.2">
      <c r="P6139" s="485"/>
      <c r="Q6139" s="485"/>
      <c r="R6139" s="485"/>
    </row>
    <row r="6140" spans="16:18" x14ac:dyDescent="0.2">
      <c r="P6140" s="485"/>
      <c r="Q6140" s="485"/>
      <c r="R6140" s="485"/>
    </row>
    <row r="6141" spans="16:18" x14ac:dyDescent="0.2">
      <c r="P6141" s="485"/>
      <c r="Q6141" s="485"/>
      <c r="R6141" s="485"/>
    </row>
    <row r="6142" spans="16:18" x14ac:dyDescent="0.2">
      <c r="P6142" s="485"/>
      <c r="Q6142" s="485"/>
      <c r="R6142" s="485"/>
    </row>
    <row r="6143" spans="16:18" x14ac:dyDescent="0.2">
      <c r="P6143" s="485"/>
      <c r="Q6143" s="485"/>
      <c r="R6143" s="485"/>
    </row>
    <row r="6144" spans="16:18" x14ac:dyDescent="0.2">
      <c r="P6144" s="485"/>
      <c r="Q6144" s="485"/>
      <c r="R6144" s="485"/>
    </row>
    <row r="6145" spans="16:18" x14ac:dyDescent="0.2">
      <c r="P6145" s="485"/>
      <c r="Q6145" s="485"/>
      <c r="R6145" s="485"/>
    </row>
    <row r="6146" spans="16:18" x14ac:dyDescent="0.2">
      <c r="P6146" s="485"/>
      <c r="Q6146" s="485"/>
      <c r="R6146" s="485"/>
    </row>
    <row r="6147" spans="16:18" x14ac:dyDescent="0.2">
      <c r="P6147" s="485"/>
      <c r="Q6147" s="485"/>
      <c r="R6147" s="485"/>
    </row>
    <row r="6148" spans="16:18" x14ac:dyDescent="0.2">
      <c r="P6148" s="485"/>
      <c r="Q6148" s="485"/>
      <c r="R6148" s="485"/>
    </row>
    <row r="6149" spans="16:18" x14ac:dyDescent="0.2">
      <c r="P6149" s="485"/>
      <c r="Q6149" s="485"/>
      <c r="R6149" s="485"/>
    </row>
    <row r="6150" spans="16:18" x14ac:dyDescent="0.2">
      <c r="P6150" s="485"/>
      <c r="Q6150" s="485"/>
      <c r="R6150" s="485"/>
    </row>
    <row r="6151" spans="16:18" x14ac:dyDescent="0.2">
      <c r="P6151" s="485"/>
      <c r="Q6151" s="485"/>
      <c r="R6151" s="485"/>
    </row>
    <row r="6152" spans="16:18" x14ac:dyDescent="0.2">
      <c r="P6152" s="485"/>
      <c r="Q6152" s="485"/>
      <c r="R6152" s="485"/>
    </row>
    <row r="6153" spans="16:18" x14ac:dyDescent="0.2">
      <c r="P6153" s="485"/>
      <c r="Q6153" s="485"/>
      <c r="R6153" s="485"/>
    </row>
    <row r="6154" spans="16:18" x14ac:dyDescent="0.2">
      <c r="P6154" s="485"/>
      <c r="Q6154" s="485"/>
      <c r="R6154" s="485"/>
    </row>
    <row r="6155" spans="16:18" x14ac:dyDescent="0.2">
      <c r="P6155" s="485"/>
      <c r="Q6155" s="485"/>
      <c r="R6155" s="485"/>
    </row>
    <row r="6156" spans="16:18" x14ac:dyDescent="0.2">
      <c r="P6156" s="485"/>
      <c r="Q6156" s="485"/>
      <c r="R6156" s="485"/>
    </row>
    <row r="6157" spans="16:18" x14ac:dyDescent="0.2">
      <c r="P6157" s="485"/>
      <c r="Q6157" s="485"/>
      <c r="R6157" s="485"/>
    </row>
    <row r="6158" spans="16:18" x14ac:dyDescent="0.2">
      <c r="P6158" s="485"/>
      <c r="Q6158" s="485"/>
      <c r="R6158" s="485"/>
    </row>
    <row r="6159" spans="16:18" x14ac:dyDescent="0.2">
      <c r="P6159" s="485"/>
      <c r="Q6159" s="485"/>
      <c r="R6159" s="485"/>
    </row>
    <row r="6160" spans="16:18" x14ac:dyDescent="0.2">
      <c r="P6160" s="485"/>
      <c r="Q6160" s="485"/>
      <c r="R6160" s="485"/>
    </row>
    <row r="6161" spans="16:18" x14ac:dyDescent="0.2">
      <c r="P6161" s="485"/>
      <c r="Q6161" s="485"/>
      <c r="R6161" s="485"/>
    </row>
    <row r="6162" spans="16:18" x14ac:dyDescent="0.2">
      <c r="P6162" s="485"/>
      <c r="Q6162" s="485"/>
      <c r="R6162" s="485"/>
    </row>
    <row r="6163" spans="16:18" x14ac:dyDescent="0.2">
      <c r="P6163" s="485"/>
      <c r="Q6163" s="485"/>
      <c r="R6163" s="485"/>
    </row>
    <row r="6164" spans="16:18" x14ac:dyDescent="0.2">
      <c r="P6164" s="485"/>
      <c r="Q6164" s="485"/>
      <c r="R6164" s="485"/>
    </row>
    <row r="6165" spans="16:18" x14ac:dyDescent="0.2">
      <c r="P6165" s="485"/>
      <c r="Q6165" s="485"/>
      <c r="R6165" s="485"/>
    </row>
    <row r="6166" spans="16:18" x14ac:dyDescent="0.2">
      <c r="P6166" s="485"/>
      <c r="Q6166" s="485"/>
      <c r="R6166" s="485"/>
    </row>
    <row r="6167" spans="16:18" x14ac:dyDescent="0.2">
      <c r="P6167" s="485"/>
      <c r="Q6167" s="485"/>
      <c r="R6167" s="485"/>
    </row>
    <row r="6168" spans="16:18" x14ac:dyDescent="0.2">
      <c r="P6168" s="485"/>
      <c r="Q6168" s="485"/>
      <c r="R6168" s="485"/>
    </row>
    <row r="6169" spans="16:18" x14ac:dyDescent="0.2">
      <c r="P6169" s="485"/>
      <c r="Q6169" s="485"/>
      <c r="R6169" s="485"/>
    </row>
    <row r="6170" spans="16:18" x14ac:dyDescent="0.2">
      <c r="P6170" s="485"/>
      <c r="Q6170" s="485"/>
      <c r="R6170" s="485"/>
    </row>
    <row r="6171" spans="16:18" x14ac:dyDescent="0.2">
      <c r="P6171" s="485"/>
      <c r="Q6171" s="485"/>
      <c r="R6171" s="485"/>
    </row>
    <row r="6172" spans="16:18" x14ac:dyDescent="0.2">
      <c r="P6172" s="485"/>
      <c r="Q6172" s="485"/>
      <c r="R6172" s="485"/>
    </row>
    <row r="6173" spans="16:18" x14ac:dyDescent="0.2">
      <c r="P6173" s="485"/>
      <c r="Q6173" s="485"/>
      <c r="R6173" s="485"/>
    </row>
    <row r="6174" spans="16:18" x14ac:dyDescent="0.2">
      <c r="P6174" s="485"/>
      <c r="Q6174" s="485"/>
      <c r="R6174" s="485"/>
    </row>
    <row r="6175" spans="16:18" x14ac:dyDescent="0.2">
      <c r="P6175" s="485"/>
      <c r="Q6175" s="485"/>
      <c r="R6175" s="485"/>
    </row>
    <row r="6176" spans="16:18" x14ac:dyDescent="0.2">
      <c r="P6176" s="485"/>
      <c r="Q6176" s="485"/>
      <c r="R6176" s="485"/>
    </row>
    <row r="6177" spans="16:18" x14ac:dyDescent="0.2">
      <c r="P6177" s="485"/>
      <c r="Q6177" s="485"/>
      <c r="R6177" s="485"/>
    </row>
    <row r="6178" spans="16:18" x14ac:dyDescent="0.2">
      <c r="P6178" s="485"/>
      <c r="Q6178" s="485"/>
      <c r="R6178" s="485"/>
    </row>
    <row r="6179" spans="16:18" x14ac:dyDescent="0.2">
      <c r="P6179" s="485"/>
      <c r="Q6179" s="485"/>
      <c r="R6179" s="485"/>
    </row>
    <row r="6180" spans="16:18" x14ac:dyDescent="0.2">
      <c r="P6180" s="485"/>
      <c r="Q6180" s="485"/>
      <c r="R6180" s="485"/>
    </row>
    <row r="6181" spans="16:18" x14ac:dyDescent="0.2">
      <c r="P6181" s="485"/>
      <c r="Q6181" s="485"/>
      <c r="R6181" s="485"/>
    </row>
    <row r="6182" spans="16:18" x14ac:dyDescent="0.2">
      <c r="P6182" s="485"/>
      <c r="Q6182" s="485"/>
      <c r="R6182" s="485"/>
    </row>
    <row r="6183" spans="16:18" x14ac:dyDescent="0.2">
      <c r="P6183" s="485"/>
      <c r="Q6183" s="485"/>
      <c r="R6183" s="485"/>
    </row>
    <row r="6184" spans="16:18" x14ac:dyDescent="0.2">
      <c r="P6184" s="485"/>
      <c r="Q6184" s="485"/>
      <c r="R6184" s="485"/>
    </row>
    <row r="6185" spans="16:18" x14ac:dyDescent="0.2">
      <c r="P6185" s="485"/>
      <c r="Q6185" s="485"/>
      <c r="R6185" s="485"/>
    </row>
    <row r="6186" spans="16:18" x14ac:dyDescent="0.2">
      <c r="P6186" s="485"/>
      <c r="Q6186" s="485"/>
      <c r="R6186" s="485"/>
    </row>
    <row r="6187" spans="16:18" x14ac:dyDescent="0.2">
      <c r="P6187" s="485"/>
      <c r="Q6187" s="485"/>
      <c r="R6187" s="485"/>
    </row>
    <row r="6188" spans="16:18" x14ac:dyDescent="0.2">
      <c r="P6188" s="485"/>
      <c r="Q6188" s="485"/>
      <c r="R6188" s="485"/>
    </row>
    <row r="6189" spans="16:18" x14ac:dyDescent="0.2">
      <c r="P6189" s="485"/>
      <c r="Q6189" s="485"/>
      <c r="R6189" s="485"/>
    </row>
    <row r="6190" spans="16:18" x14ac:dyDescent="0.2">
      <c r="P6190" s="485"/>
      <c r="Q6190" s="485"/>
      <c r="R6190" s="485"/>
    </row>
    <row r="6191" spans="16:18" x14ac:dyDescent="0.2">
      <c r="P6191" s="485"/>
      <c r="Q6191" s="485"/>
      <c r="R6191" s="485"/>
    </row>
    <row r="6192" spans="16:18" x14ac:dyDescent="0.2">
      <c r="P6192" s="485"/>
      <c r="Q6192" s="485"/>
      <c r="R6192" s="485"/>
    </row>
    <row r="6193" spans="16:18" x14ac:dyDescent="0.2">
      <c r="P6193" s="485"/>
      <c r="Q6193" s="485"/>
      <c r="R6193" s="485"/>
    </row>
    <row r="6194" spans="16:18" x14ac:dyDescent="0.2">
      <c r="P6194" s="485"/>
      <c r="Q6194" s="485"/>
      <c r="R6194" s="485"/>
    </row>
    <row r="6195" spans="16:18" x14ac:dyDescent="0.2">
      <c r="P6195" s="485"/>
      <c r="Q6195" s="485"/>
      <c r="R6195" s="485"/>
    </row>
    <row r="6196" spans="16:18" x14ac:dyDescent="0.2">
      <c r="P6196" s="485"/>
      <c r="Q6196" s="485"/>
      <c r="R6196" s="485"/>
    </row>
    <row r="6197" spans="16:18" x14ac:dyDescent="0.2">
      <c r="P6197" s="485"/>
      <c r="Q6197" s="485"/>
      <c r="R6197" s="485"/>
    </row>
    <row r="6198" spans="16:18" x14ac:dyDescent="0.2">
      <c r="P6198" s="485"/>
      <c r="Q6198" s="485"/>
      <c r="R6198" s="485"/>
    </row>
    <row r="6199" spans="16:18" x14ac:dyDescent="0.2">
      <c r="P6199" s="485"/>
      <c r="Q6199" s="485"/>
      <c r="R6199" s="485"/>
    </row>
    <row r="6200" spans="16:18" x14ac:dyDescent="0.2">
      <c r="P6200" s="485"/>
      <c r="Q6200" s="485"/>
      <c r="R6200" s="485"/>
    </row>
    <row r="6201" spans="16:18" x14ac:dyDescent="0.2">
      <c r="P6201" s="485"/>
      <c r="Q6201" s="485"/>
      <c r="R6201" s="485"/>
    </row>
    <row r="6202" spans="16:18" x14ac:dyDescent="0.2">
      <c r="P6202" s="485"/>
      <c r="Q6202" s="485"/>
      <c r="R6202" s="485"/>
    </row>
    <row r="6203" spans="16:18" x14ac:dyDescent="0.2">
      <c r="P6203" s="485"/>
      <c r="Q6203" s="485"/>
      <c r="R6203" s="485"/>
    </row>
    <row r="6204" spans="16:18" x14ac:dyDescent="0.2">
      <c r="P6204" s="485"/>
      <c r="Q6204" s="485"/>
      <c r="R6204" s="485"/>
    </row>
    <row r="6205" spans="16:18" x14ac:dyDescent="0.2">
      <c r="P6205" s="485"/>
      <c r="Q6205" s="485"/>
      <c r="R6205" s="485"/>
    </row>
    <row r="6206" spans="16:18" x14ac:dyDescent="0.2">
      <c r="P6206" s="485"/>
      <c r="Q6206" s="485"/>
      <c r="R6206" s="485"/>
    </row>
    <row r="6207" spans="16:18" x14ac:dyDescent="0.2">
      <c r="P6207" s="485"/>
      <c r="Q6207" s="485"/>
      <c r="R6207" s="485"/>
    </row>
    <row r="6208" spans="16:18" x14ac:dyDescent="0.2">
      <c r="P6208" s="485"/>
      <c r="Q6208" s="485"/>
      <c r="R6208" s="485"/>
    </row>
    <row r="6209" spans="16:18" x14ac:dyDescent="0.2">
      <c r="P6209" s="485"/>
      <c r="Q6209" s="485"/>
      <c r="R6209" s="485"/>
    </row>
    <row r="6210" spans="16:18" x14ac:dyDescent="0.2">
      <c r="P6210" s="485"/>
      <c r="Q6210" s="485"/>
      <c r="R6210" s="485"/>
    </row>
    <row r="6211" spans="16:18" x14ac:dyDescent="0.2">
      <c r="P6211" s="485"/>
      <c r="Q6211" s="485"/>
      <c r="R6211" s="485"/>
    </row>
    <row r="6212" spans="16:18" x14ac:dyDescent="0.2">
      <c r="P6212" s="485"/>
      <c r="Q6212" s="485"/>
      <c r="R6212" s="485"/>
    </row>
    <row r="6213" spans="16:18" x14ac:dyDescent="0.2">
      <c r="P6213" s="485"/>
      <c r="Q6213" s="485"/>
      <c r="R6213" s="485"/>
    </row>
    <row r="6214" spans="16:18" x14ac:dyDescent="0.2">
      <c r="P6214" s="485"/>
      <c r="Q6214" s="485"/>
      <c r="R6214" s="485"/>
    </row>
    <row r="6215" spans="16:18" x14ac:dyDescent="0.2">
      <c r="P6215" s="485"/>
      <c r="Q6215" s="485"/>
      <c r="R6215" s="485"/>
    </row>
    <row r="6216" spans="16:18" x14ac:dyDescent="0.2">
      <c r="P6216" s="485"/>
      <c r="Q6216" s="485"/>
      <c r="R6216" s="485"/>
    </row>
    <row r="6217" spans="16:18" x14ac:dyDescent="0.2">
      <c r="P6217" s="485"/>
      <c r="Q6217" s="485"/>
      <c r="R6217" s="485"/>
    </row>
    <row r="6218" spans="16:18" x14ac:dyDescent="0.2">
      <c r="P6218" s="485"/>
      <c r="Q6218" s="485"/>
      <c r="R6218" s="485"/>
    </row>
    <row r="6219" spans="16:18" x14ac:dyDescent="0.2">
      <c r="P6219" s="485"/>
      <c r="Q6219" s="485"/>
      <c r="R6219" s="485"/>
    </row>
    <row r="6220" spans="16:18" x14ac:dyDescent="0.2">
      <c r="P6220" s="485"/>
      <c r="Q6220" s="485"/>
      <c r="R6220" s="485"/>
    </row>
    <row r="6221" spans="16:18" x14ac:dyDescent="0.2">
      <c r="P6221" s="485"/>
      <c r="Q6221" s="485"/>
      <c r="R6221" s="485"/>
    </row>
    <row r="6222" spans="16:18" x14ac:dyDescent="0.2">
      <c r="P6222" s="485"/>
      <c r="Q6222" s="485"/>
      <c r="R6222" s="485"/>
    </row>
    <row r="6223" spans="16:18" x14ac:dyDescent="0.2">
      <c r="P6223" s="485"/>
      <c r="Q6223" s="485"/>
      <c r="R6223" s="485"/>
    </row>
    <row r="6224" spans="16:18" x14ac:dyDescent="0.2">
      <c r="P6224" s="485"/>
      <c r="Q6224" s="485"/>
      <c r="R6224" s="485"/>
    </row>
    <row r="6225" spans="16:18" x14ac:dyDescent="0.2">
      <c r="P6225" s="485"/>
      <c r="Q6225" s="485"/>
      <c r="R6225" s="485"/>
    </row>
    <row r="6226" spans="16:18" x14ac:dyDescent="0.2">
      <c r="P6226" s="485"/>
      <c r="Q6226" s="485"/>
      <c r="R6226" s="485"/>
    </row>
    <row r="6227" spans="16:18" x14ac:dyDescent="0.2">
      <c r="P6227" s="485"/>
      <c r="Q6227" s="485"/>
      <c r="R6227" s="485"/>
    </row>
    <row r="6228" spans="16:18" x14ac:dyDescent="0.2">
      <c r="P6228" s="485"/>
      <c r="Q6228" s="485"/>
      <c r="R6228" s="485"/>
    </row>
    <row r="6229" spans="16:18" x14ac:dyDescent="0.2">
      <c r="P6229" s="485"/>
      <c r="Q6229" s="485"/>
      <c r="R6229" s="485"/>
    </row>
    <row r="6230" spans="16:18" x14ac:dyDescent="0.2">
      <c r="P6230" s="485"/>
      <c r="Q6230" s="485"/>
      <c r="R6230" s="485"/>
    </row>
    <row r="6231" spans="16:18" x14ac:dyDescent="0.2">
      <c r="P6231" s="485"/>
      <c r="Q6231" s="485"/>
      <c r="R6231" s="485"/>
    </row>
    <row r="6232" spans="16:18" x14ac:dyDescent="0.2">
      <c r="P6232" s="485"/>
      <c r="Q6232" s="485"/>
      <c r="R6232" s="485"/>
    </row>
    <row r="6233" spans="16:18" x14ac:dyDescent="0.2">
      <c r="P6233" s="485"/>
      <c r="Q6233" s="485"/>
      <c r="R6233" s="485"/>
    </row>
    <row r="6234" spans="16:18" x14ac:dyDescent="0.2">
      <c r="P6234" s="485"/>
      <c r="Q6234" s="485"/>
      <c r="R6234" s="485"/>
    </row>
    <row r="6235" spans="16:18" x14ac:dyDescent="0.2">
      <c r="P6235" s="485"/>
      <c r="Q6235" s="485"/>
      <c r="R6235" s="485"/>
    </row>
    <row r="6236" spans="16:18" x14ac:dyDescent="0.2">
      <c r="P6236" s="485"/>
      <c r="Q6236" s="485"/>
      <c r="R6236" s="485"/>
    </row>
    <row r="6237" spans="16:18" x14ac:dyDescent="0.2">
      <c r="P6237" s="485"/>
      <c r="Q6237" s="485"/>
      <c r="R6237" s="485"/>
    </row>
    <row r="6238" spans="16:18" x14ac:dyDescent="0.2">
      <c r="P6238" s="485"/>
      <c r="Q6238" s="485"/>
      <c r="R6238" s="485"/>
    </row>
    <row r="6239" spans="16:18" x14ac:dyDescent="0.2">
      <c r="P6239" s="485"/>
      <c r="Q6239" s="485"/>
      <c r="R6239" s="485"/>
    </row>
    <row r="6240" spans="16:18" x14ac:dyDescent="0.2">
      <c r="P6240" s="485"/>
      <c r="Q6240" s="485"/>
      <c r="R6240" s="485"/>
    </row>
    <row r="6241" spans="16:18" x14ac:dyDescent="0.2">
      <c r="P6241" s="485"/>
      <c r="Q6241" s="485"/>
      <c r="R6241" s="485"/>
    </row>
    <row r="6242" spans="16:18" x14ac:dyDescent="0.2">
      <c r="P6242" s="485"/>
      <c r="Q6242" s="485"/>
      <c r="R6242" s="485"/>
    </row>
    <row r="6243" spans="16:18" x14ac:dyDescent="0.2">
      <c r="P6243" s="485"/>
      <c r="Q6243" s="485"/>
      <c r="R6243" s="485"/>
    </row>
    <row r="6244" spans="16:18" x14ac:dyDescent="0.2">
      <c r="P6244" s="485"/>
      <c r="Q6244" s="485"/>
      <c r="R6244" s="485"/>
    </row>
    <row r="6245" spans="16:18" x14ac:dyDescent="0.2">
      <c r="P6245" s="485"/>
      <c r="Q6245" s="485"/>
      <c r="R6245" s="485"/>
    </row>
    <row r="6246" spans="16:18" x14ac:dyDescent="0.2">
      <c r="P6246" s="485"/>
      <c r="Q6246" s="485"/>
      <c r="R6246" s="485"/>
    </row>
    <row r="6247" spans="16:18" x14ac:dyDescent="0.2">
      <c r="P6247" s="485"/>
      <c r="Q6247" s="485"/>
      <c r="R6247" s="485"/>
    </row>
    <row r="6248" spans="16:18" x14ac:dyDescent="0.2">
      <c r="P6248" s="485"/>
      <c r="Q6248" s="485"/>
      <c r="R6248" s="485"/>
    </row>
    <row r="6249" spans="16:18" x14ac:dyDescent="0.2">
      <c r="P6249" s="485"/>
      <c r="Q6249" s="485"/>
      <c r="R6249" s="485"/>
    </row>
    <row r="6250" spans="16:18" x14ac:dyDescent="0.2">
      <c r="P6250" s="485"/>
      <c r="Q6250" s="485"/>
      <c r="R6250" s="485"/>
    </row>
    <row r="6251" spans="16:18" x14ac:dyDescent="0.2">
      <c r="P6251" s="485"/>
      <c r="Q6251" s="485"/>
      <c r="R6251" s="485"/>
    </row>
    <row r="6252" spans="16:18" x14ac:dyDescent="0.2">
      <c r="P6252" s="485"/>
      <c r="Q6252" s="485"/>
      <c r="R6252" s="485"/>
    </row>
    <row r="6253" spans="16:18" x14ac:dyDescent="0.2">
      <c r="P6253" s="485"/>
      <c r="Q6253" s="485"/>
      <c r="R6253" s="485"/>
    </row>
    <row r="6254" spans="16:18" x14ac:dyDescent="0.2">
      <c r="P6254" s="485"/>
      <c r="Q6254" s="485"/>
      <c r="R6254" s="485"/>
    </row>
    <row r="6255" spans="16:18" x14ac:dyDescent="0.2">
      <c r="P6255" s="485"/>
      <c r="Q6255" s="485"/>
      <c r="R6255" s="485"/>
    </row>
    <row r="6256" spans="16:18" x14ac:dyDescent="0.2">
      <c r="P6256" s="485"/>
      <c r="Q6256" s="485"/>
      <c r="R6256" s="485"/>
    </row>
    <row r="6257" spans="16:18" x14ac:dyDescent="0.2">
      <c r="P6257" s="485"/>
      <c r="Q6257" s="485"/>
      <c r="R6257" s="485"/>
    </row>
    <row r="6258" spans="16:18" x14ac:dyDescent="0.2">
      <c r="P6258" s="485"/>
      <c r="Q6258" s="485"/>
      <c r="R6258" s="485"/>
    </row>
    <row r="6259" spans="16:18" x14ac:dyDescent="0.2">
      <c r="P6259" s="485"/>
      <c r="Q6259" s="485"/>
      <c r="R6259" s="485"/>
    </row>
    <row r="6260" spans="16:18" x14ac:dyDescent="0.2">
      <c r="P6260" s="485"/>
      <c r="Q6260" s="485"/>
      <c r="R6260" s="485"/>
    </row>
    <row r="6261" spans="16:18" x14ac:dyDescent="0.2">
      <c r="P6261" s="485"/>
      <c r="Q6261" s="485"/>
      <c r="R6261" s="485"/>
    </row>
    <row r="6262" spans="16:18" x14ac:dyDescent="0.2">
      <c r="P6262" s="485"/>
      <c r="Q6262" s="485"/>
      <c r="R6262" s="485"/>
    </row>
    <row r="6263" spans="16:18" x14ac:dyDescent="0.2">
      <c r="P6263" s="485"/>
      <c r="Q6263" s="485"/>
      <c r="R6263" s="485"/>
    </row>
    <row r="6264" spans="16:18" x14ac:dyDescent="0.2">
      <c r="P6264" s="485"/>
      <c r="Q6264" s="485"/>
      <c r="R6264" s="485"/>
    </row>
    <row r="6265" spans="16:18" x14ac:dyDescent="0.2">
      <c r="P6265" s="485"/>
      <c r="Q6265" s="485"/>
      <c r="R6265" s="485"/>
    </row>
    <row r="6266" spans="16:18" x14ac:dyDescent="0.2">
      <c r="P6266" s="485"/>
      <c r="Q6266" s="485"/>
      <c r="R6266" s="485"/>
    </row>
    <row r="6267" spans="16:18" x14ac:dyDescent="0.2">
      <c r="P6267" s="485"/>
      <c r="Q6267" s="485"/>
      <c r="R6267" s="485"/>
    </row>
    <row r="6268" spans="16:18" x14ac:dyDescent="0.2">
      <c r="P6268" s="485"/>
      <c r="Q6268" s="485"/>
      <c r="R6268" s="485"/>
    </row>
    <row r="6269" spans="16:18" x14ac:dyDescent="0.2">
      <c r="P6269" s="485"/>
      <c r="Q6269" s="485"/>
      <c r="R6269" s="485"/>
    </row>
    <row r="6270" spans="16:18" x14ac:dyDescent="0.2">
      <c r="P6270" s="485"/>
      <c r="Q6270" s="485"/>
      <c r="R6270" s="485"/>
    </row>
    <row r="6271" spans="16:18" x14ac:dyDescent="0.2">
      <c r="P6271" s="485"/>
      <c r="Q6271" s="485"/>
      <c r="R6271" s="485"/>
    </row>
    <row r="6272" spans="16:18" x14ac:dyDescent="0.2">
      <c r="P6272" s="485"/>
      <c r="Q6272" s="485"/>
      <c r="R6272" s="485"/>
    </row>
    <row r="6273" spans="16:18" x14ac:dyDescent="0.2">
      <c r="P6273" s="485"/>
      <c r="Q6273" s="485"/>
      <c r="R6273" s="485"/>
    </row>
    <row r="6274" spans="16:18" x14ac:dyDescent="0.2">
      <c r="P6274" s="485"/>
      <c r="Q6274" s="485"/>
      <c r="R6274" s="485"/>
    </row>
    <row r="6275" spans="16:18" x14ac:dyDescent="0.2">
      <c r="P6275" s="485"/>
      <c r="Q6275" s="485"/>
      <c r="R6275" s="485"/>
    </row>
    <row r="6276" spans="16:18" x14ac:dyDescent="0.2">
      <c r="P6276" s="485"/>
      <c r="Q6276" s="485"/>
      <c r="R6276" s="485"/>
    </row>
    <row r="6277" spans="16:18" x14ac:dyDescent="0.2">
      <c r="P6277" s="485"/>
      <c r="Q6277" s="485"/>
      <c r="R6277" s="485"/>
    </row>
    <row r="6278" spans="16:18" x14ac:dyDescent="0.2">
      <c r="P6278" s="485"/>
      <c r="Q6278" s="485"/>
      <c r="R6278" s="485"/>
    </row>
    <row r="6279" spans="16:18" x14ac:dyDescent="0.2">
      <c r="P6279" s="485"/>
      <c r="Q6279" s="485"/>
      <c r="R6279" s="485"/>
    </row>
    <row r="6280" spans="16:18" x14ac:dyDescent="0.2">
      <c r="P6280" s="485"/>
      <c r="Q6280" s="485"/>
      <c r="R6280" s="485"/>
    </row>
    <row r="6281" spans="16:18" x14ac:dyDescent="0.2">
      <c r="P6281" s="485"/>
      <c r="Q6281" s="485"/>
      <c r="R6281" s="485"/>
    </row>
    <row r="6282" spans="16:18" x14ac:dyDescent="0.2">
      <c r="P6282" s="485"/>
      <c r="Q6282" s="485"/>
      <c r="R6282" s="485"/>
    </row>
    <row r="6283" spans="16:18" x14ac:dyDescent="0.2">
      <c r="P6283" s="485"/>
      <c r="Q6283" s="485"/>
      <c r="R6283" s="485"/>
    </row>
    <row r="6284" spans="16:18" x14ac:dyDescent="0.2">
      <c r="P6284" s="485"/>
      <c r="Q6284" s="485"/>
      <c r="R6284" s="485"/>
    </row>
    <row r="6285" spans="16:18" x14ac:dyDescent="0.2">
      <c r="P6285" s="485"/>
      <c r="Q6285" s="485"/>
      <c r="R6285" s="485"/>
    </row>
    <row r="6286" spans="16:18" x14ac:dyDescent="0.2">
      <c r="P6286" s="485"/>
      <c r="Q6286" s="485"/>
      <c r="R6286" s="485"/>
    </row>
    <row r="6287" spans="16:18" x14ac:dyDescent="0.2">
      <c r="P6287" s="485"/>
      <c r="Q6287" s="485"/>
      <c r="R6287" s="485"/>
    </row>
    <row r="6288" spans="16:18" x14ac:dyDescent="0.2">
      <c r="P6288" s="485"/>
      <c r="Q6288" s="485"/>
      <c r="R6288" s="485"/>
    </row>
    <row r="6289" spans="16:18" x14ac:dyDescent="0.2">
      <c r="P6289" s="485"/>
      <c r="Q6289" s="485"/>
      <c r="R6289" s="485"/>
    </row>
    <row r="6290" spans="16:18" x14ac:dyDescent="0.2">
      <c r="P6290" s="485"/>
      <c r="Q6290" s="485"/>
      <c r="R6290" s="485"/>
    </row>
    <row r="6291" spans="16:18" x14ac:dyDescent="0.2">
      <c r="P6291" s="485"/>
      <c r="Q6291" s="485"/>
      <c r="R6291" s="485"/>
    </row>
    <row r="6292" spans="16:18" x14ac:dyDescent="0.2">
      <c r="P6292" s="485"/>
      <c r="Q6292" s="485"/>
      <c r="R6292" s="485"/>
    </row>
    <row r="6293" spans="16:18" x14ac:dyDescent="0.2">
      <c r="P6293" s="485"/>
      <c r="Q6293" s="485"/>
      <c r="R6293" s="485"/>
    </row>
    <row r="6294" spans="16:18" x14ac:dyDescent="0.2">
      <c r="P6294" s="485"/>
      <c r="Q6294" s="485"/>
      <c r="R6294" s="485"/>
    </row>
    <row r="6295" spans="16:18" x14ac:dyDescent="0.2">
      <c r="P6295" s="485"/>
      <c r="Q6295" s="485"/>
      <c r="R6295" s="485"/>
    </row>
    <row r="6296" spans="16:18" x14ac:dyDescent="0.2">
      <c r="P6296" s="485"/>
      <c r="Q6296" s="485"/>
      <c r="R6296" s="485"/>
    </row>
    <row r="6297" spans="16:18" x14ac:dyDescent="0.2">
      <c r="P6297" s="485"/>
      <c r="Q6297" s="485"/>
      <c r="R6297" s="485"/>
    </row>
    <row r="6298" spans="16:18" x14ac:dyDescent="0.2">
      <c r="P6298" s="485"/>
      <c r="Q6298" s="485"/>
      <c r="R6298" s="485"/>
    </row>
    <row r="6299" spans="16:18" x14ac:dyDescent="0.2">
      <c r="P6299" s="485"/>
      <c r="Q6299" s="485"/>
      <c r="R6299" s="485"/>
    </row>
    <row r="6300" spans="16:18" x14ac:dyDescent="0.2">
      <c r="P6300" s="485"/>
      <c r="Q6300" s="485"/>
      <c r="R6300" s="485"/>
    </row>
    <row r="6301" spans="16:18" x14ac:dyDescent="0.2">
      <c r="P6301" s="485"/>
      <c r="Q6301" s="485"/>
      <c r="R6301" s="485"/>
    </row>
    <row r="6302" spans="16:18" x14ac:dyDescent="0.2">
      <c r="P6302" s="485"/>
      <c r="Q6302" s="485"/>
      <c r="R6302" s="485"/>
    </row>
    <row r="6303" spans="16:18" x14ac:dyDescent="0.2">
      <c r="P6303" s="485"/>
      <c r="Q6303" s="485"/>
      <c r="R6303" s="485"/>
    </row>
    <row r="6304" spans="16:18" x14ac:dyDescent="0.2">
      <c r="P6304" s="485"/>
      <c r="Q6304" s="485"/>
      <c r="R6304" s="485"/>
    </row>
    <row r="6305" spans="16:18" x14ac:dyDescent="0.2">
      <c r="P6305" s="485"/>
      <c r="Q6305" s="485"/>
      <c r="R6305" s="485"/>
    </row>
    <row r="6306" spans="16:18" x14ac:dyDescent="0.2">
      <c r="P6306" s="485"/>
      <c r="Q6306" s="485"/>
      <c r="R6306" s="485"/>
    </row>
    <row r="6307" spans="16:18" x14ac:dyDescent="0.2">
      <c r="P6307" s="485"/>
      <c r="Q6307" s="485"/>
      <c r="R6307" s="485"/>
    </row>
    <row r="6308" spans="16:18" x14ac:dyDescent="0.2">
      <c r="P6308" s="485"/>
      <c r="Q6308" s="485"/>
      <c r="R6308" s="485"/>
    </row>
    <row r="6309" spans="16:18" x14ac:dyDescent="0.2">
      <c r="P6309" s="485"/>
      <c r="Q6309" s="485"/>
      <c r="R6309" s="485"/>
    </row>
    <row r="6310" spans="16:18" x14ac:dyDescent="0.2">
      <c r="P6310" s="485"/>
      <c r="Q6310" s="485"/>
      <c r="R6310" s="485"/>
    </row>
    <row r="6311" spans="16:18" x14ac:dyDescent="0.2">
      <c r="P6311" s="485"/>
      <c r="Q6311" s="485"/>
      <c r="R6311" s="485"/>
    </row>
    <row r="6312" spans="16:18" x14ac:dyDescent="0.2">
      <c r="P6312" s="485"/>
      <c r="Q6312" s="485"/>
      <c r="R6312" s="485"/>
    </row>
    <row r="6313" spans="16:18" x14ac:dyDescent="0.2">
      <c r="P6313" s="485"/>
      <c r="Q6313" s="485"/>
      <c r="R6313" s="485"/>
    </row>
    <row r="6314" spans="16:18" x14ac:dyDescent="0.2">
      <c r="P6314" s="485"/>
      <c r="Q6314" s="485"/>
      <c r="R6314" s="485"/>
    </row>
    <row r="6315" spans="16:18" x14ac:dyDescent="0.2">
      <c r="P6315" s="485"/>
      <c r="Q6315" s="485"/>
      <c r="R6315" s="485"/>
    </row>
    <row r="6316" spans="16:18" x14ac:dyDescent="0.2">
      <c r="P6316" s="485"/>
      <c r="Q6316" s="485"/>
      <c r="R6316" s="485"/>
    </row>
    <row r="6317" spans="16:18" x14ac:dyDescent="0.2">
      <c r="P6317" s="485"/>
      <c r="Q6317" s="485"/>
      <c r="R6317" s="485"/>
    </row>
    <row r="6318" spans="16:18" x14ac:dyDescent="0.2">
      <c r="P6318" s="485"/>
      <c r="Q6318" s="485"/>
      <c r="R6318" s="485"/>
    </row>
    <row r="6319" spans="16:18" x14ac:dyDescent="0.2">
      <c r="P6319" s="485"/>
      <c r="Q6319" s="485"/>
      <c r="R6319" s="485"/>
    </row>
    <row r="6320" spans="16:18" x14ac:dyDescent="0.2">
      <c r="P6320" s="485"/>
      <c r="Q6320" s="485"/>
      <c r="R6320" s="485"/>
    </row>
    <row r="6321" spans="16:18" x14ac:dyDescent="0.2">
      <c r="P6321" s="485"/>
      <c r="Q6321" s="485"/>
      <c r="R6321" s="485"/>
    </row>
    <row r="6322" spans="16:18" x14ac:dyDescent="0.2">
      <c r="P6322" s="485"/>
      <c r="Q6322" s="485"/>
      <c r="R6322" s="485"/>
    </row>
    <row r="6323" spans="16:18" x14ac:dyDescent="0.2">
      <c r="P6323" s="485"/>
      <c r="Q6323" s="485"/>
      <c r="R6323" s="485"/>
    </row>
    <row r="6324" spans="16:18" x14ac:dyDescent="0.2">
      <c r="P6324" s="485"/>
      <c r="Q6324" s="485"/>
      <c r="R6324" s="485"/>
    </row>
    <row r="6325" spans="16:18" x14ac:dyDescent="0.2">
      <c r="P6325" s="485"/>
      <c r="Q6325" s="485"/>
      <c r="R6325" s="485"/>
    </row>
    <row r="6326" spans="16:18" x14ac:dyDescent="0.2">
      <c r="P6326" s="485"/>
      <c r="Q6326" s="485"/>
      <c r="R6326" s="485"/>
    </row>
    <row r="6327" spans="16:18" x14ac:dyDescent="0.2">
      <c r="P6327" s="485"/>
      <c r="Q6327" s="485"/>
      <c r="R6327" s="485"/>
    </row>
    <row r="6328" spans="16:18" x14ac:dyDescent="0.2">
      <c r="P6328" s="485"/>
      <c r="Q6328" s="485"/>
      <c r="R6328" s="485"/>
    </row>
    <row r="6329" spans="16:18" x14ac:dyDescent="0.2">
      <c r="P6329" s="485"/>
      <c r="Q6329" s="485"/>
      <c r="R6329" s="485"/>
    </row>
    <row r="6330" spans="16:18" x14ac:dyDescent="0.2">
      <c r="P6330" s="485"/>
      <c r="Q6330" s="485"/>
      <c r="R6330" s="485"/>
    </row>
    <row r="6331" spans="16:18" x14ac:dyDescent="0.2">
      <c r="P6331" s="485"/>
      <c r="Q6331" s="485"/>
      <c r="R6331" s="485"/>
    </row>
    <row r="6332" spans="16:18" x14ac:dyDescent="0.2">
      <c r="P6332" s="485"/>
      <c r="Q6332" s="485"/>
      <c r="R6332" s="485"/>
    </row>
    <row r="6333" spans="16:18" x14ac:dyDescent="0.2">
      <c r="P6333" s="485"/>
      <c r="Q6333" s="485"/>
      <c r="R6333" s="485"/>
    </row>
    <row r="6334" spans="16:18" x14ac:dyDescent="0.2">
      <c r="P6334" s="485"/>
      <c r="Q6334" s="485"/>
      <c r="R6334" s="485"/>
    </row>
    <row r="6335" spans="16:18" x14ac:dyDescent="0.2">
      <c r="P6335" s="485"/>
      <c r="Q6335" s="485"/>
      <c r="R6335" s="485"/>
    </row>
    <row r="6336" spans="16:18" x14ac:dyDescent="0.2">
      <c r="P6336" s="485"/>
      <c r="Q6336" s="485"/>
      <c r="R6336" s="485"/>
    </row>
    <row r="6337" spans="16:18" x14ac:dyDescent="0.2">
      <c r="P6337" s="485"/>
      <c r="Q6337" s="485"/>
      <c r="R6337" s="485"/>
    </row>
    <row r="6338" spans="16:18" x14ac:dyDescent="0.2">
      <c r="P6338" s="485"/>
      <c r="Q6338" s="485"/>
      <c r="R6338" s="485"/>
    </row>
    <row r="6339" spans="16:18" x14ac:dyDescent="0.2">
      <c r="P6339" s="485"/>
      <c r="Q6339" s="485"/>
      <c r="R6339" s="485"/>
    </row>
    <row r="6340" spans="16:18" x14ac:dyDescent="0.2">
      <c r="P6340" s="485"/>
      <c r="Q6340" s="485"/>
      <c r="R6340" s="485"/>
    </row>
    <row r="6341" spans="16:18" x14ac:dyDescent="0.2">
      <c r="P6341" s="485"/>
      <c r="Q6341" s="485"/>
      <c r="R6341" s="485"/>
    </row>
    <row r="6342" spans="16:18" x14ac:dyDescent="0.2">
      <c r="P6342" s="485"/>
      <c r="Q6342" s="485"/>
      <c r="R6342" s="485"/>
    </row>
    <row r="6343" spans="16:18" x14ac:dyDescent="0.2">
      <c r="P6343" s="485"/>
      <c r="Q6343" s="485"/>
      <c r="R6343" s="485"/>
    </row>
    <row r="6344" spans="16:18" x14ac:dyDescent="0.2">
      <c r="P6344" s="485"/>
      <c r="Q6344" s="485"/>
      <c r="R6344" s="485"/>
    </row>
    <row r="6345" spans="16:18" x14ac:dyDescent="0.2">
      <c r="P6345" s="485"/>
      <c r="Q6345" s="485"/>
      <c r="R6345" s="485"/>
    </row>
    <row r="6346" spans="16:18" x14ac:dyDescent="0.2">
      <c r="P6346" s="485"/>
      <c r="Q6346" s="485"/>
      <c r="R6346" s="485"/>
    </row>
    <row r="6347" spans="16:18" x14ac:dyDescent="0.2">
      <c r="P6347" s="485"/>
      <c r="Q6347" s="485"/>
      <c r="R6347" s="485"/>
    </row>
    <row r="6348" spans="16:18" x14ac:dyDescent="0.2">
      <c r="P6348" s="485"/>
      <c r="Q6348" s="485"/>
      <c r="R6348" s="485"/>
    </row>
    <row r="6349" spans="16:18" x14ac:dyDescent="0.2">
      <c r="P6349" s="485"/>
      <c r="Q6349" s="485"/>
      <c r="R6349" s="485"/>
    </row>
    <row r="6350" spans="16:18" x14ac:dyDescent="0.2">
      <c r="P6350" s="485"/>
      <c r="Q6350" s="485"/>
      <c r="R6350" s="485"/>
    </row>
    <row r="6351" spans="16:18" x14ac:dyDescent="0.2">
      <c r="P6351" s="485"/>
      <c r="Q6351" s="485"/>
      <c r="R6351" s="485"/>
    </row>
    <row r="6352" spans="16:18" x14ac:dyDescent="0.2">
      <c r="P6352" s="485"/>
      <c r="Q6352" s="485"/>
      <c r="R6352" s="485"/>
    </row>
    <row r="6353" spans="16:18" x14ac:dyDescent="0.2">
      <c r="P6353" s="485"/>
      <c r="Q6353" s="485"/>
      <c r="R6353" s="485"/>
    </row>
    <row r="6354" spans="16:18" x14ac:dyDescent="0.2">
      <c r="P6354" s="485"/>
      <c r="Q6354" s="485"/>
      <c r="R6354" s="485"/>
    </row>
    <row r="6355" spans="16:18" x14ac:dyDescent="0.2">
      <c r="P6355" s="485"/>
      <c r="Q6355" s="485"/>
      <c r="R6355" s="485"/>
    </row>
    <row r="6356" spans="16:18" x14ac:dyDescent="0.2">
      <c r="P6356" s="485"/>
      <c r="Q6356" s="485"/>
      <c r="R6356" s="485"/>
    </row>
    <row r="6357" spans="16:18" x14ac:dyDescent="0.2">
      <c r="P6357" s="485"/>
      <c r="Q6357" s="485"/>
      <c r="R6357" s="485"/>
    </row>
    <row r="6358" spans="16:18" x14ac:dyDescent="0.2">
      <c r="P6358" s="485"/>
      <c r="Q6358" s="485"/>
      <c r="R6358" s="485"/>
    </row>
    <row r="6359" spans="16:18" x14ac:dyDescent="0.2">
      <c r="P6359" s="485"/>
      <c r="Q6359" s="485"/>
      <c r="R6359" s="485"/>
    </row>
    <row r="6360" spans="16:18" x14ac:dyDescent="0.2">
      <c r="P6360" s="485"/>
      <c r="Q6360" s="485"/>
      <c r="R6360" s="485"/>
    </row>
    <row r="6361" spans="16:18" x14ac:dyDescent="0.2">
      <c r="P6361" s="485"/>
      <c r="Q6361" s="485"/>
      <c r="R6361" s="485"/>
    </row>
    <row r="6362" spans="16:18" x14ac:dyDescent="0.2">
      <c r="P6362" s="485"/>
      <c r="Q6362" s="485"/>
      <c r="R6362" s="485"/>
    </row>
    <row r="6363" spans="16:18" x14ac:dyDescent="0.2">
      <c r="P6363" s="485"/>
      <c r="Q6363" s="485"/>
      <c r="R6363" s="485"/>
    </row>
    <row r="6364" spans="16:18" x14ac:dyDescent="0.2">
      <c r="P6364" s="485"/>
      <c r="Q6364" s="485"/>
      <c r="R6364" s="485"/>
    </row>
    <row r="6365" spans="16:18" x14ac:dyDescent="0.2">
      <c r="P6365" s="485"/>
      <c r="Q6365" s="485"/>
      <c r="R6365" s="485"/>
    </row>
    <row r="6366" spans="16:18" x14ac:dyDescent="0.2">
      <c r="P6366" s="485"/>
      <c r="Q6366" s="485"/>
      <c r="R6366" s="485"/>
    </row>
    <row r="6367" spans="16:18" x14ac:dyDescent="0.2">
      <c r="P6367" s="485"/>
      <c r="Q6367" s="485"/>
      <c r="R6367" s="485"/>
    </row>
    <row r="6368" spans="16:18" x14ac:dyDescent="0.2">
      <c r="P6368" s="485"/>
      <c r="Q6368" s="485"/>
      <c r="R6368" s="485"/>
    </row>
    <row r="6369" spans="16:18" x14ac:dyDescent="0.2">
      <c r="P6369" s="485"/>
      <c r="Q6369" s="485"/>
      <c r="R6369" s="485"/>
    </row>
    <row r="6370" spans="16:18" x14ac:dyDescent="0.2">
      <c r="P6370" s="485"/>
      <c r="Q6370" s="485"/>
      <c r="R6370" s="485"/>
    </row>
    <row r="6371" spans="16:18" x14ac:dyDescent="0.2">
      <c r="P6371" s="485"/>
      <c r="Q6371" s="485"/>
      <c r="R6371" s="485"/>
    </row>
    <row r="6372" spans="16:18" x14ac:dyDescent="0.2">
      <c r="P6372" s="485"/>
      <c r="Q6372" s="485"/>
      <c r="R6372" s="485"/>
    </row>
    <row r="6373" spans="16:18" x14ac:dyDescent="0.2">
      <c r="P6373" s="485"/>
      <c r="Q6373" s="485"/>
      <c r="R6373" s="485"/>
    </row>
    <row r="6374" spans="16:18" x14ac:dyDescent="0.2">
      <c r="P6374" s="485"/>
      <c r="Q6374" s="485"/>
      <c r="R6374" s="485"/>
    </row>
    <row r="6375" spans="16:18" x14ac:dyDescent="0.2">
      <c r="P6375" s="485"/>
      <c r="Q6375" s="485"/>
      <c r="R6375" s="485"/>
    </row>
    <row r="6376" spans="16:18" x14ac:dyDescent="0.2">
      <c r="P6376" s="485"/>
      <c r="Q6376" s="485"/>
      <c r="R6376" s="485"/>
    </row>
    <row r="6377" spans="16:18" x14ac:dyDescent="0.2">
      <c r="P6377" s="485"/>
      <c r="Q6377" s="485"/>
      <c r="R6377" s="485"/>
    </row>
    <row r="6378" spans="16:18" x14ac:dyDescent="0.2">
      <c r="P6378" s="485"/>
      <c r="Q6378" s="485"/>
      <c r="R6378" s="485"/>
    </row>
    <row r="6379" spans="16:18" x14ac:dyDescent="0.2">
      <c r="P6379" s="485"/>
      <c r="Q6379" s="485"/>
      <c r="R6379" s="485"/>
    </row>
    <row r="6380" spans="16:18" x14ac:dyDescent="0.2">
      <c r="P6380" s="485"/>
      <c r="Q6380" s="485"/>
      <c r="R6380" s="485"/>
    </row>
    <row r="6381" spans="16:18" x14ac:dyDescent="0.2">
      <c r="P6381" s="485"/>
      <c r="Q6381" s="485"/>
      <c r="R6381" s="485"/>
    </row>
    <row r="6382" spans="16:18" x14ac:dyDescent="0.2">
      <c r="P6382" s="485"/>
      <c r="Q6382" s="485"/>
      <c r="R6382" s="485"/>
    </row>
    <row r="6383" spans="16:18" x14ac:dyDescent="0.2">
      <c r="P6383" s="485"/>
      <c r="Q6383" s="485"/>
      <c r="R6383" s="485"/>
    </row>
    <row r="6384" spans="16:18" x14ac:dyDescent="0.2">
      <c r="P6384" s="485"/>
      <c r="Q6384" s="485"/>
      <c r="R6384" s="485"/>
    </row>
    <row r="6385" spans="16:18" x14ac:dyDescent="0.2">
      <c r="P6385" s="485"/>
      <c r="Q6385" s="485"/>
      <c r="R6385" s="485"/>
    </row>
    <row r="6386" spans="16:18" x14ac:dyDescent="0.2">
      <c r="P6386" s="485"/>
      <c r="Q6386" s="485"/>
      <c r="R6386" s="485"/>
    </row>
    <row r="6387" spans="16:18" x14ac:dyDescent="0.2">
      <c r="P6387" s="485"/>
      <c r="Q6387" s="485"/>
      <c r="R6387" s="485"/>
    </row>
    <row r="6388" spans="16:18" x14ac:dyDescent="0.2">
      <c r="P6388" s="485"/>
      <c r="Q6388" s="485"/>
      <c r="R6388" s="485"/>
    </row>
    <row r="6389" spans="16:18" x14ac:dyDescent="0.2">
      <c r="P6389" s="485"/>
      <c r="Q6389" s="485"/>
      <c r="R6389" s="485"/>
    </row>
    <row r="6390" spans="16:18" x14ac:dyDescent="0.2">
      <c r="P6390" s="485"/>
      <c r="Q6390" s="485"/>
      <c r="R6390" s="485"/>
    </row>
    <row r="6391" spans="16:18" x14ac:dyDescent="0.2">
      <c r="P6391" s="485"/>
      <c r="Q6391" s="485"/>
      <c r="R6391" s="485"/>
    </row>
    <row r="6392" spans="16:18" x14ac:dyDescent="0.2">
      <c r="P6392" s="485"/>
      <c r="Q6392" s="485"/>
      <c r="R6392" s="485"/>
    </row>
    <row r="6393" spans="16:18" x14ac:dyDescent="0.2">
      <c r="P6393" s="485"/>
      <c r="Q6393" s="485"/>
      <c r="R6393" s="485"/>
    </row>
    <row r="6394" spans="16:18" x14ac:dyDescent="0.2">
      <c r="P6394" s="485"/>
      <c r="Q6394" s="485"/>
      <c r="R6394" s="485"/>
    </row>
    <row r="6395" spans="16:18" x14ac:dyDescent="0.2">
      <c r="P6395" s="485"/>
      <c r="Q6395" s="485"/>
      <c r="R6395" s="485"/>
    </row>
    <row r="6396" spans="16:18" x14ac:dyDescent="0.2">
      <c r="P6396" s="485"/>
      <c r="Q6396" s="485"/>
      <c r="R6396" s="485"/>
    </row>
    <row r="6397" spans="16:18" x14ac:dyDescent="0.2">
      <c r="P6397" s="485"/>
      <c r="Q6397" s="485"/>
      <c r="R6397" s="485"/>
    </row>
    <row r="6398" spans="16:18" x14ac:dyDescent="0.2">
      <c r="P6398" s="485"/>
      <c r="Q6398" s="485"/>
      <c r="R6398" s="485"/>
    </row>
    <row r="6399" spans="16:18" x14ac:dyDescent="0.2">
      <c r="P6399" s="485"/>
      <c r="Q6399" s="485"/>
      <c r="R6399" s="485"/>
    </row>
    <row r="6400" spans="16:18" x14ac:dyDescent="0.2">
      <c r="P6400" s="485"/>
      <c r="Q6400" s="485"/>
      <c r="R6400" s="485"/>
    </row>
    <row r="6401" spans="16:18" x14ac:dyDescent="0.2">
      <c r="P6401" s="485"/>
      <c r="Q6401" s="485"/>
      <c r="R6401" s="485"/>
    </row>
    <row r="6402" spans="16:18" x14ac:dyDescent="0.2">
      <c r="P6402" s="485"/>
      <c r="Q6402" s="485"/>
      <c r="R6402" s="485"/>
    </row>
    <row r="6403" spans="16:18" x14ac:dyDescent="0.2">
      <c r="P6403" s="485"/>
      <c r="Q6403" s="485"/>
      <c r="R6403" s="485"/>
    </row>
    <row r="6404" spans="16:18" x14ac:dyDescent="0.2">
      <c r="P6404" s="485"/>
      <c r="Q6404" s="485"/>
      <c r="R6404" s="485"/>
    </row>
    <row r="6405" spans="16:18" x14ac:dyDescent="0.2">
      <c r="P6405" s="485"/>
      <c r="Q6405" s="485"/>
      <c r="R6405" s="485"/>
    </row>
    <row r="6406" spans="16:18" x14ac:dyDescent="0.2">
      <c r="P6406" s="485"/>
      <c r="Q6406" s="485"/>
      <c r="R6406" s="485"/>
    </row>
    <row r="6407" spans="16:18" x14ac:dyDescent="0.2">
      <c r="P6407" s="485"/>
      <c r="Q6407" s="485"/>
      <c r="R6407" s="485"/>
    </row>
    <row r="6408" spans="16:18" x14ac:dyDescent="0.2">
      <c r="P6408" s="485"/>
      <c r="Q6408" s="485"/>
      <c r="R6408" s="485"/>
    </row>
    <row r="6409" spans="16:18" x14ac:dyDescent="0.2">
      <c r="P6409" s="485"/>
      <c r="Q6409" s="485"/>
      <c r="R6409" s="485"/>
    </row>
    <row r="6410" spans="16:18" x14ac:dyDescent="0.2">
      <c r="P6410" s="485"/>
      <c r="Q6410" s="485"/>
      <c r="R6410" s="485"/>
    </row>
    <row r="6411" spans="16:18" x14ac:dyDescent="0.2">
      <c r="P6411" s="485"/>
      <c r="Q6411" s="485"/>
      <c r="R6411" s="485"/>
    </row>
    <row r="6412" spans="16:18" x14ac:dyDescent="0.2">
      <c r="P6412" s="485"/>
      <c r="Q6412" s="485"/>
      <c r="R6412" s="485"/>
    </row>
    <row r="6413" spans="16:18" x14ac:dyDescent="0.2">
      <c r="P6413" s="485"/>
      <c r="Q6413" s="485"/>
      <c r="R6413" s="485"/>
    </row>
    <row r="6414" spans="16:18" x14ac:dyDescent="0.2">
      <c r="P6414" s="485"/>
      <c r="Q6414" s="485"/>
      <c r="R6414" s="485"/>
    </row>
    <row r="6415" spans="16:18" x14ac:dyDescent="0.2">
      <c r="P6415" s="485"/>
      <c r="Q6415" s="485"/>
      <c r="R6415" s="485"/>
    </row>
    <row r="6416" spans="16:18" x14ac:dyDescent="0.2">
      <c r="P6416" s="485"/>
      <c r="Q6416" s="485"/>
      <c r="R6416" s="485"/>
    </row>
    <row r="6417" spans="16:18" x14ac:dyDescent="0.2">
      <c r="P6417" s="485"/>
      <c r="Q6417" s="485"/>
      <c r="R6417" s="485"/>
    </row>
    <row r="6418" spans="16:18" x14ac:dyDescent="0.2">
      <c r="P6418" s="485"/>
      <c r="Q6418" s="485"/>
      <c r="R6418" s="485"/>
    </row>
    <row r="6419" spans="16:18" x14ac:dyDescent="0.2">
      <c r="P6419" s="485"/>
      <c r="Q6419" s="485"/>
      <c r="R6419" s="485"/>
    </row>
    <row r="6420" spans="16:18" x14ac:dyDescent="0.2">
      <c r="P6420" s="485"/>
      <c r="Q6420" s="485"/>
      <c r="R6420" s="485"/>
    </row>
    <row r="6421" spans="16:18" x14ac:dyDescent="0.2">
      <c r="P6421" s="485"/>
      <c r="Q6421" s="485"/>
      <c r="R6421" s="485"/>
    </row>
    <row r="6422" spans="16:18" x14ac:dyDescent="0.2">
      <c r="P6422" s="485"/>
      <c r="Q6422" s="485"/>
      <c r="R6422" s="485"/>
    </row>
    <row r="6423" spans="16:18" x14ac:dyDescent="0.2">
      <c r="P6423" s="485"/>
      <c r="Q6423" s="485"/>
      <c r="R6423" s="485"/>
    </row>
    <row r="6424" spans="16:18" x14ac:dyDescent="0.2">
      <c r="P6424" s="485"/>
      <c r="Q6424" s="485"/>
      <c r="R6424" s="485"/>
    </row>
    <row r="6425" spans="16:18" x14ac:dyDescent="0.2">
      <c r="P6425" s="485"/>
      <c r="Q6425" s="485"/>
      <c r="R6425" s="485"/>
    </row>
    <row r="6426" spans="16:18" x14ac:dyDescent="0.2">
      <c r="P6426" s="485"/>
      <c r="Q6426" s="485"/>
      <c r="R6426" s="485"/>
    </row>
    <row r="6427" spans="16:18" x14ac:dyDescent="0.2">
      <c r="P6427" s="485"/>
      <c r="Q6427" s="485"/>
      <c r="R6427" s="485"/>
    </row>
    <row r="6428" spans="16:18" x14ac:dyDescent="0.2">
      <c r="P6428" s="485"/>
      <c r="Q6428" s="485"/>
      <c r="R6428" s="485"/>
    </row>
    <row r="6429" spans="16:18" x14ac:dyDescent="0.2">
      <c r="P6429" s="485"/>
      <c r="Q6429" s="485"/>
      <c r="R6429" s="485"/>
    </row>
    <row r="6430" spans="16:18" x14ac:dyDescent="0.2">
      <c r="P6430" s="485"/>
      <c r="Q6430" s="485"/>
      <c r="R6430" s="485"/>
    </row>
    <row r="6431" spans="16:18" x14ac:dyDescent="0.2">
      <c r="P6431" s="485"/>
      <c r="Q6431" s="485"/>
      <c r="R6431" s="485"/>
    </row>
    <row r="6432" spans="16:18" x14ac:dyDescent="0.2">
      <c r="P6432" s="485"/>
      <c r="Q6432" s="485"/>
      <c r="R6432" s="485"/>
    </row>
    <row r="6433" spans="16:18" x14ac:dyDescent="0.2">
      <c r="P6433" s="485"/>
      <c r="Q6433" s="485"/>
      <c r="R6433" s="485"/>
    </row>
    <row r="6434" spans="16:18" x14ac:dyDescent="0.2">
      <c r="P6434" s="485"/>
      <c r="Q6434" s="485"/>
      <c r="R6434" s="485"/>
    </row>
    <row r="6435" spans="16:18" x14ac:dyDescent="0.2">
      <c r="P6435" s="485"/>
      <c r="Q6435" s="485"/>
      <c r="R6435" s="485"/>
    </row>
    <row r="6436" spans="16:18" x14ac:dyDescent="0.2">
      <c r="P6436" s="485"/>
      <c r="Q6436" s="485"/>
      <c r="R6436" s="485"/>
    </row>
    <row r="6437" spans="16:18" x14ac:dyDescent="0.2">
      <c r="P6437" s="485"/>
      <c r="Q6437" s="485"/>
      <c r="R6437" s="485"/>
    </row>
    <row r="6438" spans="16:18" x14ac:dyDescent="0.2">
      <c r="P6438" s="485"/>
      <c r="Q6438" s="485"/>
      <c r="R6438" s="485"/>
    </row>
    <row r="6439" spans="16:18" x14ac:dyDescent="0.2">
      <c r="P6439" s="485"/>
      <c r="Q6439" s="485"/>
      <c r="R6439" s="485"/>
    </row>
    <row r="6440" spans="16:18" x14ac:dyDescent="0.2">
      <c r="P6440" s="485"/>
      <c r="Q6440" s="485"/>
      <c r="R6440" s="485"/>
    </row>
    <row r="6441" spans="16:18" x14ac:dyDescent="0.2">
      <c r="P6441" s="485"/>
      <c r="Q6441" s="485"/>
      <c r="R6441" s="485"/>
    </row>
    <row r="6442" spans="16:18" x14ac:dyDescent="0.2">
      <c r="P6442" s="485"/>
      <c r="Q6442" s="485"/>
      <c r="R6442" s="485"/>
    </row>
    <row r="6443" spans="16:18" x14ac:dyDescent="0.2">
      <c r="P6443" s="485"/>
      <c r="Q6443" s="485"/>
      <c r="R6443" s="485"/>
    </row>
    <row r="6444" spans="16:18" x14ac:dyDescent="0.2">
      <c r="P6444" s="485"/>
      <c r="Q6444" s="485"/>
      <c r="R6444" s="485"/>
    </row>
    <row r="6445" spans="16:18" x14ac:dyDescent="0.2">
      <c r="P6445" s="485"/>
      <c r="Q6445" s="485"/>
      <c r="R6445" s="485"/>
    </row>
    <row r="6446" spans="16:18" x14ac:dyDescent="0.2">
      <c r="P6446" s="485"/>
      <c r="Q6446" s="485"/>
      <c r="R6446" s="485"/>
    </row>
    <row r="6447" spans="16:18" x14ac:dyDescent="0.2">
      <c r="P6447" s="485"/>
      <c r="Q6447" s="485"/>
      <c r="R6447" s="485"/>
    </row>
    <row r="6448" spans="16:18" x14ac:dyDescent="0.2">
      <c r="P6448" s="485"/>
      <c r="Q6448" s="485"/>
      <c r="R6448" s="485"/>
    </row>
    <row r="6449" spans="16:18" x14ac:dyDescent="0.2">
      <c r="P6449" s="485"/>
      <c r="Q6449" s="485"/>
      <c r="R6449" s="485"/>
    </row>
    <row r="6450" spans="16:18" x14ac:dyDescent="0.2">
      <c r="P6450" s="485"/>
      <c r="Q6450" s="485"/>
      <c r="R6450" s="485"/>
    </row>
    <row r="6451" spans="16:18" x14ac:dyDescent="0.2">
      <c r="P6451" s="485"/>
      <c r="Q6451" s="485"/>
      <c r="R6451" s="485"/>
    </row>
    <row r="6452" spans="16:18" x14ac:dyDescent="0.2">
      <c r="P6452" s="485"/>
      <c r="Q6452" s="485"/>
      <c r="R6452" s="485"/>
    </row>
    <row r="6453" spans="16:18" x14ac:dyDescent="0.2">
      <c r="P6453" s="485"/>
      <c r="Q6453" s="485"/>
      <c r="R6453" s="485"/>
    </row>
    <row r="6454" spans="16:18" x14ac:dyDescent="0.2">
      <c r="P6454" s="485"/>
      <c r="Q6454" s="485"/>
      <c r="R6454" s="485"/>
    </row>
    <row r="6455" spans="16:18" x14ac:dyDescent="0.2">
      <c r="P6455" s="485"/>
      <c r="Q6455" s="485"/>
      <c r="R6455" s="485"/>
    </row>
    <row r="6456" spans="16:18" x14ac:dyDescent="0.2">
      <c r="P6456" s="485"/>
      <c r="Q6456" s="485"/>
      <c r="R6456" s="485"/>
    </row>
    <row r="6457" spans="16:18" x14ac:dyDescent="0.2">
      <c r="P6457" s="485"/>
      <c r="Q6457" s="485"/>
      <c r="R6457" s="485"/>
    </row>
    <row r="6458" spans="16:18" x14ac:dyDescent="0.2">
      <c r="P6458" s="485"/>
      <c r="Q6458" s="485"/>
      <c r="R6458" s="485"/>
    </row>
    <row r="6459" spans="16:18" x14ac:dyDescent="0.2">
      <c r="P6459" s="485"/>
      <c r="Q6459" s="485"/>
      <c r="R6459" s="485"/>
    </row>
    <row r="6460" spans="16:18" x14ac:dyDescent="0.2">
      <c r="P6460" s="485"/>
      <c r="Q6460" s="485"/>
      <c r="R6460" s="485"/>
    </row>
    <row r="6461" spans="16:18" x14ac:dyDescent="0.2">
      <c r="P6461" s="485"/>
      <c r="Q6461" s="485"/>
      <c r="R6461" s="485"/>
    </row>
    <row r="6462" spans="16:18" x14ac:dyDescent="0.2">
      <c r="P6462" s="485"/>
      <c r="Q6462" s="485"/>
      <c r="R6462" s="485"/>
    </row>
    <row r="6463" spans="16:18" x14ac:dyDescent="0.2">
      <c r="P6463" s="485"/>
      <c r="Q6463" s="485"/>
      <c r="R6463" s="485"/>
    </row>
    <row r="6464" spans="16:18" x14ac:dyDescent="0.2">
      <c r="P6464" s="485"/>
      <c r="Q6464" s="485"/>
      <c r="R6464" s="485"/>
    </row>
    <row r="6465" spans="16:18" x14ac:dyDescent="0.2">
      <c r="P6465" s="485"/>
      <c r="Q6465" s="485"/>
      <c r="R6465" s="485"/>
    </row>
    <row r="6466" spans="16:18" x14ac:dyDescent="0.2">
      <c r="P6466" s="485"/>
      <c r="Q6466" s="485"/>
      <c r="R6466" s="485"/>
    </row>
    <row r="6467" spans="16:18" x14ac:dyDescent="0.2">
      <c r="P6467" s="485"/>
      <c r="Q6467" s="485"/>
      <c r="R6467" s="485"/>
    </row>
    <row r="6468" spans="16:18" x14ac:dyDescent="0.2">
      <c r="P6468" s="485"/>
      <c r="Q6468" s="485"/>
      <c r="R6468" s="485"/>
    </row>
    <row r="6469" spans="16:18" x14ac:dyDescent="0.2">
      <c r="P6469" s="485"/>
      <c r="Q6469" s="485"/>
      <c r="R6469" s="485"/>
    </row>
    <row r="6470" spans="16:18" x14ac:dyDescent="0.2">
      <c r="P6470" s="485"/>
      <c r="Q6470" s="485"/>
      <c r="R6470" s="485"/>
    </row>
    <row r="6471" spans="16:18" x14ac:dyDescent="0.2">
      <c r="P6471" s="485"/>
      <c r="Q6471" s="485"/>
      <c r="R6471" s="485"/>
    </row>
    <row r="6472" spans="16:18" x14ac:dyDescent="0.2">
      <c r="P6472" s="485"/>
      <c r="Q6472" s="485"/>
      <c r="R6472" s="485"/>
    </row>
    <row r="6473" spans="16:18" x14ac:dyDescent="0.2">
      <c r="P6473" s="485"/>
      <c r="Q6473" s="485"/>
      <c r="R6473" s="485"/>
    </row>
    <row r="6474" spans="16:18" x14ac:dyDescent="0.2">
      <c r="P6474" s="485"/>
      <c r="Q6474" s="485"/>
      <c r="R6474" s="485"/>
    </row>
    <row r="6475" spans="16:18" x14ac:dyDescent="0.2">
      <c r="P6475" s="485"/>
      <c r="Q6475" s="485"/>
      <c r="R6475" s="485"/>
    </row>
    <row r="6476" spans="16:18" x14ac:dyDescent="0.2">
      <c r="P6476" s="485"/>
      <c r="Q6476" s="485"/>
      <c r="R6476" s="485"/>
    </row>
    <row r="6477" spans="16:18" x14ac:dyDescent="0.2">
      <c r="P6477" s="485"/>
      <c r="Q6477" s="485"/>
      <c r="R6477" s="485"/>
    </row>
    <row r="6478" spans="16:18" x14ac:dyDescent="0.2">
      <c r="P6478" s="485"/>
      <c r="Q6478" s="485"/>
      <c r="R6478" s="485"/>
    </row>
    <row r="6479" spans="16:18" x14ac:dyDescent="0.2">
      <c r="P6479" s="485"/>
      <c r="Q6479" s="485"/>
      <c r="R6479" s="485"/>
    </row>
    <row r="6480" spans="16:18" x14ac:dyDescent="0.2">
      <c r="P6480" s="485"/>
      <c r="Q6480" s="485"/>
      <c r="R6480" s="485"/>
    </row>
    <row r="6481" spans="16:18" x14ac:dyDescent="0.2">
      <c r="P6481" s="485"/>
      <c r="Q6481" s="485"/>
      <c r="R6481" s="485"/>
    </row>
    <row r="6482" spans="16:18" x14ac:dyDescent="0.2">
      <c r="P6482" s="485"/>
      <c r="Q6482" s="485"/>
      <c r="R6482" s="485"/>
    </row>
    <row r="6483" spans="16:18" x14ac:dyDescent="0.2">
      <c r="P6483" s="485"/>
      <c r="Q6483" s="485"/>
      <c r="R6483" s="485"/>
    </row>
    <row r="6484" spans="16:18" x14ac:dyDescent="0.2">
      <c r="P6484" s="485"/>
      <c r="Q6484" s="485"/>
      <c r="R6484" s="485"/>
    </row>
    <row r="6485" spans="16:18" x14ac:dyDescent="0.2">
      <c r="P6485" s="485"/>
      <c r="Q6485" s="485"/>
      <c r="R6485" s="485"/>
    </row>
    <row r="6486" spans="16:18" x14ac:dyDescent="0.2">
      <c r="P6486" s="485"/>
      <c r="Q6486" s="485"/>
      <c r="R6486" s="485"/>
    </row>
    <row r="6487" spans="16:18" x14ac:dyDescent="0.2">
      <c r="P6487" s="485"/>
      <c r="Q6487" s="485"/>
      <c r="R6487" s="485"/>
    </row>
    <row r="6488" spans="16:18" x14ac:dyDescent="0.2">
      <c r="P6488" s="485"/>
      <c r="Q6488" s="485"/>
      <c r="R6488" s="485"/>
    </row>
    <row r="6489" spans="16:18" x14ac:dyDescent="0.2">
      <c r="P6489" s="485"/>
      <c r="Q6489" s="485"/>
      <c r="R6489" s="485"/>
    </row>
    <row r="6490" spans="16:18" x14ac:dyDescent="0.2">
      <c r="P6490" s="485"/>
      <c r="Q6490" s="485"/>
      <c r="R6490" s="485"/>
    </row>
    <row r="6491" spans="16:18" x14ac:dyDescent="0.2">
      <c r="P6491" s="485"/>
      <c r="Q6491" s="485"/>
      <c r="R6491" s="485"/>
    </row>
    <row r="6492" spans="16:18" x14ac:dyDescent="0.2">
      <c r="P6492" s="485"/>
      <c r="Q6492" s="485"/>
      <c r="R6492" s="485"/>
    </row>
    <row r="6493" spans="16:18" x14ac:dyDescent="0.2">
      <c r="P6493" s="485"/>
      <c r="Q6493" s="485"/>
      <c r="R6493" s="485"/>
    </row>
    <row r="6494" spans="16:18" x14ac:dyDescent="0.2">
      <c r="P6494" s="485"/>
      <c r="Q6494" s="485"/>
      <c r="R6494" s="485"/>
    </row>
    <row r="6495" spans="16:18" x14ac:dyDescent="0.2">
      <c r="P6495" s="485"/>
      <c r="Q6495" s="485"/>
      <c r="R6495" s="485"/>
    </row>
    <row r="6496" spans="16:18" x14ac:dyDescent="0.2">
      <c r="P6496" s="485"/>
      <c r="Q6496" s="485"/>
      <c r="R6496" s="485"/>
    </row>
    <row r="6497" spans="16:18" x14ac:dyDescent="0.2">
      <c r="P6497" s="485"/>
      <c r="Q6497" s="485"/>
      <c r="R6497" s="485"/>
    </row>
    <row r="6498" spans="16:18" x14ac:dyDescent="0.2">
      <c r="P6498" s="485"/>
      <c r="Q6498" s="485"/>
      <c r="R6498" s="485"/>
    </row>
    <row r="6499" spans="16:18" x14ac:dyDescent="0.2">
      <c r="P6499" s="485"/>
      <c r="Q6499" s="485"/>
      <c r="R6499" s="485"/>
    </row>
    <row r="6500" spans="16:18" x14ac:dyDescent="0.2">
      <c r="P6500" s="485"/>
      <c r="Q6500" s="485"/>
      <c r="R6500" s="485"/>
    </row>
    <row r="6501" spans="16:18" x14ac:dyDescent="0.2">
      <c r="P6501" s="485"/>
      <c r="Q6501" s="485"/>
      <c r="R6501" s="485"/>
    </row>
    <row r="6502" spans="16:18" x14ac:dyDescent="0.2">
      <c r="P6502" s="485"/>
      <c r="Q6502" s="485"/>
      <c r="R6502" s="485"/>
    </row>
    <row r="6503" spans="16:18" x14ac:dyDescent="0.2">
      <c r="P6503" s="485"/>
      <c r="Q6503" s="485"/>
      <c r="R6503" s="485"/>
    </row>
    <row r="6504" spans="16:18" x14ac:dyDescent="0.2">
      <c r="P6504" s="485"/>
      <c r="Q6504" s="485"/>
      <c r="R6504" s="485"/>
    </row>
    <row r="6505" spans="16:18" x14ac:dyDescent="0.2">
      <c r="P6505" s="485"/>
      <c r="Q6505" s="485"/>
      <c r="R6505" s="485"/>
    </row>
    <row r="6506" spans="16:18" x14ac:dyDescent="0.2">
      <c r="P6506" s="485"/>
      <c r="Q6506" s="485"/>
      <c r="R6506" s="485"/>
    </row>
    <row r="6507" spans="16:18" x14ac:dyDescent="0.2">
      <c r="P6507" s="485"/>
      <c r="Q6507" s="485"/>
      <c r="R6507" s="485"/>
    </row>
    <row r="6508" spans="16:18" x14ac:dyDescent="0.2">
      <c r="P6508" s="485"/>
      <c r="Q6508" s="485"/>
      <c r="R6508" s="485"/>
    </row>
    <row r="6509" spans="16:18" x14ac:dyDescent="0.2">
      <c r="P6509" s="485"/>
      <c r="Q6509" s="485"/>
      <c r="R6509" s="485"/>
    </row>
    <row r="6510" spans="16:18" x14ac:dyDescent="0.2">
      <c r="P6510" s="485"/>
      <c r="Q6510" s="485"/>
      <c r="R6510" s="485"/>
    </row>
    <row r="6511" spans="16:18" x14ac:dyDescent="0.2">
      <c r="P6511" s="485"/>
      <c r="Q6511" s="485"/>
      <c r="R6511" s="485"/>
    </row>
    <row r="6512" spans="16:18" x14ac:dyDescent="0.2">
      <c r="P6512" s="485"/>
      <c r="Q6512" s="485"/>
      <c r="R6512" s="485"/>
    </row>
    <row r="6513" spans="16:18" x14ac:dyDescent="0.2">
      <c r="P6513" s="485"/>
      <c r="Q6513" s="485"/>
      <c r="R6513" s="485"/>
    </row>
    <row r="6514" spans="16:18" x14ac:dyDescent="0.2">
      <c r="P6514" s="485"/>
      <c r="Q6514" s="485"/>
      <c r="R6514" s="485"/>
    </row>
    <row r="6515" spans="16:18" x14ac:dyDescent="0.2">
      <c r="P6515" s="485"/>
      <c r="Q6515" s="485"/>
      <c r="R6515" s="485"/>
    </row>
    <row r="6516" spans="16:18" x14ac:dyDescent="0.2">
      <c r="P6516" s="485"/>
      <c r="Q6516" s="485"/>
      <c r="R6516" s="485"/>
    </row>
    <row r="6517" spans="16:18" x14ac:dyDescent="0.2">
      <c r="P6517" s="485"/>
      <c r="Q6517" s="485"/>
      <c r="R6517" s="485"/>
    </row>
    <row r="6518" spans="16:18" x14ac:dyDescent="0.2">
      <c r="P6518" s="485"/>
      <c r="Q6518" s="485"/>
      <c r="R6518" s="485"/>
    </row>
    <row r="6519" spans="16:18" x14ac:dyDescent="0.2">
      <c r="P6519" s="485"/>
      <c r="Q6519" s="485"/>
      <c r="R6519" s="485"/>
    </row>
    <row r="6520" spans="16:18" x14ac:dyDescent="0.2">
      <c r="P6520" s="485"/>
      <c r="Q6520" s="485"/>
      <c r="R6520" s="485"/>
    </row>
    <row r="6521" spans="16:18" x14ac:dyDescent="0.2">
      <c r="P6521" s="485"/>
      <c r="Q6521" s="485"/>
      <c r="R6521" s="485"/>
    </row>
    <row r="6522" spans="16:18" x14ac:dyDescent="0.2">
      <c r="P6522" s="485"/>
      <c r="Q6522" s="485"/>
      <c r="R6522" s="485"/>
    </row>
    <row r="6523" spans="16:18" x14ac:dyDescent="0.2">
      <c r="P6523" s="485"/>
      <c r="Q6523" s="485"/>
      <c r="R6523" s="485"/>
    </row>
    <row r="6524" spans="16:18" x14ac:dyDescent="0.2">
      <c r="P6524" s="485"/>
      <c r="Q6524" s="485"/>
      <c r="R6524" s="485"/>
    </row>
    <row r="6525" spans="16:18" x14ac:dyDescent="0.2">
      <c r="P6525" s="485"/>
      <c r="Q6525" s="485"/>
      <c r="R6525" s="485"/>
    </row>
    <row r="6526" spans="16:18" x14ac:dyDescent="0.2">
      <c r="P6526" s="485"/>
      <c r="Q6526" s="485"/>
      <c r="R6526" s="485"/>
    </row>
    <row r="6527" spans="16:18" x14ac:dyDescent="0.2">
      <c r="P6527" s="485"/>
      <c r="Q6527" s="485"/>
      <c r="R6527" s="485"/>
    </row>
    <row r="6528" spans="16:18" x14ac:dyDescent="0.2">
      <c r="P6528" s="485"/>
      <c r="Q6528" s="485"/>
      <c r="R6528" s="485"/>
    </row>
    <row r="6529" spans="16:18" x14ac:dyDescent="0.2">
      <c r="P6529" s="485"/>
      <c r="Q6529" s="485"/>
      <c r="R6529" s="485"/>
    </row>
    <row r="6530" spans="16:18" x14ac:dyDescent="0.2">
      <c r="P6530" s="485"/>
      <c r="Q6530" s="485"/>
      <c r="R6530" s="485"/>
    </row>
    <row r="6531" spans="16:18" x14ac:dyDescent="0.2">
      <c r="P6531" s="485"/>
      <c r="Q6531" s="485"/>
      <c r="R6531" s="485"/>
    </row>
    <row r="6532" spans="16:18" x14ac:dyDescent="0.2">
      <c r="P6532" s="485"/>
      <c r="Q6532" s="485"/>
      <c r="R6532" s="485"/>
    </row>
    <row r="6533" spans="16:18" x14ac:dyDescent="0.2">
      <c r="P6533" s="485"/>
      <c r="Q6533" s="485"/>
      <c r="R6533" s="485"/>
    </row>
    <row r="6534" spans="16:18" x14ac:dyDescent="0.2">
      <c r="P6534" s="485"/>
      <c r="Q6534" s="485"/>
      <c r="R6534" s="485"/>
    </row>
    <row r="6535" spans="16:18" x14ac:dyDescent="0.2">
      <c r="P6535" s="485"/>
      <c r="Q6535" s="485"/>
      <c r="R6535" s="485"/>
    </row>
    <row r="6536" spans="16:18" x14ac:dyDescent="0.2">
      <c r="P6536" s="485"/>
      <c r="Q6536" s="485"/>
      <c r="R6536" s="485"/>
    </row>
    <row r="6537" spans="16:18" x14ac:dyDescent="0.2">
      <c r="P6537" s="485"/>
      <c r="Q6537" s="485"/>
      <c r="R6537" s="485"/>
    </row>
    <row r="6538" spans="16:18" x14ac:dyDescent="0.2">
      <c r="P6538" s="485"/>
      <c r="Q6538" s="485"/>
      <c r="R6538" s="485"/>
    </row>
    <row r="6539" spans="16:18" x14ac:dyDescent="0.2">
      <c r="P6539" s="485"/>
      <c r="Q6539" s="485"/>
      <c r="R6539" s="485"/>
    </row>
    <row r="6540" spans="16:18" x14ac:dyDescent="0.2">
      <c r="P6540" s="485"/>
      <c r="Q6540" s="485"/>
      <c r="R6540" s="485"/>
    </row>
    <row r="6541" spans="16:18" x14ac:dyDescent="0.2">
      <c r="P6541" s="485"/>
      <c r="Q6541" s="485"/>
      <c r="R6541" s="485"/>
    </row>
    <row r="6542" spans="16:18" x14ac:dyDescent="0.2">
      <c r="P6542" s="485"/>
      <c r="Q6542" s="485"/>
      <c r="R6542" s="485"/>
    </row>
    <row r="6543" spans="16:18" x14ac:dyDescent="0.2">
      <c r="P6543" s="485"/>
      <c r="Q6543" s="485"/>
      <c r="R6543" s="485"/>
    </row>
    <row r="6544" spans="16:18" x14ac:dyDescent="0.2">
      <c r="P6544" s="485"/>
      <c r="Q6544" s="485"/>
      <c r="R6544" s="485"/>
    </row>
    <row r="6545" spans="16:18" x14ac:dyDescent="0.2">
      <c r="P6545" s="485"/>
      <c r="Q6545" s="485"/>
      <c r="R6545" s="485"/>
    </row>
    <row r="6546" spans="16:18" x14ac:dyDescent="0.2">
      <c r="P6546" s="485"/>
      <c r="Q6546" s="485"/>
      <c r="R6546" s="485"/>
    </row>
    <row r="6547" spans="16:18" x14ac:dyDescent="0.2">
      <c r="P6547" s="485"/>
      <c r="Q6547" s="485"/>
      <c r="R6547" s="485"/>
    </row>
    <row r="6548" spans="16:18" x14ac:dyDescent="0.2">
      <c r="P6548" s="485"/>
      <c r="Q6548" s="485"/>
      <c r="R6548" s="485"/>
    </row>
    <row r="6549" spans="16:18" x14ac:dyDescent="0.2">
      <c r="P6549" s="485"/>
      <c r="Q6549" s="485"/>
      <c r="R6549" s="485"/>
    </row>
    <row r="6550" spans="16:18" x14ac:dyDescent="0.2">
      <c r="P6550" s="485"/>
      <c r="Q6550" s="485"/>
      <c r="R6550" s="485"/>
    </row>
    <row r="6551" spans="16:18" x14ac:dyDescent="0.2">
      <c r="P6551" s="485"/>
      <c r="Q6551" s="485"/>
      <c r="R6551" s="485"/>
    </row>
    <row r="6552" spans="16:18" x14ac:dyDescent="0.2">
      <c r="P6552" s="485"/>
      <c r="Q6552" s="485"/>
      <c r="R6552" s="485"/>
    </row>
    <row r="6553" spans="16:18" x14ac:dyDescent="0.2">
      <c r="P6553" s="485"/>
      <c r="Q6553" s="485"/>
      <c r="R6553" s="485"/>
    </row>
    <row r="6554" spans="16:18" x14ac:dyDescent="0.2">
      <c r="P6554" s="485"/>
      <c r="Q6554" s="485"/>
      <c r="R6554" s="485"/>
    </row>
    <row r="6555" spans="16:18" x14ac:dyDescent="0.2">
      <c r="P6555" s="485"/>
      <c r="Q6555" s="485"/>
      <c r="R6555" s="485"/>
    </row>
    <row r="6556" spans="16:18" x14ac:dyDescent="0.2">
      <c r="P6556" s="485"/>
      <c r="Q6556" s="485"/>
      <c r="R6556" s="485"/>
    </row>
    <row r="6557" spans="16:18" x14ac:dyDescent="0.2">
      <c r="P6557" s="485"/>
      <c r="Q6557" s="485"/>
      <c r="R6557" s="485"/>
    </row>
    <row r="6558" spans="16:18" x14ac:dyDescent="0.2">
      <c r="P6558" s="485"/>
      <c r="Q6558" s="485"/>
      <c r="R6558" s="485"/>
    </row>
    <row r="6559" spans="16:18" x14ac:dyDescent="0.2">
      <c r="P6559" s="485"/>
      <c r="Q6559" s="485"/>
      <c r="R6559" s="485"/>
    </row>
    <row r="6560" spans="16:18" x14ac:dyDescent="0.2">
      <c r="P6560" s="485"/>
      <c r="Q6560" s="485"/>
      <c r="R6560" s="485"/>
    </row>
    <row r="6561" spans="16:18" x14ac:dyDescent="0.2">
      <c r="P6561" s="485"/>
      <c r="Q6561" s="485"/>
      <c r="R6561" s="485"/>
    </row>
    <row r="6562" spans="16:18" x14ac:dyDescent="0.2">
      <c r="P6562" s="485"/>
      <c r="Q6562" s="485"/>
      <c r="R6562" s="485"/>
    </row>
    <row r="6563" spans="16:18" x14ac:dyDescent="0.2">
      <c r="P6563" s="485"/>
      <c r="Q6563" s="485"/>
      <c r="R6563" s="485"/>
    </row>
    <row r="6564" spans="16:18" x14ac:dyDescent="0.2">
      <c r="P6564" s="485"/>
      <c r="Q6564" s="485"/>
      <c r="R6564" s="485"/>
    </row>
    <row r="6565" spans="16:18" x14ac:dyDescent="0.2">
      <c r="P6565" s="485"/>
      <c r="Q6565" s="485"/>
      <c r="R6565" s="485"/>
    </row>
    <row r="6566" spans="16:18" x14ac:dyDescent="0.2">
      <c r="P6566" s="485"/>
      <c r="Q6566" s="485"/>
      <c r="R6566" s="485"/>
    </row>
    <row r="6567" spans="16:18" x14ac:dyDescent="0.2">
      <c r="P6567" s="485"/>
      <c r="Q6567" s="485"/>
      <c r="R6567" s="485"/>
    </row>
    <row r="6568" spans="16:18" x14ac:dyDescent="0.2">
      <c r="P6568" s="485"/>
      <c r="Q6568" s="485"/>
      <c r="R6568" s="485"/>
    </row>
    <row r="6569" spans="16:18" x14ac:dyDescent="0.2">
      <c r="P6569" s="485"/>
      <c r="Q6569" s="485"/>
      <c r="R6569" s="485"/>
    </row>
    <row r="6570" spans="16:18" x14ac:dyDescent="0.2">
      <c r="P6570" s="485"/>
      <c r="Q6570" s="485"/>
      <c r="R6570" s="485"/>
    </row>
    <row r="6571" spans="16:18" x14ac:dyDescent="0.2">
      <c r="P6571" s="485"/>
      <c r="Q6571" s="485"/>
      <c r="R6571" s="485"/>
    </row>
    <row r="6572" spans="16:18" x14ac:dyDescent="0.2">
      <c r="P6572" s="485"/>
      <c r="Q6572" s="485"/>
      <c r="R6572" s="485"/>
    </row>
    <row r="6573" spans="16:18" x14ac:dyDescent="0.2">
      <c r="P6573" s="485"/>
      <c r="Q6573" s="485"/>
      <c r="R6573" s="485"/>
    </row>
    <row r="6574" spans="16:18" x14ac:dyDescent="0.2">
      <c r="P6574" s="485"/>
      <c r="Q6574" s="485"/>
      <c r="R6574" s="485"/>
    </row>
    <row r="6575" spans="16:18" x14ac:dyDescent="0.2">
      <c r="P6575" s="485"/>
      <c r="Q6575" s="485"/>
      <c r="R6575" s="485"/>
    </row>
    <row r="6576" spans="16:18" x14ac:dyDescent="0.2">
      <c r="P6576" s="485"/>
      <c r="Q6576" s="485"/>
      <c r="R6576" s="485"/>
    </row>
    <row r="6577" spans="16:18" x14ac:dyDescent="0.2">
      <c r="P6577" s="485"/>
      <c r="Q6577" s="485"/>
      <c r="R6577" s="485"/>
    </row>
    <row r="6578" spans="16:18" x14ac:dyDescent="0.2">
      <c r="P6578" s="485"/>
      <c r="Q6578" s="485"/>
      <c r="R6578" s="485"/>
    </row>
    <row r="6579" spans="16:18" x14ac:dyDescent="0.2">
      <c r="P6579" s="485"/>
      <c r="Q6579" s="485"/>
      <c r="R6579" s="485"/>
    </row>
    <row r="6580" spans="16:18" x14ac:dyDescent="0.2">
      <c r="P6580" s="485"/>
      <c r="Q6580" s="485"/>
      <c r="R6580" s="485"/>
    </row>
    <row r="6581" spans="16:18" x14ac:dyDescent="0.2">
      <c r="P6581" s="485"/>
      <c r="Q6581" s="485"/>
      <c r="R6581" s="485"/>
    </row>
    <row r="6582" spans="16:18" x14ac:dyDescent="0.2">
      <c r="P6582" s="485"/>
      <c r="Q6582" s="485"/>
      <c r="R6582" s="485"/>
    </row>
    <row r="6583" spans="16:18" x14ac:dyDescent="0.2">
      <c r="P6583" s="485"/>
      <c r="Q6583" s="485"/>
      <c r="R6583" s="485"/>
    </row>
    <row r="6584" spans="16:18" x14ac:dyDescent="0.2">
      <c r="P6584" s="485"/>
      <c r="Q6584" s="485"/>
      <c r="R6584" s="485"/>
    </row>
    <row r="6585" spans="16:18" x14ac:dyDescent="0.2">
      <c r="P6585" s="485"/>
      <c r="Q6585" s="485"/>
      <c r="R6585" s="485"/>
    </row>
    <row r="6586" spans="16:18" x14ac:dyDescent="0.2">
      <c r="P6586" s="485"/>
      <c r="Q6586" s="485"/>
      <c r="R6586" s="485"/>
    </row>
    <row r="6587" spans="16:18" x14ac:dyDescent="0.2">
      <c r="P6587" s="485"/>
      <c r="Q6587" s="485"/>
      <c r="R6587" s="485"/>
    </row>
    <row r="6588" spans="16:18" x14ac:dyDescent="0.2">
      <c r="P6588" s="485"/>
      <c r="Q6588" s="485"/>
      <c r="R6588" s="485"/>
    </row>
    <row r="6589" spans="16:18" x14ac:dyDescent="0.2">
      <c r="P6589" s="485"/>
      <c r="Q6589" s="485"/>
      <c r="R6589" s="485"/>
    </row>
    <row r="6590" spans="16:18" x14ac:dyDescent="0.2">
      <c r="P6590" s="485"/>
      <c r="Q6590" s="485"/>
      <c r="R6590" s="485"/>
    </row>
    <row r="6591" spans="16:18" x14ac:dyDescent="0.2">
      <c r="P6591" s="485"/>
      <c r="Q6591" s="485"/>
      <c r="R6591" s="485"/>
    </row>
    <row r="6592" spans="16:18" x14ac:dyDescent="0.2">
      <c r="P6592" s="485"/>
      <c r="Q6592" s="485"/>
      <c r="R6592" s="485"/>
    </row>
    <row r="6593" spans="16:18" x14ac:dyDescent="0.2">
      <c r="P6593" s="485"/>
      <c r="Q6593" s="485"/>
      <c r="R6593" s="485"/>
    </row>
    <row r="6594" spans="16:18" x14ac:dyDescent="0.2">
      <c r="P6594" s="485"/>
      <c r="Q6594" s="485"/>
      <c r="R6594" s="485"/>
    </row>
    <row r="6595" spans="16:18" x14ac:dyDescent="0.2">
      <c r="P6595" s="485"/>
      <c r="Q6595" s="485"/>
      <c r="R6595" s="485"/>
    </row>
    <row r="6596" spans="16:18" x14ac:dyDescent="0.2">
      <c r="P6596" s="485"/>
      <c r="Q6596" s="485"/>
      <c r="R6596" s="485"/>
    </row>
    <row r="6597" spans="16:18" x14ac:dyDescent="0.2">
      <c r="P6597" s="485"/>
      <c r="Q6597" s="485"/>
      <c r="R6597" s="485"/>
    </row>
    <row r="6598" spans="16:18" x14ac:dyDescent="0.2">
      <c r="P6598" s="485"/>
      <c r="Q6598" s="485"/>
      <c r="R6598" s="485"/>
    </row>
    <row r="6599" spans="16:18" x14ac:dyDescent="0.2">
      <c r="P6599" s="485"/>
      <c r="Q6599" s="485"/>
      <c r="R6599" s="485"/>
    </row>
    <row r="6600" spans="16:18" x14ac:dyDescent="0.2">
      <c r="P6600" s="485"/>
      <c r="Q6600" s="485"/>
      <c r="R6600" s="485"/>
    </row>
    <row r="6601" spans="16:18" x14ac:dyDescent="0.2">
      <c r="P6601" s="485"/>
      <c r="Q6601" s="485"/>
      <c r="R6601" s="485"/>
    </row>
    <row r="6602" spans="16:18" x14ac:dyDescent="0.2">
      <c r="P6602" s="485"/>
      <c r="Q6602" s="485"/>
      <c r="R6602" s="485"/>
    </row>
    <row r="6603" spans="16:18" x14ac:dyDescent="0.2">
      <c r="P6603" s="485"/>
      <c r="Q6603" s="485"/>
      <c r="R6603" s="485"/>
    </row>
    <row r="6604" spans="16:18" x14ac:dyDescent="0.2">
      <c r="P6604" s="485"/>
      <c r="Q6604" s="485"/>
      <c r="R6604" s="485"/>
    </row>
    <row r="6605" spans="16:18" x14ac:dyDescent="0.2">
      <c r="P6605" s="485"/>
      <c r="Q6605" s="485"/>
      <c r="R6605" s="485"/>
    </row>
    <row r="6606" spans="16:18" x14ac:dyDescent="0.2">
      <c r="P6606" s="485"/>
      <c r="Q6606" s="485"/>
      <c r="R6606" s="485"/>
    </row>
    <row r="6607" spans="16:18" x14ac:dyDescent="0.2">
      <c r="P6607" s="485"/>
      <c r="Q6607" s="485"/>
      <c r="R6607" s="485"/>
    </row>
    <row r="6608" spans="16:18" x14ac:dyDescent="0.2">
      <c r="P6608" s="485"/>
      <c r="Q6608" s="485"/>
      <c r="R6608" s="485"/>
    </row>
    <row r="6609" spans="16:18" x14ac:dyDescent="0.2">
      <c r="P6609" s="485"/>
      <c r="Q6609" s="485"/>
      <c r="R6609" s="485"/>
    </row>
    <row r="6610" spans="16:18" x14ac:dyDescent="0.2">
      <c r="P6610" s="485"/>
      <c r="Q6610" s="485"/>
      <c r="R6610" s="485"/>
    </row>
    <row r="6611" spans="16:18" x14ac:dyDescent="0.2">
      <c r="P6611" s="485"/>
      <c r="Q6611" s="485"/>
      <c r="R6611" s="485"/>
    </row>
    <row r="6612" spans="16:18" x14ac:dyDescent="0.2">
      <c r="P6612" s="485"/>
      <c r="Q6612" s="485"/>
      <c r="R6612" s="485"/>
    </row>
    <row r="6613" spans="16:18" x14ac:dyDescent="0.2">
      <c r="P6613" s="485"/>
      <c r="Q6613" s="485"/>
      <c r="R6613" s="485"/>
    </row>
    <row r="6614" spans="16:18" x14ac:dyDescent="0.2">
      <c r="P6614" s="485"/>
      <c r="Q6614" s="485"/>
      <c r="R6614" s="485"/>
    </row>
    <row r="6615" spans="16:18" x14ac:dyDescent="0.2">
      <c r="P6615" s="485"/>
      <c r="Q6615" s="485"/>
      <c r="R6615" s="485"/>
    </row>
    <row r="6616" spans="16:18" x14ac:dyDescent="0.2">
      <c r="P6616" s="485"/>
      <c r="Q6616" s="485"/>
      <c r="R6616" s="485"/>
    </row>
    <row r="6617" spans="16:18" x14ac:dyDescent="0.2">
      <c r="P6617" s="485"/>
      <c r="Q6617" s="485"/>
      <c r="R6617" s="485"/>
    </row>
    <row r="6618" spans="16:18" x14ac:dyDescent="0.2">
      <c r="P6618" s="485"/>
      <c r="Q6618" s="485"/>
      <c r="R6618" s="485"/>
    </row>
    <row r="6619" spans="16:18" x14ac:dyDescent="0.2">
      <c r="P6619" s="485"/>
      <c r="Q6619" s="485"/>
      <c r="R6619" s="485"/>
    </row>
    <row r="6620" spans="16:18" x14ac:dyDescent="0.2">
      <c r="P6620" s="485"/>
      <c r="Q6620" s="485"/>
      <c r="R6620" s="485"/>
    </row>
    <row r="6621" spans="16:18" x14ac:dyDescent="0.2">
      <c r="P6621" s="485"/>
      <c r="Q6621" s="485"/>
      <c r="R6621" s="485"/>
    </row>
    <row r="6622" spans="16:18" x14ac:dyDescent="0.2">
      <c r="P6622" s="485"/>
      <c r="Q6622" s="485"/>
      <c r="R6622" s="485"/>
    </row>
    <row r="6623" spans="16:18" x14ac:dyDescent="0.2">
      <c r="P6623" s="485"/>
      <c r="Q6623" s="485"/>
      <c r="R6623" s="485"/>
    </row>
    <row r="6624" spans="16:18" x14ac:dyDescent="0.2">
      <c r="P6624" s="485"/>
      <c r="Q6624" s="485"/>
      <c r="R6624" s="485"/>
    </row>
    <row r="6625" spans="16:18" x14ac:dyDescent="0.2">
      <c r="P6625" s="485"/>
      <c r="Q6625" s="485"/>
      <c r="R6625" s="485"/>
    </row>
    <row r="6626" spans="16:18" x14ac:dyDescent="0.2">
      <c r="P6626" s="485"/>
      <c r="Q6626" s="485"/>
      <c r="R6626" s="485"/>
    </row>
    <row r="6627" spans="16:18" x14ac:dyDescent="0.2">
      <c r="P6627" s="485"/>
      <c r="Q6627" s="485"/>
      <c r="R6627" s="485"/>
    </row>
    <row r="6628" spans="16:18" x14ac:dyDescent="0.2">
      <c r="P6628" s="485"/>
      <c r="Q6628" s="485"/>
      <c r="R6628" s="485"/>
    </row>
    <row r="6629" spans="16:18" x14ac:dyDescent="0.2">
      <c r="P6629" s="485"/>
      <c r="Q6629" s="485"/>
      <c r="R6629" s="485"/>
    </row>
    <row r="6630" spans="16:18" x14ac:dyDescent="0.2">
      <c r="P6630" s="485"/>
      <c r="Q6630" s="485"/>
      <c r="R6630" s="485"/>
    </row>
    <row r="6631" spans="16:18" x14ac:dyDescent="0.2">
      <c r="P6631" s="485"/>
      <c r="Q6631" s="485"/>
      <c r="R6631" s="485"/>
    </row>
    <row r="6632" spans="16:18" x14ac:dyDescent="0.2">
      <c r="P6632" s="485"/>
      <c r="Q6632" s="485"/>
      <c r="R6632" s="485"/>
    </row>
    <row r="6633" spans="16:18" x14ac:dyDescent="0.2">
      <c r="P6633" s="485"/>
      <c r="Q6633" s="485"/>
      <c r="R6633" s="485"/>
    </row>
    <row r="6634" spans="16:18" x14ac:dyDescent="0.2">
      <c r="P6634" s="485"/>
      <c r="Q6634" s="485"/>
      <c r="R6634" s="485"/>
    </row>
    <row r="6635" spans="16:18" x14ac:dyDescent="0.2">
      <c r="P6635" s="485"/>
      <c r="Q6635" s="485"/>
      <c r="R6635" s="485"/>
    </row>
    <row r="6636" spans="16:18" x14ac:dyDescent="0.2">
      <c r="P6636" s="485"/>
      <c r="Q6636" s="485"/>
      <c r="R6636" s="485"/>
    </row>
    <row r="6637" spans="16:18" x14ac:dyDescent="0.2">
      <c r="P6637" s="485"/>
      <c r="Q6637" s="485"/>
      <c r="R6637" s="485"/>
    </row>
    <row r="6638" spans="16:18" x14ac:dyDescent="0.2">
      <c r="P6638" s="485"/>
      <c r="Q6638" s="485"/>
      <c r="R6638" s="485"/>
    </row>
    <row r="6639" spans="16:18" x14ac:dyDescent="0.2">
      <c r="P6639" s="485"/>
      <c r="Q6639" s="485"/>
      <c r="R6639" s="485"/>
    </row>
    <row r="6640" spans="16:18" x14ac:dyDescent="0.2">
      <c r="P6640" s="485"/>
      <c r="Q6640" s="485"/>
      <c r="R6640" s="485"/>
    </row>
    <row r="6641" spans="16:18" x14ac:dyDescent="0.2">
      <c r="P6641" s="485"/>
      <c r="Q6641" s="485"/>
      <c r="R6641" s="485"/>
    </row>
    <row r="6642" spans="16:18" x14ac:dyDescent="0.2">
      <c r="P6642" s="485"/>
      <c r="Q6642" s="485"/>
      <c r="R6642" s="485"/>
    </row>
    <row r="6643" spans="16:18" x14ac:dyDescent="0.2">
      <c r="P6643" s="485"/>
      <c r="Q6643" s="485"/>
      <c r="R6643" s="485"/>
    </row>
    <row r="6644" spans="16:18" x14ac:dyDescent="0.2">
      <c r="P6644" s="485"/>
      <c r="Q6644" s="485"/>
      <c r="R6644" s="485"/>
    </row>
    <row r="6645" spans="16:18" x14ac:dyDescent="0.2">
      <c r="P6645" s="485"/>
      <c r="Q6645" s="485"/>
      <c r="R6645" s="485"/>
    </row>
    <row r="6646" spans="16:18" x14ac:dyDescent="0.2">
      <c r="P6646" s="485"/>
      <c r="Q6646" s="485"/>
      <c r="R6646" s="485"/>
    </row>
    <row r="6647" spans="16:18" x14ac:dyDescent="0.2">
      <c r="P6647" s="485"/>
      <c r="Q6647" s="485"/>
      <c r="R6647" s="485"/>
    </row>
    <row r="6648" spans="16:18" x14ac:dyDescent="0.2">
      <c r="P6648" s="485"/>
      <c r="Q6648" s="485"/>
      <c r="R6648" s="485"/>
    </row>
    <row r="6649" spans="16:18" x14ac:dyDescent="0.2">
      <c r="P6649" s="485"/>
      <c r="Q6649" s="485"/>
      <c r="R6649" s="485"/>
    </row>
    <row r="6650" spans="16:18" x14ac:dyDescent="0.2">
      <c r="P6650" s="485"/>
      <c r="Q6650" s="485"/>
      <c r="R6650" s="485"/>
    </row>
    <row r="6651" spans="16:18" x14ac:dyDescent="0.2">
      <c r="P6651" s="485"/>
      <c r="Q6651" s="485"/>
      <c r="R6651" s="485"/>
    </row>
    <row r="6652" spans="16:18" x14ac:dyDescent="0.2">
      <c r="P6652" s="485"/>
      <c r="Q6652" s="485"/>
      <c r="R6652" s="485"/>
    </row>
    <row r="6653" spans="16:18" x14ac:dyDescent="0.2">
      <c r="P6653" s="485"/>
      <c r="Q6653" s="485"/>
      <c r="R6653" s="485"/>
    </row>
    <row r="6654" spans="16:18" x14ac:dyDescent="0.2">
      <c r="P6654" s="485"/>
      <c r="Q6654" s="485"/>
      <c r="R6654" s="485"/>
    </row>
    <row r="6655" spans="16:18" x14ac:dyDescent="0.2">
      <c r="P6655" s="485"/>
      <c r="Q6655" s="485"/>
      <c r="R6655" s="485"/>
    </row>
    <row r="6656" spans="16:18" x14ac:dyDescent="0.2">
      <c r="P6656" s="485"/>
      <c r="Q6656" s="485"/>
      <c r="R6656" s="485"/>
    </row>
    <row r="6657" spans="16:18" x14ac:dyDescent="0.2">
      <c r="P6657" s="485"/>
      <c r="Q6657" s="485"/>
      <c r="R6657" s="485"/>
    </row>
    <row r="6658" spans="16:18" x14ac:dyDescent="0.2">
      <c r="P6658" s="485"/>
      <c r="Q6658" s="485"/>
      <c r="R6658" s="485"/>
    </row>
    <row r="6659" spans="16:18" x14ac:dyDescent="0.2">
      <c r="P6659" s="485"/>
      <c r="Q6659" s="485"/>
      <c r="R6659" s="485"/>
    </row>
    <row r="6660" spans="16:18" x14ac:dyDescent="0.2">
      <c r="P6660" s="485"/>
      <c r="Q6660" s="485"/>
      <c r="R6660" s="485"/>
    </row>
    <row r="6661" spans="16:18" x14ac:dyDescent="0.2">
      <c r="P6661" s="485"/>
      <c r="Q6661" s="485"/>
      <c r="R6661" s="485"/>
    </row>
    <row r="6662" spans="16:18" x14ac:dyDescent="0.2">
      <c r="P6662" s="485"/>
      <c r="Q6662" s="485"/>
      <c r="R6662" s="485"/>
    </row>
    <row r="6663" spans="16:18" x14ac:dyDescent="0.2">
      <c r="P6663" s="485"/>
      <c r="Q6663" s="485"/>
      <c r="R6663" s="485"/>
    </row>
    <row r="6664" spans="16:18" x14ac:dyDescent="0.2">
      <c r="P6664" s="485"/>
      <c r="Q6664" s="485"/>
      <c r="R6664" s="485"/>
    </row>
    <row r="6665" spans="16:18" x14ac:dyDescent="0.2">
      <c r="P6665" s="485"/>
      <c r="Q6665" s="485"/>
      <c r="R6665" s="485"/>
    </row>
    <row r="6666" spans="16:18" x14ac:dyDescent="0.2">
      <c r="P6666" s="485"/>
      <c r="Q6666" s="485"/>
      <c r="R6666" s="485"/>
    </row>
    <row r="6667" spans="16:18" x14ac:dyDescent="0.2">
      <c r="P6667" s="485"/>
      <c r="Q6667" s="485"/>
      <c r="R6667" s="485"/>
    </row>
    <row r="6668" spans="16:18" x14ac:dyDescent="0.2">
      <c r="P6668" s="485"/>
      <c r="Q6668" s="485"/>
      <c r="R6668" s="485"/>
    </row>
    <row r="6669" spans="16:18" x14ac:dyDescent="0.2">
      <c r="P6669" s="485"/>
      <c r="Q6669" s="485"/>
      <c r="R6669" s="485"/>
    </row>
    <row r="6670" spans="16:18" x14ac:dyDescent="0.2">
      <c r="P6670" s="485"/>
      <c r="Q6670" s="485"/>
      <c r="R6670" s="485"/>
    </row>
    <row r="6671" spans="16:18" x14ac:dyDescent="0.2">
      <c r="P6671" s="485"/>
      <c r="Q6671" s="485"/>
      <c r="R6671" s="485"/>
    </row>
    <row r="6672" spans="16:18" x14ac:dyDescent="0.2">
      <c r="P6672" s="485"/>
      <c r="Q6672" s="485"/>
      <c r="R6672" s="485"/>
    </row>
    <row r="6673" spans="16:18" x14ac:dyDescent="0.2">
      <c r="P6673" s="485"/>
      <c r="Q6673" s="485"/>
      <c r="R6673" s="485"/>
    </row>
    <row r="6674" spans="16:18" x14ac:dyDescent="0.2">
      <c r="P6674" s="485"/>
      <c r="Q6674" s="485"/>
      <c r="R6674" s="485"/>
    </row>
    <row r="6675" spans="16:18" x14ac:dyDescent="0.2">
      <c r="P6675" s="485"/>
      <c r="Q6675" s="485"/>
      <c r="R6675" s="485"/>
    </row>
    <row r="6676" spans="16:18" x14ac:dyDescent="0.2">
      <c r="P6676" s="485"/>
      <c r="Q6676" s="485"/>
      <c r="R6676" s="485"/>
    </row>
    <row r="6677" spans="16:18" x14ac:dyDescent="0.2">
      <c r="P6677" s="485"/>
      <c r="Q6677" s="485"/>
      <c r="R6677" s="485"/>
    </row>
    <row r="6678" spans="16:18" x14ac:dyDescent="0.2">
      <c r="P6678" s="485"/>
      <c r="Q6678" s="485"/>
      <c r="R6678" s="485"/>
    </row>
    <row r="6679" spans="16:18" x14ac:dyDescent="0.2">
      <c r="P6679" s="485"/>
      <c r="Q6679" s="485"/>
      <c r="R6679" s="485"/>
    </row>
    <row r="6680" spans="16:18" x14ac:dyDescent="0.2">
      <c r="P6680" s="485"/>
      <c r="Q6680" s="485"/>
      <c r="R6680" s="485"/>
    </row>
    <row r="6681" spans="16:18" x14ac:dyDescent="0.2">
      <c r="P6681" s="485"/>
      <c r="Q6681" s="485"/>
      <c r="R6681" s="485"/>
    </row>
    <row r="6682" spans="16:18" x14ac:dyDescent="0.2">
      <c r="P6682" s="485"/>
      <c r="Q6682" s="485"/>
      <c r="R6682" s="485"/>
    </row>
    <row r="6683" spans="16:18" x14ac:dyDescent="0.2">
      <c r="P6683" s="485"/>
      <c r="Q6683" s="485"/>
      <c r="R6683" s="485"/>
    </row>
    <row r="6684" spans="16:18" x14ac:dyDescent="0.2">
      <c r="P6684" s="485"/>
      <c r="Q6684" s="485"/>
      <c r="R6684" s="485"/>
    </row>
    <row r="6685" spans="16:18" x14ac:dyDescent="0.2">
      <c r="P6685" s="485"/>
      <c r="Q6685" s="485"/>
      <c r="R6685" s="485"/>
    </row>
    <row r="6686" spans="16:18" x14ac:dyDescent="0.2">
      <c r="P6686" s="485"/>
      <c r="Q6686" s="485"/>
      <c r="R6686" s="485"/>
    </row>
    <row r="6687" spans="16:18" x14ac:dyDescent="0.2">
      <c r="P6687" s="485"/>
      <c r="Q6687" s="485"/>
      <c r="R6687" s="485"/>
    </row>
    <row r="6688" spans="16:18" x14ac:dyDescent="0.2">
      <c r="P6688" s="485"/>
      <c r="Q6688" s="485"/>
      <c r="R6688" s="485"/>
    </row>
    <row r="6689" spans="16:18" x14ac:dyDescent="0.2">
      <c r="P6689" s="485"/>
      <c r="Q6689" s="485"/>
      <c r="R6689" s="485"/>
    </row>
    <row r="6690" spans="16:18" x14ac:dyDescent="0.2">
      <c r="P6690" s="485"/>
      <c r="Q6690" s="485"/>
      <c r="R6690" s="485"/>
    </row>
    <row r="6691" spans="16:18" x14ac:dyDescent="0.2">
      <c r="P6691" s="485"/>
      <c r="Q6691" s="485"/>
      <c r="R6691" s="485"/>
    </row>
    <row r="6692" spans="16:18" x14ac:dyDescent="0.2">
      <c r="P6692" s="485"/>
      <c r="Q6692" s="485"/>
      <c r="R6692" s="485"/>
    </row>
    <row r="6693" spans="16:18" x14ac:dyDescent="0.2">
      <c r="P6693" s="485"/>
      <c r="Q6693" s="485"/>
      <c r="R6693" s="485"/>
    </row>
    <row r="6694" spans="16:18" x14ac:dyDescent="0.2">
      <c r="P6694" s="485"/>
      <c r="Q6694" s="485"/>
      <c r="R6694" s="485"/>
    </row>
    <row r="6695" spans="16:18" x14ac:dyDescent="0.2">
      <c r="P6695" s="485"/>
      <c r="Q6695" s="485"/>
      <c r="R6695" s="485"/>
    </row>
    <row r="6696" spans="16:18" x14ac:dyDescent="0.2">
      <c r="P6696" s="485"/>
      <c r="Q6696" s="485"/>
      <c r="R6696" s="485"/>
    </row>
    <row r="6697" spans="16:18" x14ac:dyDescent="0.2">
      <c r="P6697" s="485"/>
      <c r="Q6697" s="485"/>
      <c r="R6697" s="485"/>
    </row>
    <row r="6698" spans="16:18" x14ac:dyDescent="0.2">
      <c r="P6698" s="485"/>
      <c r="Q6698" s="485"/>
      <c r="R6698" s="485"/>
    </row>
    <row r="6699" spans="16:18" x14ac:dyDescent="0.2">
      <c r="P6699" s="485"/>
      <c r="Q6699" s="485"/>
      <c r="R6699" s="485"/>
    </row>
    <row r="6700" spans="16:18" x14ac:dyDescent="0.2">
      <c r="P6700" s="485"/>
      <c r="Q6700" s="485"/>
      <c r="R6700" s="485"/>
    </row>
    <row r="6701" spans="16:18" x14ac:dyDescent="0.2">
      <c r="P6701" s="485"/>
      <c r="Q6701" s="485"/>
      <c r="R6701" s="485"/>
    </row>
    <row r="6702" spans="16:18" x14ac:dyDescent="0.2">
      <c r="P6702" s="485"/>
      <c r="Q6702" s="485"/>
      <c r="R6702" s="485"/>
    </row>
    <row r="6703" spans="16:18" x14ac:dyDescent="0.2">
      <c r="P6703" s="485"/>
      <c r="Q6703" s="485"/>
      <c r="R6703" s="485"/>
    </row>
    <row r="6704" spans="16:18" x14ac:dyDescent="0.2">
      <c r="P6704" s="485"/>
      <c r="Q6704" s="485"/>
      <c r="R6704" s="485"/>
    </row>
    <row r="6705" spans="16:18" x14ac:dyDescent="0.2">
      <c r="P6705" s="485"/>
      <c r="Q6705" s="485"/>
      <c r="R6705" s="485"/>
    </row>
    <row r="6706" spans="16:18" x14ac:dyDescent="0.2">
      <c r="P6706" s="485"/>
      <c r="Q6706" s="485"/>
      <c r="R6706" s="485"/>
    </row>
    <row r="6707" spans="16:18" x14ac:dyDescent="0.2">
      <c r="P6707" s="485"/>
      <c r="Q6707" s="485"/>
      <c r="R6707" s="485"/>
    </row>
    <row r="6708" spans="16:18" x14ac:dyDescent="0.2">
      <c r="P6708" s="485"/>
      <c r="Q6708" s="485"/>
      <c r="R6708" s="485"/>
    </row>
    <row r="6709" spans="16:18" x14ac:dyDescent="0.2">
      <c r="P6709" s="485"/>
      <c r="Q6709" s="485"/>
      <c r="R6709" s="485"/>
    </row>
    <row r="6710" spans="16:18" x14ac:dyDescent="0.2">
      <c r="P6710" s="485"/>
      <c r="Q6710" s="485"/>
      <c r="R6710" s="485"/>
    </row>
    <row r="6711" spans="16:18" x14ac:dyDescent="0.2">
      <c r="P6711" s="485"/>
      <c r="Q6711" s="485"/>
      <c r="R6711" s="485"/>
    </row>
    <row r="6712" spans="16:18" x14ac:dyDescent="0.2">
      <c r="P6712" s="485"/>
      <c r="Q6712" s="485"/>
      <c r="R6712" s="485"/>
    </row>
    <row r="6713" spans="16:18" x14ac:dyDescent="0.2">
      <c r="P6713" s="485"/>
      <c r="Q6713" s="485"/>
      <c r="R6713" s="485"/>
    </row>
    <row r="6714" spans="16:18" x14ac:dyDescent="0.2">
      <c r="P6714" s="485"/>
      <c r="Q6714" s="485"/>
      <c r="R6714" s="485"/>
    </row>
    <row r="6715" spans="16:18" x14ac:dyDescent="0.2">
      <c r="P6715" s="485"/>
      <c r="Q6715" s="485"/>
      <c r="R6715" s="485"/>
    </row>
    <row r="6716" spans="16:18" x14ac:dyDescent="0.2">
      <c r="P6716" s="485"/>
      <c r="Q6716" s="485"/>
      <c r="R6716" s="485"/>
    </row>
    <row r="6717" spans="16:18" x14ac:dyDescent="0.2">
      <c r="P6717" s="485"/>
      <c r="Q6717" s="485"/>
      <c r="R6717" s="485"/>
    </row>
    <row r="6718" spans="16:18" x14ac:dyDescent="0.2">
      <c r="P6718" s="485"/>
      <c r="Q6718" s="485"/>
      <c r="R6718" s="485"/>
    </row>
    <row r="6719" spans="16:18" x14ac:dyDescent="0.2">
      <c r="P6719" s="485"/>
      <c r="Q6719" s="485"/>
      <c r="R6719" s="485"/>
    </row>
    <row r="6720" spans="16:18" x14ac:dyDescent="0.2">
      <c r="P6720" s="485"/>
      <c r="Q6720" s="485"/>
      <c r="R6720" s="485"/>
    </row>
    <row r="6721" spans="16:18" x14ac:dyDescent="0.2">
      <c r="P6721" s="485"/>
      <c r="Q6721" s="485"/>
      <c r="R6721" s="485"/>
    </row>
    <row r="6722" spans="16:18" x14ac:dyDescent="0.2">
      <c r="P6722" s="485"/>
      <c r="Q6722" s="485"/>
      <c r="R6722" s="485"/>
    </row>
    <row r="6723" spans="16:18" x14ac:dyDescent="0.2">
      <c r="P6723" s="485"/>
      <c r="Q6723" s="485"/>
      <c r="R6723" s="485"/>
    </row>
    <row r="6724" spans="16:18" x14ac:dyDescent="0.2">
      <c r="P6724" s="485"/>
      <c r="Q6724" s="485"/>
      <c r="R6724" s="485"/>
    </row>
    <row r="6725" spans="16:18" x14ac:dyDescent="0.2">
      <c r="P6725" s="485"/>
      <c r="Q6725" s="485"/>
      <c r="R6725" s="485"/>
    </row>
    <row r="6726" spans="16:18" x14ac:dyDescent="0.2">
      <c r="P6726" s="485"/>
      <c r="Q6726" s="485"/>
      <c r="R6726" s="485"/>
    </row>
    <row r="6727" spans="16:18" x14ac:dyDescent="0.2">
      <c r="P6727" s="485"/>
      <c r="Q6727" s="485"/>
      <c r="R6727" s="485"/>
    </row>
    <row r="6728" spans="16:18" x14ac:dyDescent="0.2">
      <c r="P6728" s="485"/>
      <c r="Q6728" s="485"/>
      <c r="R6728" s="485"/>
    </row>
    <row r="6729" spans="16:18" x14ac:dyDescent="0.2">
      <c r="P6729" s="485"/>
      <c r="Q6729" s="485"/>
      <c r="R6729" s="485"/>
    </row>
    <row r="6730" spans="16:18" x14ac:dyDescent="0.2">
      <c r="P6730" s="485"/>
      <c r="Q6730" s="485"/>
      <c r="R6730" s="485"/>
    </row>
    <row r="6731" spans="16:18" x14ac:dyDescent="0.2">
      <c r="P6731" s="485"/>
      <c r="Q6731" s="485"/>
      <c r="R6731" s="485"/>
    </row>
    <row r="6732" spans="16:18" x14ac:dyDescent="0.2">
      <c r="P6732" s="485"/>
      <c r="Q6732" s="485"/>
      <c r="R6732" s="485"/>
    </row>
    <row r="6733" spans="16:18" x14ac:dyDescent="0.2">
      <c r="P6733" s="485"/>
      <c r="Q6733" s="485"/>
      <c r="R6733" s="485"/>
    </row>
    <row r="6734" spans="16:18" x14ac:dyDescent="0.2">
      <c r="P6734" s="485"/>
      <c r="Q6734" s="485"/>
      <c r="R6734" s="485"/>
    </row>
    <row r="6735" spans="16:18" x14ac:dyDescent="0.2">
      <c r="P6735" s="485"/>
      <c r="Q6735" s="485"/>
      <c r="R6735" s="485"/>
    </row>
    <row r="6736" spans="16:18" x14ac:dyDescent="0.2">
      <c r="P6736" s="485"/>
      <c r="Q6736" s="485"/>
      <c r="R6736" s="485"/>
    </row>
    <row r="6737" spans="16:18" x14ac:dyDescent="0.2">
      <c r="P6737" s="485"/>
      <c r="Q6737" s="485"/>
      <c r="R6737" s="485"/>
    </row>
    <row r="6738" spans="16:18" x14ac:dyDescent="0.2">
      <c r="P6738" s="485"/>
      <c r="Q6738" s="485"/>
      <c r="R6738" s="485"/>
    </row>
    <row r="6739" spans="16:18" x14ac:dyDescent="0.2">
      <c r="P6739" s="485"/>
      <c r="Q6739" s="485"/>
      <c r="R6739" s="485"/>
    </row>
    <row r="6740" spans="16:18" x14ac:dyDescent="0.2">
      <c r="P6740" s="485"/>
      <c r="Q6740" s="485"/>
      <c r="R6740" s="485"/>
    </row>
    <row r="6741" spans="16:18" x14ac:dyDescent="0.2">
      <c r="P6741" s="485"/>
      <c r="Q6741" s="485"/>
      <c r="R6741" s="485"/>
    </row>
    <row r="6742" spans="16:18" x14ac:dyDescent="0.2">
      <c r="P6742" s="485"/>
      <c r="Q6742" s="485"/>
      <c r="R6742" s="485"/>
    </row>
    <row r="6743" spans="16:18" x14ac:dyDescent="0.2">
      <c r="P6743" s="485"/>
      <c r="Q6743" s="485"/>
      <c r="R6743" s="485"/>
    </row>
    <row r="6744" spans="16:18" x14ac:dyDescent="0.2">
      <c r="P6744" s="485"/>
      <c r="Q6744" s="485"/>
      <c r="R6744" s="485"/>
    </row>
    <row r="6745" spans="16:18" x14ac:dyDescent="0.2">
      <c r="P6745" s="485"/>
      <c r="Q6745" s="485"/>
      <c r="R6745" s="485"/>
    </row>
    <row r="6746" spans="16:18" x14ac:dyDescent="0.2">
      <c r="P6746" s="485"/>
      <c r="Q6746" s="485"/>
      <c r="R6746" s="485"/>
    </row>
    <row r="6747" spans="16:18" x14ac:dyDescent="0.2">
      <c r="P6747" s="485"/>
      <c r="Q6747" s="485"/>
      <c r="R6747" s="485"/>
    </row>
    <row r="6748" spans="16:18" x14ac:dyDescent="0.2">
      <c r="P6748" s="485"/>
      <c r="Q6748" s="485"/>
      <c r="R6748" s="485"/>
    </row>
    <row r="6749" spans="16:18" x14ac:dyDescent="0.2">
      <c r="P6749" s="485"/>
      <c r="Q6749" s="485"/>
      <c r="R6749" s="485"/>
    </row>
    <row r="6750" spans="16:18" x14ac:dyDescent="0.2">
      <c r="P6750" s="485"/>
      <c r="Q6750" s="485"/>
      <c r="R6750" s="485"/>
    </row>
    <row r="6751" spans="16:18" x14ac:dyDescent="0.2">
      <c r="P6751" s="485"/>
      <c r="Q6751" s="485"/>
      <c r="R6751" s="485"/>
    </row>
    <row r="6752" spans="16:18" x14ac:dyDescent="0.2">
      <c r="P6752" s="485"/>
      <c r="Q6752" s="485"/>
      <c r="R6752" s="485"/>
    </row>
    <row r="6753" spans="16:18" x14ac:dyDescent="0.2">
      <c r="P6753" s="485"/>
      <c r="Q6753" s="485"/>
      <c r="R6753" s="485"/>
    </row>
    <row r="6754" spans="16:18" x14ac:dyDescent="0.2">
      <c r="P6754" s="485"/>
      <c r="Q6754" s="485"/>
      <c r="R6754" s="485"/>
    </row>
    <row r="6755" spans="16:18" x14ac:dyDescent="0.2">
      <c r="P6755" s="485"/>
      <c r="Q6755" s="485"/>
      <c r="R6755" s="485"/>
    </row>
    <row r="6756" spans="16:18" x14ac:dyDescent="0.2">
      <c r="P6756" s="485"/>
      <c r="Q6756" s="485"/>
      <c r="R6756" s="485"/>
    </row>
    <row r="6757" spans="16:18" x14ac:dyDescent="0.2">
      <c r="P6757" s="485"/>
      <c r="Q6757" s="485"/>
      <c r="R6757" s="485"/>
    </row>
    <row r="6758" spans="16:18" x14ac:dyDescent="0.2">
      <c r="P6758" s="485"/>
      <c r="Q6758" s="485"/>
      <c r="R6758" s="485"/>
    </row>
    <row r="6759" spans="16:18" x14ac:dyDescent="0.2">
      <c r="P6759" s="485"/>
      <c r="Q6759" s="485"/>
      <c r="R6759" s="485"/>
    </row>
    <row r="6760" spans="16:18" x14ac:dyDescent="0.2">
      <c r="P6760" s="485"/>
      <c r="Q6760" s="485"/>
      <c r="R6760" s="485"/>
    </row>
    <row r="6761" spans="16:18" x14ac:dyDescent="0.2">
      <c r="P6761" s="485"/>
      <c r="Q6761" s="485"/>
      <c r="R6761" s="485"/>
    </row>
    <row r="6762" spans="16:18" x14ac:dyDescent="0.2">
      <c r="P6762" s="485"/>
      <c r="Q6762" s="485"/>
      <c r="R6762" s="485"/>
    </row>
    <row r="6763" spans="16:18" x14ac:dyDescent="0.2">
      <c r="P6763" s="485"/>
      <c r="Q6763" s="485"/>
      <c r="R6763" s="485"/>
    </row>
    <row r="6764" spans="16:18" x14ac:dyDescent="0.2">
      <c r="P6764" s="485"/>
      <c r="Q6764" s="485"/>
      <c r="R6764" s="485"/>
    </row>
    <row r="6765" spans="16:18" x14ac:dyDescent="0.2">
      <c r="P6765" s="485"/>
      <c r="Q6765" s="485"/>
      <c r="R6765" s="485"/>
    </row>
    <row r="6766" spans="16:18" x14ac:dyDescent="0.2">
      <c r="P6766" s="485"/>
      <c r="Q6766" s="485"/>
      <c r="R6766" s="485"/>
    </row>
    <row r="6767" spans="16:18" x14ac:dyDescent="0.2">
      <c r="P6767" s="485"/>
      <c r="Q6767" s="485"/>
      <c r="R6767" s="485"/>
    </row>
    <row r="6768" spans="16:18" x14ac:dyDescent="0.2">
      <c r="P6768" s="485"/>
      <c r="Q6768" s="485"/>
      <c r="R6768" s="485"/>
    </row>
    <row r="6769" spans="16:18" x14ac:dyDescent="0.2">
      <c r="P6769" s="485"/>
      <c r="Q6769" s="485"/>
      <c r="R6769" s="485"/>
    </row>
    <row r="6770" spans="16:18" x14ac:dyDescent="0.2">
      <c r="P6770" s="485"/>
      <c r="Q6770" s="485"/>
      <c r="R6770" s="485"/>
    </row>
    <row r="6771" spans="16:18" x14ac:dyDescent="0.2">
      <c r="P6771" s="485"/>
      <c r="Q6771" s="485"/>
      <c r="R6771" s="485"/>
    </row>
    <row r="6772" spans="16:18" x14ac:dyDescent="0.2">
      <c r="P6772" s="485"/>
      <c r="Q6772" s="485"/>
      <c r="R6772" s="485"/>
    </row>
    <row r="6773" spans="16:18" x14ac:dyDescent="0.2">
      <c r="P6773" s="485"/>
      <c r="Q6773" s="485"/>
      <c r="R6773" s="485"/>
    </row>
    <row r="6774" spans="16:18" x14ac:dyDescent="0.2">
      <c r="P6774" s="485"/>
      <c r="Q6774" s="485"/>
      <c r="R6774" s="485"/>
    </row>
    <row r="6775" spans="16:18" x14ac:dyDescent="0.2">
      <c r="P6775" s="485"/>
      <c r="Q6775" s="485"/>
      <c r="R6775" s="485"/>
    </row>
    <row r="6776" spans="16:18" x14ac:dyDescent="0.2">
      <c r="P6776" s="485"/>
      <c r="Q6776" s="485"/>
      <c r="R6776" s="485"/>
    </row>
    <row r="6777" spans="16:18" x14ac:dyDescent="0.2">
      <c r="P6777" s="485"/>
      <c r="Q6777" s="485"/>
      <c r="R6777" s="485"/>
    </row>
    <row r="6778" spans="16:18" x14ac:dyDescent="0.2">
      <c r="P6778" s="485"/>
      <c r="Q6778" s="485"/>
      <c r="R6778" s="485"/>
    </row>
    <row r="6779" spans="16:18" x14ac:dyDescent="0.2">
      <c r="P6779" s="485"/>
      <c r="Q6779" s="485"/>
      <c r="R6779" s="485"/>
    </row>
    <row r="6780" spans="16:18" x14ac:dyDescent="0.2">
      <c r="P6780" s="485"/>
      <c r="Q6780" s="485"/>
      <c r="R6780" s="485"/>
    </row>
    <row r="6781" spans="16:18" x14ac:dyDescent="0.2">
      <c r="P6781" s="485"/>
      <c r="Q6781" s="485"/>
      <c r="R6781" s="485"/>
    </row>
    <row r="6782" spans="16:18" x14ac:dyDescent="0.2">
      <c r="P6782" s="485"/>
      <c r="Q6782" s="485"/>
      <c r="R6782" s="485"/>
    </row>
    <row r="6783" spans="16:18" x14ac:dyDescent="0.2">
      <c r="P6783" s="485"/>
      <c r="Q6783" s="485"/>
      <c r="R6783" s="485"/>
    </row>
    <row r="6784" spans="16:18" x14ac:dyDescent="0.2">
      <c r="P6784" s="485"/>
      <c r="Q6784" s="485"/>
      <c r="R6784" s="485"/>
    </row>
    <row r="6785" spans="16:18" x14ac:dyDescent="0.2">
      <c r="P6785" s="485"/>
      <c r="Q6785" s="485"/>
      <c r="R6785" s="485"/>
    </row>
    <row r="6786" spans="16:18" x14ac:dyDescent="0.2">
      <c r="P6786" s="485"/>
      <c r="Q6786" s="485"/>
      <c r="R6786" s="485"/>
    </row>
    <row r="6787" spans="16:18" x14ac:dyDescent="0.2">
      <c r="P6787" s="485"/>
      <c r="Q6787" s="485"/>
      <c r="R6787" s="485"/>
    </row>
    <row r="6788" spans="16:18" x14ac:dyDescent="0.2">
      <c r="P6788" s="485"/>
      <c r="Q6788" s="485"/>
      <c r="R6788" s="485"/>
    </row>
    <row r="6789" spans="16:18" x14ac:dyDescent="0.2">
      <c r="P6789" s="485"/>
      <c r="Q6789" s="485"/>
      <c r="R6789" s="485"/>
    </row>
    <row r="6790" spans="16:18" x14ac:dyDescent="0.2">
      <c r="P6790" s="485"/>
      <c r="Q6790" s="485"/>
      <c r="R6790" s="485"/>
    </row>
    <row r="6791" spans="16:18" x14ac:dyDescent="0.2">
      <c r="P6791" s="485"/>
      <c r="Q6791" s="485"/>
      <c r="R6791" s="485"/>
    </row>
    <row r="6792" spans="16:18" x14ac:dyDescent="0.2">
      <c r="P6792" s="485"/>
      <c r="Q6792" s="485"/>
      <c r="R6792" s="485"/>
    </row>
    <row r="6793" spans="16:18" x14ac:dyDescent="0.2">
      <c r="P6793" s="485"/>
      <c r="Q6793" s="485"/>
      <c r="R6793" s="485"/>
    </row>
    <row r="6794" spans="16:18" x14ac:dyDescent="0.2">
      <c r="P6794" s="485"/>
      <c r="Q6794" s="485"/>
      <c r="R6794" s="485"/>
    </row>
    <row r="6795" spans="16:18" x14ac:dyDescent="0.2">
      <c r="P6795" s="485"/>
      <c r="Q6795" s="485"/>
      <c r="R6795" s="485"/>
    </row>
    <row r="6796" spans="16:18" x14ac:dyDescent="0.2">
      <c r="P6796" s="485"/>
      <c r="Q6796" s="485"/>
      <c r="R6796" s="485"/>
    </row>
    <row r="6797" spans="16:18" x14ac:dyDescent="0.2">
      <c r="P6797" s="485"/>
      <c r="Q6797" s="485"/>
      <c r="R6797" s="485"/>
    </row>
    <row r="6798" spans="16:18" x14ac:dyDescent="0.2">
      <c r="P6798" s="485"/>
      <c r="Q6798" s="485"/>
      <c r="R6798" s="485"/>
    </row>
    <row r="6799" spans="16:18" x14ac:dyDescent="0.2">
      <c r="P6799" s="485"/>
      <c r="Q6799" s="485"/>
      <c r="R6799" s="485"/>
    </row>
    <row r="6800" spans="16:18" x14ac:dyDescent="0.2">
      <c r="P6800" s="485"/>
      <c r="Q6800" s="485"/>
      <c r="R6800" s="485"/>
    </row>
    <row r="6801" spans="16:18" x14ac:dyDescent="0.2">
      <c r="P6801" s="485"/>
      <c r="Q6801" s="485"/>
      <c r="R6801" s="485"/>
    </row>
    <row r="6802" spans="16:18" x14ac:dyDescent="0.2">
      <c r="P6802" s="485"/>
      <c r="Q6802" s="485"/>
      <c r="R6802" s="485"/>
    </row>
    <row r="6803" spans="16:18" x14ac:dyDescent="0.2">
      <c r="P6803" s="485"/>
      <c r="Q6803" s="485"/>
      <c r="R6803" s="485"/>
    </row>
    <row r="6804" spans="16:18" x14ac:dyDescent="0.2">
      <c r="P6804" s="485"/>
      <c r="Q6804" s="485"/>
      <c r="R6804" s="485"/>
    </row>
    <row r="6805" spans="16:18" x14ac:dyDescent="0.2">
      <c r="P6805" s="485"/>
      <c r="Q6805" s="485"/>
      <c r="R6805" s="485"/>
    </row>
    <row r="6806" spans="16:18" x14ac:dyDescent="0.2">
      <c r="P6806" s="485"/>
      <c r="Q6806" s="485"/>
      <c r="R6806" s="485"/>
    </row>
    <row r="6807" spans="16:18" x14ac:dyDescent="0.2">
      <c r="P6807" s="485"/>
      <c r="Q6807" s="485"/>
      <c r="R6807" s="485"/>
    </row>
    <row r="6808" spans="16:18" x14ac:dyDescent="0.2">
      <c r="P6808" s="485"/>
      <c r="Q6808" s="485"/>
      <c r="R6808" s="485"/>
    </row>
    <row r="6809" spans="16:18" x14ac:dyDescent="0.2">
      <c r="P6809" s="485"/>
      <c r="Q6809" s="485"/>
      <c r="R6809" s="485"/>
    </row>
    <row r="6810" spans="16:18" x14ac:dyDescent="0.2">
      <c r="P6810" s="485"/>
      <c r="Q6810" s="485"/>
      <c r="R6810" s="485"/>
    </row>
    <row r="6811" spans="16:18" x14ac:dyDescent="0.2">
      <c r="P6811" s="485"/>
      <c r="Q6811" s="485"/>
      <c r="R6811" s="485"/>
    </row>
    <row r="6812" spans="16:18" x14ac:dyDescent="0.2">
      <c r="P6812" s="485"/>
      <c r="Q6812" s="485"/>
      <c r="R6812" s="485"/>
    </row>
    <row r="6813" spans="16:18" x14ac:dyDescent="0.2">
      <c r="P6813" s="485"/>
      <c r="Q6813" s="485"/>
      <c r="R6813" s="485"/>
    </row>
    <row r="6814" spans="16:18" x14ac:dyDescent="0.2">
      <c r="P6814" s="485"/>
      <c r="Q6814" s="485"/>
      <c r="R6814" s="485"/>
    </row>
    <row r="6815" spans="16:18" x14ac:dyDescent="0.2">
      <c r="P6815" s="485"/>
      <c r="Q6815" s="485"/>
      <c r="R6815" s="485"/>
    </row>
    <row r="6816" spans="16:18" x14ac:dyDescent="0.2">
      <c r="P6816" s="485"/>
      <c r="Q6816" s="485"/>
      <c r="R6816" s="485"/>
    </row>
    <row r="6817" spans="16:18" x14ac:dyDescent="0.2">
      <c r="P6817" s="485"/>
      <c r="Q6817" s="485"/>
      <c r="R6817" s="485"/>
    </row>
    <row r="6818" spans="16:18" x14ac:dyDescent="0.2">
      <c r="P6818" s="485"/>
      <c r="Q6818" s="485"/>
      <c r="R6818" s="485"/>
    </row>
    <row r="6819" spans="16:18" x14ac:dyDescent="0.2">
      <c r="P6819" s="485"/>
      <c r="Q6819" s="485"/>
      <c r="R6819" s="485"/>
    </row>
    <row r="6820" spans="16:18" x14ac:dyDescent="0.2">
      <c r="P6820" s="485"/>
      <c r="Q6820" s="485"/>
      <c r="R6820" s="485"/>
    </row>
    <row r="6821" spans="16:18" x14ac:dyDescent="0.2">
      <c r="P6821" s="485"/>
      <c r="Q6821" s="485"/>
      <c r="R6821" s="485"/>
    </row>
    <row r="6822" spans="16:18" x14ac:dyDescent="0.2">
      <c r="P6822" s="485"/>
      <c r="Q6822" s="485"/>
      <c r="R6822" s="485"/>
    </row>
    <row r="6823" spans="16:18" x14ac:dyDescent="0.2">
      <c r="P6823" s="485"/>
      <c r="Q6823" s="485"/>
      <c r="R6823" s="485"/>
    </row>
    <row r="6824" spans="16:18" x14ac:dyDescent="0.2">
      <c r="P6824" s="485"/>
      <c r="Q6824" s="485"/>
      <c r="R6824" s="485"/>
    </row>
    <row r="6825" spans="16:18" x14ac:dyDescent="0.2">
      <c r="P6825" s="485"/>
      <c r="Q6825" s="485"/>
      <c r="R6825" s="485"/>
    </row>
    <row r="6826" spans="16:18" x14ac:dyDescent="0.2">
      <c r="P6826" s="485"/>
      <c r="Q6826" s="485"/>
      <c r="R6826" s="485"/>
    </row>
    <row r="6827" spans="16:18" x14ac:dyDescent="0.2">
      <c r="P6827" s="485"/>
      <c r="Q6827" s="485"/>
      <c r="R6827" s="485"/>
    </row>
    <row r="6828" spans="16:18" x14ac:dyDescent="0.2">
      <c r="P6828" s="485"/>
      <c r="Q6828" s="485"/>
      <c r="R6828" s="485"/>
    </row>
    <row r="6829" spans="16:18" x14ac:dyDescent="0.2">
      <c r="P6829" s="485"/>
      <c r="Q6829" s="485"/>
      <c r="R6829" s="485"/>
    </row>
    <row r="6830" spans="16:18" x14ac:dyDescent="0.2">
      <c r="P6830" s="485"/>
      <c r="Q6830" s="485"/>
      <c r="R6830" s="485"/>
    </row>
    <row r="6831" spans="16:18" x14ac:dyDescent="0.2">
      <c r="P6831" s="485"/>
      <c r="Q6831" s="485"/>
      <c r="R6831" s="485"/>
    </row>
    <row r="6832" spans="16:18" x14ac:dyDescent="0.2">
      <c r="P6832" s="485"/>
      <c r="Q6832" s="485"/>
      <c r="R6832" s="485"/>
    </row>
    <row r="6833" spans="16:18" x14ac:dyDescent="0.2">
      <c r="P6833" s="485"/>
      <c r="Q6833" s="485"/>
      <c r="R6833" s="485"/>
    </row>
    <row r="6834" spans="16:18" x14ac:dyDescent="0.2">
      <c r="P6834" s="485"/>
      <c r="Q6834" s="485"/>
      <c r="R6834" s="485"/>
    </row>
    <row r="6835" spans="16:18" x14ac:dyDescent="0.2">
      <c r="P6835" s="485"/>
      <c r="Q6835" s="485"/>
      <c r="R6835" s="485"/>
    </row>
    <row r="6836" spans="16:18" x14ac:dyDescent="0.2">
      <c r="P6836" s="485"/>
      <c r="Q6836" s="485"/>
      <c r="R6836" s="485"/>
    </row>
    <row r="6837" spans="16:18" x14ac:dyDescent="0.2">
      <c r="P6837" s="485"/>
      <c r="Q6837" s="485"/>
      <c r="R6837" s="485"/>
    </row>
    <row r="6838" spans="16:18" x14ac:dyDescent="0.2">
      <c r="P6838" s="485"/>
      <c r="Q6838" s="485"/>
      <c r="R6838" s="485"/>
    </row>
    <row r="6839" spans="16:18" x14ac:dyDescent="0.2">
      <c r="P6839" s="485"/>
      <c r="Q6839" s="485"/>
      <c r="R6839" s="485"/>
    </row>
    <row r="6840" spans="16:18" x14ac:dyDescent="0.2">
      <c r="P6840" s="485"/>
      <c r="Q6840" s="485"/>
      <c r="R6840" s="485"/>
    </row>
    <row r="6841" spans="16:18" x14ac:dyDescent="0.2">
      <c r="P6841" s="485"/>
      <c r="Q6841" s="485"/>
      <c r="R6841" s="485"/>
    </row>
    <row r="6842" spans="16:18" x14ac:dyDescent="0.2">
      <c r="P6842" s="485"/>
      <c r="Q6842" s="485"/>
      <c r="R6842" s="485"/>
    </row>
    <row r="6843" spans="16:18" x14ac:dyDescent="0.2">
      <c r="P6843" s="485"/>
      <c r="Q6843" s="485"/>
      <c r="R6843" s="485"/>
    </row>
    <row r="6844" spans="16:18" x14ac:dyDescent="0.2">
      <c r="P6844" s="485"/>
      <c r="Q6844" s="485"/>
      <c r="R6844" s="485"/>
    </row>
    <row r="6845" spans="16:18" x14ac:dyDescent="0.2">
      <c r="P6845" s="485"/>
      <c r="Q6845" s="485"/>
      <c r="R6845" s="485"/>
    </row>
    <row r="6846" spans="16:18" x14ac:dyDescent="0.2">
      <c r="P6846" s="485"/>
      <c r="Q6846" s="485"/>
      <c r="R6846" s="485"/>
    </row>
    <row r="6847" spans="16:18" x14ac:dyDescent="0.2">
      <c r="P6847" s="485"/>
      <c r="Q6847" s="485"/>
      <c r="R6847" s="485"/>
    </row>
    <row r="6848" spans="16:18" x14ac:dyDescent="0.2">
      <c r="P6848" s="485"/>
      <c r="Q6848" s="485"/>
      <c r="R6848" s="485"/>
    </row>
    <row r="6849" spans="16:18" x14ac:dyDescent="0.2">
      <c r="P6849" s="485"/>
      <c r="Q6849" s="485"/>
      <c r="R6849" s="485"/>
    </row>
    <row r="6850" spans="16:18" x14ac:dyDescent="0.2">
      <c r="P6850" s="485"/>
      <c r="Q6850" s="485"/>
      <c r="R6850" s="485"/>
    </row>
    <row r="6851" spans="16:18" x14ac:dyDescent="0.2">
      <c r="P6851" s="485"/>
      <c r="Q6851" s="485"/>
      <c r="R6851" s="485"/>
    </row>
    <row r="6852" spans="16:18" x14ac:dyDescent="0.2">
      <c r="P6852" s="485"/>
      <c r="Q6852" s="485"/>
      <c r="R6852" s="485"/>
    </row>
    <row r="6853" spans="16:18" x14ac:dyDescent="0.2">
      <c r="P6853" s="485"/>
      <c r="Q6853" s="485"/>
      <c r="R6853" s="485"/>
    </row>
    <row r="6854" spans="16:18" x14ac:dyDescent="0.2">
      <c r="P6854" s="485"/>
      <c r="Q6854" s="485"/>
      <c r="R6854" s="485"/>
    </row>
    <row r="6855" spans="16:18" x14ac:dyDescent="0.2">
      <c r="P6855" s="485"/>
      <c r="Q6855" s="485"/>
      <c r="R6855" s="485"/>
    </row>
    <row r="6856" spans="16:18" x14ac:dyDescent="0.2">
      <c r="P6856" s="485"/>
      <c r="Q6856" s="485"/>
      <c r="R6856" s="485"/>
    </row>
    <row r="6857" spans="16:18" x14ac:dyDescent="0.2">
      <c r="P6857" s="485"/>
      <c r="Q6857" s="485"/>
      <c r="R6857" s="485"/>
    </row>
    <row r="6858" spans="16:18" x14ac:dyDescent="0.2">
      <c r="P6858" s="485"/>
      <c r="Q6858" s="485"/>
      <c r="R6858" s="485"/>
    </row>
    <row r="6859" spans="16:18" x14ac:dyDescent="0.2">
      <c r="P6859" s="485"/>
      <c r="Q6859" s="485"/>
      <c r="R6859" s="485"/>
    </row>
    <row r="6860" spans="16:18" x14ac:dyDescent="0.2">
      <c r="P6860" s="485"/>
      <c r="Q6860" s="485"/>
      <c r="R6860" s="485"/>
    </row>
    <row r="6861" spans="16:18" x14ac:dyDescent="0.2">
      <c r="P6861" s="485"/>
      <c r="Q6861" s="485"/>
      <c r="R6861" s="485"/>
    </row>
    <row r="6862" spans="16:18" x14ac:dyDescent="0.2">
      <c r="P6862" s="485"/>
      <c r="Q6862" s="485"/>
      <c r="R6862" s="485"/>
    </row>
    <row r="6863" spans="16:18" x14ac:dyDescent="0.2">
      <c r="P6863" s="485"/>
      <c r="Q6863" s="485"/>
      <c r="R6863" s="485"/>
    </row>
    <row r="6864" spans="16:18" x14ac:dyDescent="0.2">
      <c r="P6864" s="485"/>
      <c r="Q6864" s="485"/>
      <c r="R6864" s="485"/>
    </row>
    <row r="6865" spans="16:18" x14ac:dyDescent="0.2">
      <c r="P6865" s="485"/>
      <c r="Q6865" s="485"/>
      <c r="R6865" s="485"/>
    </row>
    <row r="6866" spans="16:18" x14ac:dyDescent="0.2">
      <c r="P6866" s="485"/>
      <c r="Q6866" s="485"/>
      <c r="R6866" s="485"/>
    </row>
    <row r="6867" spans="16:18" x14ac:dyDescent="0.2">
      <c r="P6867" s="485"/>
      <c r="Q6867" s="485"/>
      <c r="R6867" s="485"/>
    </row>
    <row r="6868" spans="16:18" x14ac:dyDescent="0.2">
      <c r="P6868" s="485"/>
      <c r="Q6868" s="485"/>
      <c r="R6868" s="485"/>
    </row>
    <row r="6869" spans="16:18" x14ac:dyDescent="0.2">
      <c r="P6869" s="485"/>
      <c r="Q6869" s="485"/>
      <c r="R6869" s="485"/>
    </row>
    <row r="6870" spans="16:18" x14ac:dyDescent="0.2">
      <c r="P6870" s="485"/>
      <c r="Q6870" s="485"/>
      <c r="R6870" s="485"/>
    </row>
    <row r="6871" spans="16:18" x14ac:dyDescent="0.2">
      <c r="P6871" s="485"/>
      <c r="Q6871" s="485"/>
      <c r="R6871" s="485"/>
    </row>
    <row r="6872" spans="16:18" x14ac:dyDescent="0.2">
      <c r="P6872" s="485"/>
      <c r="Q6872" s="485"/>
      <c r="R6872" s="485"/>
    </row>
    <row r="6873" spans="16:18" x14ac:dyDescent="0.2">
      <c r="P6873" s="485"/>
      <c r="Q6873" s="485"/>
      <c r="R6873" s="485"/>
    </row>
    <row r="6874" spans="16:18" x14ac:dyDescent="0.2">
      <c r="P6874" s="485"/>
      <c r="Q6874" s="485"/>
      <c r="R6874" s="485"/>
    </row>
    <row r="6875" spans="16:18" x14ac:dyDescent="0.2">
      <c r="P6875" s="485"/>
      <c r="Q6875" s="485"/>
      <c r="R6875" s="485"/>
    </row>
    <row r="6876" spans="16:18" x14ac:dyDescent="0.2">
      <c r="P6876" s="485"/>
      <c r="Q6876" s="485"/>
      <c r="R6876" s="485"/>
    </row>
    <row r="6877" spans="16:18" x14ac:dyDescent="0.2">
      <c r="P6877" s="485"/>
      <c r="Q6877" s="485"/>
      <c r="R6877" s="485"/>
    </row>
    <row r="6878" spans="16:18" x14ac:dyDescent="0.2">
      <c r="P6878" s="485"/>
      <c r="Q6878" s="485"/>
      <c r="R6878" s="485"/>
    </row>
    <row r="6879" spans="16:18" x14ac:dyDescent="0.2">
      <c r="P6879" s="485"/>
      <c r="Q6879" s="485"/>
      <c r="R6879" s="485"/>
    </row>
    <row r="6880" spans="16:18" x14ac:dyDescent="0.2">
      <c r="P6880" s="485"/>
      <c r="Q6880" s="485"/>
      <c r="R6880" s="485"/>
    </row>
    <row r="6881" spans="16:18" x14ac:dyDescent="0.2">
      <c r="P6881" s="485"/>
      <c r="Q6881" s="485"/>
      <c r="R6881" s="485"/>
    </row>
    <row r="6882" spans="16:18" x14ac:dyDescent="0.2">
      <c r="P6882" s="485"/>
      <c r="Q6882" s="485"/>
      <c r="R6882" s="485"/>
    </row>
    <row r="6883" spans="16:18" x14ac:dyDescent="0.2">
      <c r="P6883" s="485"/>
      <c r="Q6883" s="485"/>
      <c r="R6883" s="485"/>
    </row>
    <row r="6884" spans="16:18" x14ac:dyDescent="0.2">
      <c r="P6884" s="485"/>
      <c r="Q6884" s="485"/>
      <c r="R6884" s="485"/>
    </row>
    <row r="6885" spans="16:18" x14ac:dyDescent="0.2">
      <c r="P6885" s="485"/>
      <c r="Q6885" s="485"/>
      <c r="R6885" s="485"/>
    </row>
    <row r="6886" spans="16:18" x14ac:dyDescent="0.2">
      <c r="P6886" s="485"/>
      <c r="Q6886" s="485"/>
      <c r="R6886" s="485"/>
    </row>
    <row r="6887" spans="16:18" x14ac:dyDescent="0.2">
      <c r="P6887" s="485"/>
      <c r="Q6887" s="485"/>
      <c r="R6887" s="485"/>
    </row>
    <row r="6888" spans="16:18" x14ac:dyDescent="0.2">
      <c r="P6888" s="485"/>
      <c r="Q6888" s="485"/>
      <c r="R6888" s="485"/>
    </row>
    <row r="6889" spans="16:18" x14ac:dyDescent="0.2">
      <c r="P6889" s="485"/>
      <c r="Q6889" s="485"/>
      <c r="R6889" s="485"/>
    </row>
    <row r="6890" spans="16:18" x14ac:dyDescent="0.2">
      <c r="P6890" s="485"/>
      <c r="Q6890" s="485"/>
      <c r="R6890" s="485"/>
    </row>
    <row r="6891" spans="16:18" x14ac:dyDescent="0.2">
      <c r="P6891" s="485"/>
      <c r="Q6891" s="485"/>
      <c r="R6891" s="485"/>
    </row>
    <row r="6892" spans="16:18" x14ac:dyDescent="0.2">
      <c r="P6892" s="485"/>
      <c r="Q6892" s="485"/>
      <c r="R6892" s="485"/>
    </row>
    <row r="6893" spans="16:18" x14ac:dyDescent="0.2">
      <c r="P6893" s="485"/>
      <c r="Q6893" s="485"/>
      <c r="R6893" s="485"/>
    </row>
    <row r="6894" spans="16:18" x14ac:dyDescent="0.2">
      <c r="P6894" s="485"/>
      <c r="Q6894" s="485"/>
      <c r="R6894" s="485"/>
    </row>
    <row r="6895" spans="16:18" x14ac:dyDescent="0.2">
      <c r="P6895" s="485"/>
      <c r="Q6895" s="485"/>
      <c r="R6895" s="485"/>
    </row>
    <row r="6896" spans="16:18" x14ac:dyDescent="0.2">
      <c r="P6896" s="485"/>
      <c r="Q6896" s="485"/>
      <c r="R6896" s="485"/>
    </row>
    <row r="6897" spans="16:18" x14ac:dyDescent="0.2">
      <c r="P6897" s="485"/>
      <c r="Q6897" s="485"/>
      <c r="R6897" s="485"/>
    </row>
    <row r="6898" spans="16:18" x14ac:dyDescent="0.2">
      <c r="P6898" s="485"/>
      <c r="Q6898" s="485"/>
      <c r="R6898" s="485"/>
    </row>
    <row r="6899" spans="16:18" x14ac:dyDescent="0.2">
      <c r="P6899" s="485"/>
      <c r="Q6899" s="485"/>
      <c r="R6899" s="485"/>
    </row>
    <row r="6900" spans="16:18" x14ac:dyDescent="0.2">
      <c r="P6900" s="485"/>
      <c r="Q6900" s="485"/>
      <c r="R6900" s="485"/>
    </row>
    <row r="6901" spans="16:18" x14ac:dyDescent="0.2">
      <c r="P6901" s="485"/>
      <c r="Q6901" s="485"/>
      <c r="R6901" s="485"/>
    </row>
    <row r="6902" spans="16:18" x14ac:dyDescent="0.2">
      <c r="P6902" s="485"/>
      <c r="Q6902" s="485"/>
      <c r="R6902" s="485"/>
    </row>
    <row r="6903" spans="16:18" x14ac:dyDescent="0.2">
      <c r="P6903" s="485"/>
      <c r="Q6903" s="485"/>
      <c r="R6903" s="485"/>
    </row>
    <row r="6904" spans="16:18" x14ac:dyDescent="0.2">
      <c r="P6904" s="485"/>
      <c r="Q6904" s="485"/>
      <c r="R6904" s="485"/>
    </row>
    <row r="6905" spans="16:18" x14ac:dyDescent="0.2">
      <c r="P6905" s="485"/>
      <c r="Q6905" s="485"/>
      <c r="R6905" s="485"/>
    </row>
    <row r="6906" spans="16:18" x14ac:dyDescent="0.2">
      <c r="P6906" s="485"/>
      <c r="Q6906" s="485"/>
      <c r="R6906" s="485"/>
    </row>
    <row r="6907" spans="16:18" x14ac:dyDescent="0.2">
      <c r="P6907" s="485"/>
      <c r="Q6907" s="485"/>
      <c r="R6907" s="485"/>
    </row>
    <row r="6908" spans="16:18" x14ac:dyDescent="0.2">
      <c r="P6908" s="485"/>
      <c r="Q6908" s="485"/>
      <c r="R6908" s="485"/>
    </row>
    <row r="6909" spans="16:18" x14ac:dyDescent="0.2">
      <c r="P6909" s="485"/>
      <c r="Q6909" s="485"/>
      <c r="R6909" s="485"/>
    </row>
    <row r="6910" spans="16:18" x14ac:dyDescent="0.2">
      <c r="P6910" s="485"/>
      <c r="Q6910" s="485"/>
      <c r="R6910" s="485"/>
    </row>
    <row r="6911" spans="16:18" x14ac:dyDescent="0.2">
      <c r="P6911" s="485"/>
      <c r="Q6911" s="485"/>
      <c r="R6911" s="485"/>
    </row>
    <row r="6912" spans="16:18" x14ac:dyDescent="0.2">
      <c r="P6912" s="485"/>
      <c r="Q6912" s="485"/>
      <c r="R6912" s="485"/>
    </row>
    <row r="6913" spans="16:18" x14ac:dyDescent="0.2">
      <c r="P6913" s="485"/>
      <c r="Q6913" s="485"/>
      <c r="R6913" s="485"/>
    </row>
    <row r="6914" spans="16:18" x14ac:dyDescent="0.2">
      <c r="P6914" s="485"/>
      <c r="Q6914" s="485"/>
      <c r="R6914" s="485"/>
    </row>
    <row r="6915" spans="16:18" x14ac:dyDescent="0.2">
      <c r="P6915" s="485"/>
      <c r="Q6915" s="485"/>
      <c r="R6915" s="485"/>
    </row>
    <row r="6916" spans="16:18" x14ac:dyDescent="0.2">
      <c r="P6916" s="485"/>
      <c r="Q6916" s="485"/>
      <c r="R6916" s="485"/>
    </row>
    <row r="6917" spans="16:18" x14ac:dyDescent="0.2">
      <c r="P6917" s="485"/>
      <c r="Q6917" s="485"/>
      <c r="R6917" s="485"/>
    </row>
    <row r="6918" spans="16:18" x14ac:dyDescent="0.2">
      <c r="P6918" s="485"/>
      <c r="Q6918" s="485"/>
      <c r="R6918" s="485"/>
    </row>
    <row r="6919" spans="16:18" x14ac:dyDescent="0.2">
      <c r="P6919" s="485"/>
      <c r="Q6919" s="485"/>
      <c r="R6919" s="485"/>
    </row>
    <row r="6920" spans="16:18" x14ac:dyDescent="0.2">
      <c r="P6920" s="485"/>
      <c r="Q6920" s="485"/>
      <c r="R6920" s="485"/>
    </row>
    <row r="6921" spans="16:18" x14ac:dyDescent="0.2">
      <c r="P6921" s="485"/>
      <c r="Q6921" s="485"/>
      <c r="R6921" s="485"/>
    </row>
    <row r="6922" spans="16:18" x14ac:dyDescent="0.2">
      <c r="P6922" s="485"/>
      <c r="Q6922" s="485"/>
      <c r="R6922" s="485"/>
    </row>
    <row r="6923" spans="16:18" x14ac:dyDescent="0.2">
      <c r="P6923" s="485"/>
      <c r="Q6923" s="485"/>
      <c r="R6923" s="485"/>
    </row>
    <row r="6924" spans="16:18" x14ac:dyDescent="0.2">
      <c r="P6924" s="485"/>
      <c r="Q6924" s="485"/>
      <c r="R6924" s="485"/>
    </row>
    <row r="6925" spans="16:18" x14ac:dyDescent="0.2">
      <c r="P6925" s="485"/>
      <c r="Q6925" s="485"/>
      <c r="R6925" s="485"/>
    </row>
    <row r="6926" spans="16:18" x14ac:dyDescent="0.2">
      <c r="P6926" s="485"/>
      <c r="Q6926" s="485"/>
      <c r="R6926" s="485"/>
    </row>
    <row r="6927" spans="16:18" x14ac:dyDescent="0.2">
      <c r="P6927" s="485"/>
      <c r="Q6927" s="485"/>
      <c r="R6927" s="485"/>
    </row>
    <row r="6928" spans="16:18" x14ac:dyDescent="0.2">
      <c r="P6928" s="485"/>
      <c r="Q6928" s="485"/>
      <c r="R6928" s="485"/>
    </row>
    <row r="6929" spans="16:18" x14ac:dyDescent="0.2">
      <c r="P6929" s="485"/>
      <c r="Q6929" s="485"/>
      <c r="R6929" s="485"/>
    </row>
    <row r="6930" spans="16:18" x14ac:dyDescent="0.2">
      <c r="P6930" s="485"/>
      <c r="Q6930" s="485"/>
      <c r="R6930" s="485"/>
    </row>
    <row r="6931" spans="16:18" x14ac:dyDescent="0.2">
      <c r="P6931" s="485"/>
      <c r="Q6931" s="485"/>
      <c r="R6931" s="485"/>
    </row>
    <row r="6932" spans="16:18" x14ac:dyDescent="0.2">
      <c r="P6932" s="485"/>
      <c r="Q6932" s="485"/>
      <c r="R6932" s="485"/>
    </row>
    <row r="6933" spans="16:18" x14ac:dyDescent="0.2">
      <c r="P6933" s="485"/>
      <c r="Q6933" s="485"/>
      <c r="R6933" s="485"/>
    </row>
    <row r="6934" spans="16:18" x14ac:dyDescent="0.2">
      <c r="P6934" s="485"/>
      <c r="Q6934" s="485"/>
      <c r="R6934" s="485"/>
    </row>
    <row r="6935" spans="16:18" x14ac:dyDescent="0.2">
      <c r="P6935" s="485"/>
      <c r="Q6935" s="485"/>
      <c r="R6935" s="485"/>
    </row>
    <row r="6936" spans="16:18" x14ac:dyDescent="0.2">
      <c r="P6936" s="485"/>
      <c r="Q6936" s="485"/>
      <c r="R6936" s="485"/>
    </row>
    <row r="6937" spans="16:18" x14ac:dyDescent="0.2">
      <c r="P6937" s="485"/>
      <c r="Q6937" s="485"/>
      <c r="R6937" s="485"/>
    </row>
    <row r="6938" spans="16:18" x14ac:dyDescent="0.2">
      <c r="P6938" s="485"/>
      <c r="Q6938" s="485"/>
      <c r="R6938" s="485"/>
    </row>
    <row r="6939" spans="16:18" x14ac:dyDescent="0.2">
      <c r="P6939" s="485"/>
      <c r="Q6939" s="485"/>
      <c r="R6939" s="485"/>
    </row>
    <row r="6940" spans="16:18" x14ac:dyDescent="0.2">
      <c r="P6940" s="485"/>
      <c r="Q6940" s="485"/>
      <c r="R6940" s="485"/>
    </row>
    <row r="6941" spans="16:18" x14ac:dyDescent="0.2">
      <c r="P6941" s="485"/>
      <c r="Q6941" s="485"/>
      <c r="R6941" s="485"/>
    </row>
    <row r="6942" spans="16:18" x14ac:dyDescent="0.2">
      <c r="P6942" s="485"/>
      <c r="Q6942" s="485"/>
      <c r="R6942" s="485"/>
    </row>
    <row r="6943" spans="16:18" x14ac:dyDescent="0.2">
      <c r="P6943" s="485"/>
      <c r="Q6943" s="485"/>
      <c r="R6943" s="485"/>
    </row>
    <row r="6944" spans="16:18" x14ac:dyDescent="0.2">
      <c r="P6944" s="485"/>
      <c r="Q6944" s="485"/>
      <c r="R6944" s="485"/>
    </row>
    <row r="6945" spans="16:18" x14ac:dyDescent="0.2">
      <c r="P6945" s="485"/>
      <c r="Q6945" s="485"/>
      <c r="R6945" s="485"/>
    </row>
    <row r="6946" spans="16:18" x14ac:dyDescent="0.2">
      <c r="P6946" s="485"/>
      <c r="Q6946" s="485"/>
      <c r="R6946" s="485"/>
    </row>
    <row r="6947" spans="16:18" x14ac:dyDescent="0.2">
      <c r="P6947" s="485"/>
      <c r="Q6947" s="485"/>
      <c r="R6947" s="485"/>
    </row>
    <row r="6948" spans="16:18" x14ac:dyDescent="0.2">
      <c r="P6948" s="485"/>
      <c r="Q6948" s="485"/>
      <c r="R6948" s="485"/>
    </row>
    <row r="6949" spans="16:18" x14ac:dyDescent="0.2">
      <c r="P6949" s="485"/>
      <c r="Q6949" s="485"/>
      <c r="R6949" s="485"/>
    </row>
    <row r="6950" spans="16:18" x14ac:dyDescent="0.2">
      <c r="P6950" s="485"/>
      <c r="Q6950" s="485"/>
      <c r="R6950" s="485"/>
    </row>
    <row r="6951" spans="16:18" x14ac:dyDescent="0.2">
      <c r="P6951" s="485"/>
      <c r="Q6951" s="485"/>
      <c r="R6951" s="485"/>
    </row>
    <row r="6952" spans="16:18" x14ac:dyDescent="0.2">
      <c r="P6952" s="485"/>
      <c r="Q6952" s="485"/>
      <c r="R6952" s="485"/>
    </row>
    <row r="6953" spans="16:18" x14ac:dyDescent="0.2">
      <c r="P6953" s="485"/>
      <c r="Q6953" s="485"/>
      <c r="R6953" s="485"/>
    </row>
    <row r="6954" spans="16:18" x14ac:dyDescent="0.2">
      <c r="P6954" s="485"/>
      <c r="Q6954" s="485"/>
      <c r="R6954" s="485"/>
    </row>
    <row r="6955" spans="16:18" x14ac:dyDescent="0.2">
      <c r="P6955" s="485"/>
      <c r="Q6955" s="485"/>
      <c r="R6955" s="485"/>
    </row>
    <row r="6956" spans="16:18" x14ac:dyDescent="0.2">
      <c r="P6956" s="485"/>
      <c r="Q6956" s="485"/>
      <c r="R6956" s="485"/>
    </row>
    <row r="6957" spans="16:18" x14ac:dyDescent="0.2">
      <c r="P6957" s="485"/>
      <c r="Q6957" s="485"/>
      <c r="R6957" s="485"/>
    </row>
    <row r="6958" spans="16:18" x14ac:dyDescent="0.2">
      <c r="P6958" s="485"/>
      <c r="Q6958" s="485"/>
      <c r="R6958" s="485"/>
    </row>
    <row r="6959" spans="16:18" x14ac:dyDescent="0.2">
      <c r="P6959" s="485"/>
      <c r="Q6959" s="485"/>
      <c r="R6959" s="485"/>
    </row>
    <row r="6960" spans="16:18" x14ac:dyDescent="0.2">
      <c r="P6960" s="485"/>
      <c r="Q6960" s="485"/>
      <c r="R6960" s="485"/>
    </row>
    <row r="6961" spans="16:18" x14ac:dyDescent="0.2">
      <c r="P6961" s="485"/>
      <c r="Q6961" s="485"/>
      <c r="R6961" s="485"/>
    </row>
    <row r="6962" spans="16:18" x14ac:dyDescent="0.2">
      <c r="P6962" s="485"/>
      <c r="Q6962" s="485"/>
      <c r="R6962" s="485"/>
    </row>
    <row r="6963" spans="16:18" x14ac:dyDescent="0.2">
      <c r="P6963" s="485"/>
      <c r="Q6963" s="485"/>
      <c r="R6963" s="485"/>
    </row>
    <row r="6964" spans="16:18" x14ac:dyDescent="0.2">
      <c r="P6964" s="485"/>
      <c r="Q6964" s="485"/>
      <c r="R6964" s="485"/>
    </row>
    <row r="6965" spans="16:18" x14ac:dyDescent="0.2">
      <c r="P6965" s="485"/>
      <c r="Q6965" s="485"/>
      <c r="R6965" s="485"/>
    </row>
    <row r="6966" spans="16:18" x14ac:dyDescent="0.2">
      <c r="P6966" s="485"/>
      <c r="Q6966" s="485"/>
      <c r="R6966" s="485"/>
    </row>
    <row r="6967" spans="16:18" x14ac:dyDescent="0.2">
      <c r="P6967" s="485"/>
      <c r="Q6967" s="485"/>
      <c r="R6967" s="485"/>
    </row>
    <row r="6968" spans="16:18" x14ac:dyDescent="0.2">
      <c r="P6968" s="485"/>
      <c r="Q6968" s="485"/>
      <c r="R6968" s="485"/>
    </row>
    <row r="6969" spans="16:18" x14ac:dyDescent="0.2">
      <c r="P6969" s="485"/>
      <c r="Q6969" s="485"/>
      <c r="R6969" s="485"/>
    </row>
    <row r="6970" spans="16:18" x14ac:dyDescent="0.2">
      <c r="P6970" s="485"/>
      <c r="Q6970" s="485"/>
      <c r="R6970" s="485"/>
    </row>
    <row r="6971" spans="16:18" x14ac:dyDescent="0.2">
      <c r="P6971" s="485"/>
      <c r="Q6971" s="485"/>
      <c r="R6971" s="485"/>
    </row>
    <row r="6972" spans="16:18" x14ac:dyDescent="0.2">
      <c r="P6972" s="485"/>
      <c r="Q6972" s="485"/>
      <c r="R6972" s="485"/>
    </row>
    <row r="6973" spans="16:18" x14ac:dyDescent="0.2">
      <c r="P6973" s="485"/>
      <c r="Q6973" s="485"/>
      <c r="R6973" s="485"/>
    </row>
    <row r="6974" spans="16:18" x14ac:dyDescent="0.2">
      <c r="P6974" s="485"/>
      <c r="Q6974" s="485"/>
      <c r="R6974" s="485"/>
    </row>
    <row r="6975" spans="16:18" x14ac:dyDescent="0.2">
      <c r="P6975" s="485"/>
      <c r="Q6975" s="485"/>
      <c r="R6975" s="485"/>
    </row>
    <row r="6976" spans="16:18" x14ac:dyDescent="0.2">
      <c r="P6976" s="485"/>
      <c r="Q6976" s="485"/>
      <c r="R6976" s="485"/>
    </row>
    <row r="6977" spans="16:18" x14ac:dyDescent="0.2">
      <c r="P6977" s="485"/>
      <c r="Q6977" s="485"/>
      <c r="R6977" s="485"/>
    </row>
    <row r="6978" spans="16:18" x14ac:dyDescent="0.2">
      <c r="P6978" s="485"/>
      <c r="Q6978" s="485"/>
      <c r="R6978" s="485"/>
    </row>
    <row r="6979" spans="16:18" x14ac:dyDescent="0.2">
      <c r="P6979" s="485"/>
      <c r="Q6979" s="485"/>
      <c r="R6979" s="485"/>
    </row>
    <row r="6980" spans="16:18" x14ac:dyDescent="0.2">
      <c r="P6980" s="485"/>
      <c r="Q6980" s="485"/>
      <c r="R6980" s="485"/>
    </row>
    <row r="6981" spans="16:18" x14ac:dyDescent="0.2">
      <c r="P6981" s="485"/>
      <c r="Q6981" s="485"/>
      <c r="R6981" s="485"/>
    </row>
    <row r="6982" spans="16:18" x14ac:dyDescent="0.2">
      <c r="P6982" s="485"/>
      <c r="Q6982" s="485"/>
      <c r="R6982" s="485"/>
    </row>
    <row r="6983" spans="16:18" x14ac:dyDescent="0.2">
      <c r="P6983" s="485"/>
      <c r="Q6983" s="485"/>
      <c r="R6983" s="485"/>
    </row>
    <row r="6984" spans="16:18" x14ac:dyDescent="0.2">
      <c r="P6984" s="485"/>
      <c r="Q6984" s="485"/>
      <c r="R6984" s="485"/>
    </row>
    <row r="6985" spans="16:18" x14ac:dyDescent="0.2">
      <c r="P6985" s="485"/>
      <c r="Q6985" s="485"/>
      <c r="R6985" s="485"/>
    </row>
    <row r="6986" spans="16:18" x14ac:dyDescent="0.2">
      <c r="P6986" s="485"/>
      <c r="Q6986" s="485"/>
      <c r="R6986" s="485"/>
    </row>
    <row r="6987" spans="16:18" x14ac:dyDescent="0.2">
      <c r="P6987" s="485"/>
      <c r="Q6987" s="485"/>
      <c r="R6987" s="485"/>
    </row>
    <row r="6988" spans="16:18" x14ac:dyDescent="0.2">
      <c r="P6988" s="485"/>
      <c r="Q6988" s="485"/>
      <c r="R6988" s="485"/>
    </row>
    <row r="6989" spans="16:18" x14ac:dyDescent="0.2">
      <c r="P6989" s="485"/>
      <c r="Q6989" s="485"/>
      <c r="R6989" s="485"/>
    </row>
    <row r="6990" spans="16:18" x14ac:dyDescent="0.2">
      <c r="P6990" s="485"/>
      <c r="Q6990" s="485"/>
      <c r="R6990" s="485"/>
    </row>
    <row r="6991" spans="16:18" x14ac:dyDescent="0.2">
      <c r="P6991" s="485"/>
      <c r="Q6991" s="485"/>
      <c r="R6991" s="485"/>
    </row>
    <row r="6992" spans="16:18" x14ac:dyDescent="0.2">
      <c r="P6992" s="485"/>
      <c r="Q6992" s="485"/>
      <c r="R6992" s="485"/>
    </row>
    <row r="6993" spans="16:18" x14ac:dyDescent="0.2">
      <c r="P6993" s="485"/>
      <c r="Q6993" s="485"/>
      <c r="R6993" s="485"/>
    </row>
    <row r="6994" spans="16:18" x14ac:dyDescent="0.2">
      <c r="P6994" s="485"/>
      <c r="Q6994" s="485"/>
      <c r="R6994" s="485"/>
    </row>
    <row r="6995" spans="16:18" x14ac:dyDescent="0.2">
      <c r="P6995" s="485"/>
      <c r="Q6995" s="485"/>
      <c r="R6995" s="485"/>
    </row>
    <row r="6996" spans="16:18" x14ac:dyDescent="0.2">
      <c r="P6996" s="485"/>
      <c r="Q6996" s="485"/>
      <c r="R6996" s="485"/>
    </row>
    <row r="6997" spans="16:18" x14ac:dyDescent="0.2">
      <c r="P6997" s="485"/>
      <c r="Q6997" s="485"/>
      <c r="R6997" s="485"/>
    </row>
    <row r="6998" spans="16:18" x14ac:dyDescent="0.2">
      <c r="P6998" s="485"/>
      <c r="Q6998" s="485"/>
      <c r="R6998" s="485"/>
    </row>
    <row r="6999" spans="16:18" x14ac:dyDescent="0.2">
      <c r="P6999" s="485"/>
      <c r="Q6999" s="485"/>
      <c r="R6999" s="485"/>
    </row>
    <row r="7000" spans="16:18" x14ac:dyDescent="0.2">
      <c r="P7000" s="485"/>
      <c r="Q7000" s="485"/>
      <c r="R7000" s="485"/>
    </row>
    <row r="7001" spans="16:18" x14ac:dyDescent="0.2">
      <c r="P7001" s="485"/>
      <c r="Q7001" s="485"/>
      <c r="R7001" s="485"/>
    </row>
    <row r="7002" spans="16:18" x14ac:dyDescent="0.2">
      <c r="P7002" s="485"/>
      <c r="Q7002" s="485"/>
      <c r="R7002" s="485"/>
    </row>
    <row r="7003" spans="16:18" x14ac:dyDescent="0.2">
      <c r="P7003" s="485"/>
      <c r="Q7003" s="485"/>
      <c r="R7003" s="485"/>
    </row>
    <row r="7004" spans="16:18" x14ac:dyDescent="0.2">
      <c r="P7004" s="485"/>
      <c r="Q7004" s="485"/>
      <c r="R7004" s="485"/>
    </row>
    <row r="7005" spans="16:18" x14ac:dyDescent="0.2">
      <c r="P7005" s="485"/>
      <c r="Q7005" s="485"/>
      <c r="R7005" s="485"/>
    </row>
    <row r="7006" spans="16:18" x14ac:dyDescent="0.2">
      <c r="P7006" s="485"/>
      <c r="Q7006" s="485"/>
      <c r="R7006" s="485"/>
    </row>
    <row r="7007" spans="16:18" x14ac:dyDescent="0.2">
      <c r="P7007" s="485"/>
      <c r="Q7007" s="485"/>
      <c r="R7007" s="485"/>
    </row>
    <row r="7008" spans="16:18" x14ac:dyDescent="0.2">
      <c r="P7008" s="485"/>
      <c r="Q7008" s="485"/>
      <c r="R7008" s="485"/>
    </row>
    <row r="7009" spans="16:18" x14ac:dyDescent="0.2">
      <c r="P7009" s="485"/>
      <c r="Q7009" s="485"/>
      <c r="R7009" s="485"/>
    </row>
    <row r="7010" spans="16:18" x14ac:dyDescent="0.2">
      <c r="P7010" s="485"/>
      <c r="Q7010" s="485"/>
      <c r="R7010" s="485"/>
    </row>
    <row r="7011" spans="16:18" x14ac:dyDescent="0.2">
      <c r="P7011" s="485"/>
      <c r="Q7011" s="485"/>
      <c r="R7011" s="485"/>
    </row>
    <row r="7012" spans="16:18" x14ac:dyDescent="0.2">
      <c r="P7012" s="485"/>
      <c r="Q7012" s="485"/>
      <c r="R7012" s="485"/>
    </row>
    <row r="7013" spans="16:18" x14ac:dyDescent="0.2">
      <c r="P7013" s="485"/>
      <c r="Q7013" s="485"/>
      <c r="R7013" s="485"/>
    </row>
    <row r="7014" spans="16:18" x14ac:dyDescent="0.2">
      <c r="P7014" s="485"/>
      <c r="Q7014" s="485"/>
      <c r="R7014" s="485"/>
    </row>
    <row r="7015" spans="16:18" x14ac:dyDescent="0.2">
      <c r="P7015" s="485"/>
      <c r="Q7015" s="485"/>
      <c r="R7015" s="485"/>
    </row>
    <row r="7016" spans="16:18" x14ac:dyDescent="0.2">
      <c r="P7016" s="485"/>
      <c r="Q7016" s="485"/>
      <c r="R7016" s="485"/>
    </row>
    <row r="7017" spans="16:18" x14ac:dyDescent="0.2">
      <c r="P7017" s="485"/>
      <c r="Q7017" s="485"/>
      <c r="R7017" s="485"/>
    </row>
    <row r="7018" spans="16:18" x14ac:dyDescent="0.2">
      <c r="P7018" s="485"/>
      <c r="Q7018" s="485"/>
      <c r="R7018" s="485"/>
    </row>
    <row r="7019" spans="16:18" x14ac:dyDescent="0.2">
      <c r="P7019" s="485"/>
      <c r="Q7019" s="485"/>
      <c r="R7019" s="485"/>
    </row>
    <row r="7020" spans="16:18" x14ac:dyDescent="0.2">
      <c r="P7020" s="485"/>
      <c r="Q7020" s="485"/>
      <c r="R7020" s="485"/>
    </row>
    <row r="7021" spans="16:18" x14ac:dyDescent="0.2">
      <c r="P7021" s="485"/>
      <c r="Q7021" s="485"/>
      <c r="R7021" s="485"/>
    </row>
    <row r="7022" spans="16:18" x14ac:dyDescent="0.2">
      <c r="P7022" s="485"/>
      <c r="Q7022" s="485"/>
      <c r="R7022" s="485"/>
    </row>
    <row r="7023" spans="16:18" x14ac:dyDescent="0.2">
      <c r="P7023" s="485"/>
      <c r="Q7023" s="485"/>
      <c r="R7023" s="485"/>
    </row>
    <row r="7024" spans="16:18" x14ac:dyDescent="0.2">
      <c r="P7024" s="485"/>
      <c r="Q7024" s="485"/>
      <c r="R7024" s="485"/>
    </row>
    <row r="7025" spans="16:18" x14ac:dyDescent="0.2">
      <c r="P7025" s="485"/>
      <c r="Q7025" s="485"/>
      <c r="R7025" s="485"/>
    </row>
    <row r="7026" spans="16:18" x14ac:dyDescent="0.2">
      <c r="P7026" s="485"/>
      <c r="Q7026" s="485"/>
      <c r="R7026" s="485"/>
    </row>
    <row r="7027" spans="16:18" x14ac:dyDescent="0.2">
      <c r="P7027" s="485"/>
      <c r="Q7027" s="485"/>
      <c r="R7027" s="485"/>
    </row>
    <row r="7028" spans="16:18" x14ac:dyDescent="0.2">
      <c r="P7028" s="485"/>
      <c r="Q7028" s="485"/>
      <c r="R7028" s="485"/>
    </row>
    <row r="7029" spans="16:18" x14ac:dyDescent="0.2">
      <c r="P7029" s="485"/>
      <c r="Q7029" s="485"/>
      <c r="R7029" s="485"/>
    </row>
    <row r="7030" spans="16:18" x14ac:dyDescent="0.2">
      <c r="P7030" s="485"/>
      <c r="Q7030" s="485"/>
      <c r="R7030" s="485"/>
    </row>
    <row r="7031" spans="16:18" x14ac:dyDescent="0.2">
      <c r="P7031" s="485"/>
      <c r="Q7031" s="485"/>
      <c r="R7031" s="485"/>
    </row>
    <row r="7032" spans="16:18" x14ac:dyDescent="0.2">
      <c r="P7032" s="485"/>
      <c r="Q7032" s="485"/>
      <c r="R7032" s="485"/>
    </row>
    <row r="7033" spans="16:18" x14ac:dyDescent="0.2">
      <c r="P7033" s="485"/>
      <c r="Q7033" s="485"/>
      <c r="R7033" s="485"/>
    </row>
    <row r="7034" spans="16:18" x14ac:dyDescent="0.2">
      <c r="P7034" s="485"/>
      <c r="Q7034" s="485"/>
      <c r="R7034" s="485"/>
    </row>
    <row r="7035" spans="16:18" x14ac:dyDescent="0.2">
      <c r="P7035" s="485"/>
      <c r="Q7035" s="485"/>
      <c r="R7035" s="485"/>
    </row>
    <row r="7036" spans="16:18" x14ac:dyDescent="0.2">
      <c r="P7036" s="485"/>
      <c r="Q7036" s="485"/>
      <c r="R7036" s="485"/>
    </row>
    <row r="7037" spans="16:18" x14ac:dyDescent="0.2">
      <c r="P7037" s="485"/>
      <c r="Q7037" s="485"/>
      <c r="R7037" s="485"/>
    </row>
    <row r="7038" spans="16:18" x14ac:dyDescent="0.2">
      <c r="P7038" s="485"/>
      <c r="Q7038" s="485"/>
      <c r="R7038" s="485"/>
    </row>
    <row r="7039" spans="16:18" x14ac:dyDescent="0.2">
      <c r="P7039" s="485"/>
      <c r="Q7039" s="485"/>
      <c r="R7039" s="485"/>
    </row>
    <row r="7040" spans="16:18" x14ac:dyDescent="0.2">
      <c r="P7040" s="485"/>
      <c r="Q7040" s="485"/>
      <c r="R7040" s="485"/>
    </row>
    <row r="7041" spans="16:18" x14ac:dyDescent="0.2">
      <c r="P7041" s="485"/>
      <c r="Q7041" s="485"/>
      <c r="R7041" s="485"/>
    </row>
    <row r="7042" spans="16:18" x14ac:dyDescent="0.2">
      <c r="P7042" s="485"/>
      <c r="Q7042" s="485"/>
      <c r="R7042" s="485"/>
    </row>
    <row r="7043" spans="16:18" x14ac:dyDescent="0.2">
      <c r="P7043" s="485"/>
      <c r="Q7043" s="485"/>
      <c r="R7043" s="485"/>
    </row>
    <row r="7044" spans="16:18" x14ac:dyDescent="0.2">
      <c r="P7044" s="485"/>
      <c r="Q7044" s="485"/>
      <c r="R7044" s="485"/>
    </row>
    <row r="7045" spans="16:18" x14ac:dyDescent="0.2">
      <c r="P7045" s="485"/>
      <c r="Q7045" s="485"/>
      <c r="R7045" s="485"/>
    </row>
    <row r="7046" spans="16:18" x14ac:dyDescent="0.2">
      <c r="P7046" s="485"/>
      <c r="Q7046" s="485"/>
      <c r="R7046" s="485"/>
    </row>
    <row r="7047" spans="16:18" x14ac:dyDescent="0.2">
      <c r="P7047" s="485"/>
      <c r="Q7047" s="485"/>
      <c r="R7047" s="485"/>
    </row>
    <row r="7048" spans="16:18" x14ac:dyDescent="0.2">
      <c r="P7048" s="485"/>
      <c r="Q7048" s="485"/>
      <c r="R7048" s="485"/>
    </row>
    <row r="7049" spans="16:18" x14ac:dyDescent="0.2">
      <c r="P7049" s="485"/>
      <c r="Q7049" s="485"/>
      <c r="R7049" s="485"/>
    </row>
    <row r="7050" spans="16:18" x14ac:dyDescent="0.2">
      <c r="P7050" s="485"/>
      <c r="Q7050" s="485"/>
      <c r="R7050" s="485"/>
    </row>
    <row r="7051" spans="16:18" x14ac:dyDescent="0.2">
      <c r="P7051" s="485"/>
      <c r="Q7051" s="485"/>
      <c r="R7051" s="485"/>
    </row>
    <row r="7052" spans="16:18" x14ac:dyDescent="0.2">
      <c r="P7052" s="485"/>
      <c r="Q7052" s="485"/>
      <c r="R7052" s="485"/>
    </row>
    <row r="7053" spans="16:18" x14ac:dyDescent="0.2">
      <c r="P7053" s="485"/>
      <c r="Q7053" s="485"/>
      <c r="R7053" s="485"/>
    </row>
    <row r="7054" spans="16:18" x14ac:dyDescent="0.2">
      <c r="P7054" s="485"/>
      <c r="Q7054" s="485"/>
      <c r="R7054" s="485"/>
    </row>
    <row r="7055" spans="16:18" x14ac:dyDescent="0.2">
      <c r="P7055" s="485"/>
      <c r="Q7055" s="485"/>
      <c r="R7055" s="485"/>
    </row>
    <row r="7056" spans="16:18" x14ac:dyDescent="0.2">
      <c r="P7056" s="485"/>
      <c r="Q7056" s="485"/>
      <c r="R7056" s="485"/>
    </row>
    <row r="7057" spans="16:18" x14ac:dyDescent="0.2">
      <c r="P7057" s="485"/>
      <c r="Q7057" s="485"/>
      <c r="R7057" s="485"/>
    </row>
    <row r="7058" spans="16:18" x14ac:dyDescent="0.2">
      <c r="P7058" s="485"/>
      <c r="Q7058" s="485"/>
      <c r="R7058" s="485"/>
    </row>
    <row r="7059" spans="16:18" x14ac:dyDescent="0.2">
      <c r="P7059" s="485"/>
      <c r="Q7059" s="485"/>
      <c r="R7059" s="485"/>
    </row>
    <row r="7060" spans="16:18" x14ac:dyDescent="0.2">
      <c r="P7060" s="485"/>
      <c r="Q7060" s="485"/>
      <c r="R7060" s="485"/>
    </row>
    <row r="7061" spans="16:18" x14ac:dyDescent="0.2">
      <c r="P7061" s="485"/>
      <c r="Q7061" s="485"/>
      <c r="R7061" s="485"/>
    </row>
    <row r="7062" spans="16:18" x14ac:dyDescent="0.2">
      <c r="P7062" s="485"/>
      <c r="Q7062" s="485"/>
      <c r="R7062" s="485"/>
    </row>
    <row r="7063" spans="16:18" x14ac:dyDescent="0.2">
      <c r="P7063" s="485"/>
      <c r="Q7063" s="485"/>
      <c r="R7063" s="485"/>
    </row>
    <row r="7064" spans="16:18" x14ac:dyDescent="0.2">
      <c r="P7064" s="485"/>
      <c r="Q7064" s="485"/>
      <c r="R7064" s="485"/>
    </row>
    <row r="7065" spans="16:18" x14ac:dyDescent="0.2">
      <c r="P7065" s="485"/>
      <c r="Q7065" s="485"/>
      <c r="R7065" s="485"/>
    </row>
    <row r="7066" spans="16:18" x14ac:dyDescent="0.2">
      <c r="P7066" s="485"/>
      <c r="Q7066" s="485"/>
      <c r="R7066" s="485"/>
    </row>
    <row r="7067" spans="16:18" x14ac:dyDescent="0.2">
      <c r="P7067" s="485"/>
      <c r="Q7067" s="485"/>
      <c r="R7067" s="485"/>
    </row>
    <row r="7068" spans="16:18" x14ac:dyDescent="0.2">
      <c r="P7068" s="485"/>
      <c r="Q7068" s="485"/>
      <c r="R7068" s="485"/>
    </row>
    <row r="7069" spans="16:18" x14ac:dyDescent="0.2">
      <c r="P7069" s="485"/>
      <c r="Q7069" s="485"/>
      <c r="R7069" s="485"/>
    </row>
    <row r="7070" spans="16:18" x14ac:dyDescent="0.2">
      <c r="P7070" s="485"/>
      <c r="Q7070" s="485"/>
      <c r="R7070" s="485"/>
    </row>
    <row r="7071" spans="16:18" x14ac:dyDescent="0.2">
      <c r="P7071" s="485"/>
      <c r="Q7071" s="485"/>
      <c r="R7071" s="485"/>
    </row>
    <row r="7072" spans="16:18" x14ac:dyDescent="0.2">
      <c r="P7072" s="485"/>
      <c r="Q7072" s="485"/>
      <c r="R7072" s="485"/>
    </row>
    <row r="7073" spans="16:18" x14ac:dyDescent="0.2">
      <c r="P7073" s="485"/>
      <c r="Q7073" s="485"/>
      <c r="R7073" s="485"/>
    </row>
    <row r="7074" spans="16:18" x14ac:dyDescent="0.2">
      <c r="P7074" s="485"/>
      <c r="Q7074" s="485"/>
      <c r="R7074" s="485"/>
    </row>
    <row r="7075" spans="16:18" x14ac:dyDescent="0.2">
      <c r="P7075" s="485"/>
      <c r="Q7075" s="485"/>
      <c r="R7075" s="485"/>
    </row>
    <row r="7076" spans="16:18" x14ac:dyDescent="0.2">
      <c r="P7076" s="485"/>
      <c r="Q7076" s="485"/>
      <c r="R7076" s="485"/>
    </row>
    <row r="7077" spans="16:18" x14ac:dyDescent="0.2">
      <c r="P7077" s="485"/>
      <c r="Q7077" s="485"/>
      <c r="R7077" s="485"/>
    </row>
    <row r="7078" spans="16:18" x14ac:dyDescent="0.2">
      <c r="P7078" s="485"/>
      <c r="Q7078" s="485"/>
      <c r="R7078" s="485"/>
    </row>
    <row r="7079" spans="16:18" x14ac:dyDescent="0.2">
      <c r="P7079" s="485"/>
      <c r="Q7079" s="485"/>
      <c r="R7079" s="485"/>
    </row>
    <row r="7080" spans="16:18" x14ac:dyDescent="0.2">
      <c r="P7080" s="485"/>
      <c r="Q7080" s="485"/>
      <c r="R7080" s="485"/>
    </row>
    <row r="7081" spans="16:18" x14ac:dyDescent="0.2">
      <c r="P7081" s="485"/>
      <c r="Q7081" s="485"/>
      <c r="R7081" s="485"/>
    </row>
    <row r="7082" spans="16:18" x14ac:dyDescent="0.2">
      <c r="P7082" s="485"/>
      <c r="Q7082" s="485"/>
      <c r="R7082" s="485"/>
    </row>
    <row r="7083" spans="16:18" x14ac:dyDescent="0.2">
      <c r="P7083" s="485"/>
      <c r="Q7083" s="485"/>
      <c r="R7083" s="485"/>
    </row>
    <row r="7084" spans="16:18" x14ac:dyDescent="0.2">
      <c r="P7084" s="485"/>
      <c r="Q7084" s="485"/>
      <c r="R7084" s="485"/>
    </row>
    <row r="7085" spans="16:18" x14ac:dyDescent="0.2">
      <c r="P7085" s="485"/>
      <c r="Q7085" s="485"/>
      <c r="R7085" s="485"/>
    </row>
    <row r="7086" spans="16:18" x14ac:dyDescent="0.2">
      <c r="P7086" s="485"/>
      <c r="Q7086" s="485"/>
      <c r="R7086" s="485"/>
    </row>
    <row r="7087" spans="16:18" x14ac:dyDescent="0.2">
      <c r="P7087" s="485"/>
      <c r="Q7087" s="485"/>
      <c r="R7087" s="485"/>
    </row>
    <row r="7088" spans="16:18" x14ac:dyDescent="0.2">
      <c r="P7088" s="485"/>
      <c r="Q7088" s="485"/>
      <c r="R7088" s="485"/>
    </row>
    <row r="7089" spans="16:18" x14ac:dyDescent="0.2">
      <c r="P7089" s="485"/>
      <c r="Q7089" s="485"/>
      <c r="R7089" s="485"/>
    </row>
    <row r="7090" spans="16:18" x14ac:dyDescent="0.2">
      <c r="P7090" s="485"/>
      <c r="Q7090" s="485"/>
      <c r="R7090" s="485"/>
    </row>
    <row r="7091" spans="16:18" x14ac:dyDescent="0.2">
      <c r="P7091" s="485"/>
      <c r="Q7091" s="485"/>
      <c r="R7091" s="485"/>
    </row>
    <row r="7092" spans="16:18" x14ac:dyDescent="0.2">
      <c r="P7092" s="485"/>
      <c r="Q7092" s="485"/>
      <c r="R7092" s="485"/>
    </row>
    <row r="7093" spans="16:18" x14ac:dyDescent="0.2">
      <c r="P7093" s="485"/>
      <c r="Q7093" s="485"/>
      <c r="R7093" s="485"/>
    </row>
    <row r="7094" spans="16:18" x14ac:dyDescent="0.2">
      <c r="P7094" s="485"/>
      <c r="Q7094" s="485"/>
      <c r="R7094" s="485"/>
    </row>
    <row r="7095" spans="16:18" x14ac:dyDescent="0.2">
      <c r="P7095" s="485"/>
      <c r="Q7095" s="485"/>
      <c r="R7095" s="485"/>
    </row>
    <row r="7096" spans="16:18" x14ac:dyDescent="0.2">
      <c r="P7096" s="485"/>
      <c r="Q7096" s="485"/>
      <c r="R7096" s="485"/>
    </row>
    <row r="7097" spans="16:18" x14ac:dyDescent="0.2">
      <c r="P7097" s="485"/>
      <c r="Q7097" s="485"/>
      <c r="R7097" s="485"/>
    </row>
    <row r="7098" spans="16:18" x14ac:dyDescent="0.2">
      <c r="P7098" s="485"/>
      <c r="Q7098" s="485"/>
      <c r="R7098" s="485"/>
    </row>
    <row r="7099" spans="16:18" x14ac:dyDescent="0.2">
      <c r="P7099" s="485"/>
      <c r="Q7099" s="485"/>
      <c r="R7099" s="485"/>
    </row>
    <row r="7100" spans="16:18" x14ac:dyDescent="0.2">
      <c r="P7100" s="485"/>
      <c r="Q7100" s="485"/>
      <c r="R7100" s="485"/>
    </row>
    <row r="7101" spans="16:18" x14ac:dyDescent="0.2">
      <c r="P7101" s="485"/>
      <c r="Q7101" s="485"/>
      <c r="R7101" s="485"/>
    </row>
    <row r="7102" spans="16:18" x14ac:dyDescent="0.2">
      <c r="P7102" s="485"/>
      <c r="Q7102" s="485"/>
      <c r="R7102" s="485"/>
    </row>
    <row r="7103" spans="16:18" x14ac:dyDescent="0.2">
      <c r="P7103" s="485"/>
      <c r="Q7103" s="485"/>
      <c r="R7103" s="485"/>
    </row>
    <row r="7104" spans="16:18" x14ac:dyDescent="0.2">
      <c r="P7104" s="485"/>
      <c r="Q7104" s="485"/>
      <c r="R7104" s="485"/>
    </row>
    <row r="7105" spans="16:18" x14ac:dyDescent="0.2">
      <c r="P7105" s="485"/>
      <c r="Q7105" s="485"/>
      <c r="R7105" s="485"/>
    </row>
    <row r="7106" spans="16:18" x14ac:dyDescent="0.2">
      <c r="P7106" s="485"/>
      <c r="Q7106" s="485"/>
      <c r="R7106" s="485"/>
    </row>
    <row r="7107" spans="16:18" x14ac:dyDescent="0.2">
      <c r="P7107" s="485"/>
      <c r="Q7107" s="485"/>
      <c r="R7107" s="485"/>
    </row>
    <row r="7108" spans="16:18" x14ac:dyDescent="0.2">
      <c r="P7108" s="485"/>
      <c r="Q7108" s="485"/>
      <c r="R7108" s="485"/>
    </row>
    <row r="7109" spans="16:18" x14ac:dyDescent="0.2">
      <c r="P7109" s="485"/>
      <c r="Q7109" s="485"/>
      <c r="R7109" s="485"/>
    </row>
    <row r="7110" spans="16:18" x14ac:dyDescent="0.2">
      <c r="P7110" s="485"/>
      <c r="Q7110" s="485"/>
      <c r="R7110" s="485"/>
    </row>
    <row r="7111" spans="16:18" x14ac:dyDescent="0.2">
      <c r="P7111" s="485"/>
      <c r="Q7111" s="485"/>
      <c r="R7111" s="485"/>
    </row>
    <row r="7112" spans="16:18" x14ac:dyDescent="0.2">
      <c r="P7112" s="485"/>
      <c r="Q7112" s="485"/>
      <c r="R7112" s="485"/>
    </row>
    <row r="7113" spans="16:18" x14ac:dyDescent="0.2">
      <c r="P7113" s="485"/>
      <c r="Q7113" s="485"/>
      <c r="R7113" s="485"/>
    </row>
    <row r="7114" spans="16:18" x14ac:dyDescent="0.2">
      <c r="P7114" s="485"/>
      <c r="Q7114" s="485"/>
      <c r="R7114" s="485"/>
    </row>
    <row r="7115" spans="16:18" x14ac:dyDescent="0.2">
      <c r="P7115" s="485"/>
      <c r="Q7115" s="485"/>
      <c r="R7115" s="485"/>
    </row>
    <row r="7116" spans="16:18" x14ac:dyDescent="0.2">
      <c r="P7116" s="485"/>
      <c r="Q7116" s="485"/>
      <c r="R7116" s="485"/>
    </row>
    <row r="7117" spans="16:18" x14ac:dyDescent="0.2">
      <c r="P7117" s="485"/>
      <c r="Q7117" s="485"/>
      <c r="R7117" s="485"/>
    </row>
    <row r="7118" spans="16:18" x14ac:dyDescent="0.2">
      <c r="P7118" s="485"/>
      <c r="Q7118" s="485"/>
      <c r="R7118" s="485"/>
    </row>
    <row r="7119" spans="16:18" x14ac:dyDescent="0.2">
      <c r="P7119" s="485"/>
      <c r="Q7119" s="485"/>
      <c r="R7119" s="485"/>
    </row>
    <row r="7120" spans="16:18" x14ac:dyDescent="0.2">
      <c r="P7120" s="485"/>
      <c r="Q7120" s="485"/>
      <c r="R7120" s="485"/>
    </row>
    <row r="7121" spans="16:18" x14ac:dyDescent="0.2">
      <c r="P7121" s="485"/>
      <c r="Q7121" s="485"/>
      <c r="R7121" s="485"/>
    </row>
    <row r="7122" spans="16:18" x14ac:dyDescent="0.2">
      <c r="P7122" s="485"/>
      <c r="Q7122" s="485"/>
      <c r="R7122" s="485"/>
    </row>
    <row r="7123" spans="16:18" x14ac:dyDescent="0.2">
      <c r="P7123" s="485"/>
      <c r="Q7123" s="485"/>
      <c r="R7123" s="485"/>
    </row>
    <row r="7124" spans="16:18" x14ac:dyDescent="0.2">
      <c r="P7124" s="485"/>
      <c r="Q7124" s="485"/>
      <c r="R7124" s="485"/>
    </row>
    <row r="7125" spans="16:18" x14ac:dyDescent="0.2">
      <c r="P7125" s="485"/>
      <c r="Q7125" s="485"/>
      <c r="R7125" s="485"/>
    </row>
    <row r="7126" spans="16:18" x14ac:dyDescent="0.2">
      <c r="P7126" s="485"/>
      <c r="Q7126" s="485"/>
      <c r="R7126" s="485"/>
    </row>
    <row r="7127" spans="16:18" x14ac:dyDescent="0.2">
      <c r="P7127" s="485"/>
      <c r="Q7127" s="485"/>
      <c r="R7127" s="485"/>
    </row>
    <row r="7128" spans="16:18" x14ac:dyDescent="0.2">
      <c r="P7128" s="485"/>
      <c r="Q7128" s="485"/>
      <c r="R7128" s="485"/>
    </row>
    <row r="7129" spans="16:18" x14ac:dyDescent="0.2">
      <c r="P7129" s="485"/>
      <c r="Q7129" s="485"/>
      <c r="R7129" s="485"/>
    </row>
    <row r="7130" spans="16:18" x14ac:dyDescent="0.2">
      <c r="P7130" s="485"/>
      <c r="Q7130" s="485"/>
      <c r="R7130" s="485"/>
    </row>
    <row r="7131" spans="16:18" x14ac:dyDescent="0.2">
      <c r="P7131" s="485"/>
      <c r="Q7131" s="485"/>
      <c r="R7131" s="485"/>
    </row>
    <row r="7132" spans="16:18" x14ac:dyDescent="0.2">
      <c r="P7132" s="485"/>
      <c r="Q7132" s="485"/>
      <c r="R7132" s="485"/>
    </row>
    <row r="7133" spans="16:18" x14ac:dyDescent="0.2">
      <c r="P7133" s="485"/>
      <c r="Q7133" s="485"/>
      <c r="R7133" s="485"/>
    </row>
    <row r="7134" spans="16:18" x14ac:dyDescent="0.2">
      <c r="P7134" s="485"/>
      <c r="Q7134" s="485"/>
      <c r="R7134" s="485"/>
    </row>
    <row r="7135" spans="16:18" x14ac:dyDescent="0.2">
      <c r="P7135" s="485"/>
      <c r="Q7135" s="485"/>
      <c r="R7135" s="485"/>
    </row>
    <row r="7136" spans="16:18" x14ac:dyDescent="0.2">
      <c r="P7136" s="485"/>
      <c r="Q7136" s="485"/>
      <c r="R7136" s="485"/>
    </row>
    <row r="7137" spans="16:18" x14ac:dyDescent="0.2">
      <c r="P7137" s="485"/>
      <c r="Q7137" s="485"/>
      <c r="R7137" s="485"/>
    </row>
    <row r="7138" spans="16:18" x14ac:dyDescent="0.2">
      <c r="P7138" s="485"/>
      <c r="Q7138" s="485"/>
      <c r="R7138" s="485"/>
    </row>
    <row r="7139" spans="16:18" x14ac:dyDescent="0.2">
      <c r="P7139" s="485"/>
      <c r="Q7139" s="485"/>
      <c r="R7139" s="485"/>
    </row>
    <row r="7140" spans="16:18" x14ac:dyDescent="0.2">
      <c r="P7140" s="485"/>
      <c r="Q7140" s="485"/>
      <c r="R7140" s="485"/>
    </row>
    <row r="7141" spans="16:18" x14ac:dyDescent="0.2">
      <c r="P7141" s="485"/>
      <c r="Q7141" s="485"/>
      <c r="R7141" s="485"/>
    </row>
    <row r="7142" spans="16:18" x14ac:dyDescent="0.2">
      <c r="P7142" s="485"/>
      <c r="Q7142" s="485"/>
      <c r="R7142" s="485"/>
    </row>
    <row r="7143" spans="16:18" x14ac:dyDescent="0.2">
      <c r="P7143" s="485"/>
      <c r="Q7143" s="485"/>
      <c r="R7143" s="485"/>
    </row>
    <row r="7144" spans="16:18" x14ac:dyDescent="0.2">
      <c r="P7144" s="485"/>
      <c r="Q7144" s="485"/>
      <c r="R7144" s="485"/>
    </row>
    <row r="7145" spans="16:18" x14ac:dyDescent="0.2">
      <c r="P7145" s="485"/>
      <c r="Q7145" s="485"/>
      <c r="R7145" s="485"/>
    </row>
    <row r="7146" spans="16:18" x14ac:dyDescent="0.2">
      <c r="P7146" s="485"/>
      <c r="Q7146" s="485"/>
      <c r="R7146" s="485"/>
    </row>
    <row r="7147" spans="16:18" x14ac:dyDescent="0.2">
      <c r="P7147" s="485"/>
      <c r="Q7147" s="485"/>
      <c r="R7147" s="485"/>
    </row>
    <row r="7148" spans="16:18" x14ac:dyDescent="0.2">
      <c r="P7148" s="485"/>
      <c r="Q7148" s="485"/>
      <c r="R7148" s="485"/>
    </row>
    <row r="7149" spans="16:18" x14ac:dyDescent="0.2">
      <c r="P7149" s="485"/>
      <c r="Q7149" s="485"/>
      <c r="R7149" s="485"/>
    </row>
    <row r="7150" spans="16:18" x14ac:dyDescent="0.2">
      <c r="P7150" s="485"/>
      <c r="Q7150" s="485"/>
      <c r="R7150" s="485"/>
    </row>
    <row r="7151" spans="16:18" x14ac:dyDescent="0.2">
      <c r="P7151" s="485"/>
      <c r="Q7151" s="485"/>
      <c r="R7151" s="485"/>
    </row>
    <row r="7152" spans="16:18" x14ac:dyDescent="0.2">
      <c r="P7152" s="485"/>
      <c r="Q7152" s="485"/>
      <c r="R7152" s="485"/>
    </row>
    <row r="7153" spans="16:18" x14ac:dyDescent="0.2">
      <c r="P7153" s="485"/>
      <c r="Q7153" s="485"/>
      <c r="R7153" s="485"/>
    </row>
    <row r="7154" spans="16:18" x14ac:dyDescent="0.2">
      <c r="P7154" s="485"/>
      <c r="Q7154" s="485"/>
      <c r="R7154" s="485"/>
    </row>
    <row r="7155" spans="16:18" x14ac:dyDescent="0.2">
      <c r="P7155" s="485"/>
      <c r="Q7155" s="485"/>
      <c r="R7155" s="485"/>
    </row>
    <row r="7156" spans="16:18" x14ac:dyDescent="0.2">
      <c r="P7156" s="485"/>
      <c r="Q7156" s="485"/>
      <c r="R7156" s="485"/>
    </row>
    <row r="7157" spans="16:18" x14ac:dyDescent="0.2">
      <c r="P7157" s="485"/>
      <c r="Q7157" s="485"/>
      <c r="R7157" s="485"/>
    </row>
    <row r="7158" spans="16:18" x14ac:dyDescent="0.2">
      <c r="P7158" s="485"/>
      <c r="Q7158" s="485"/>
      <c r="R7158" s="485"/>
    </row>
    <row r="7159" spans="16:18" x14ac:dyDescent="0.2">
      <c r="P7159" s="485"/>
      <c r="Q7159" s="485"/>
      <c r="R7159" s="485"/>
    </row>
    <row r="7160" spans="16:18" x14ac:dyDescent="0.2">
      <c r="P7160" s="485"/>
      <c r="Q7160" s="485"/>
      <c r="R7160" s="485"/>
    </row>
    <row r="7161" spans="16:18" x14ac:dyDescent="0.2">
      <c r="P7161" s="485"/>
      <c r="Q7161" s="485"/>
      <c r="R7161" s="485"/>
    </row>
    <row r="7162" spans="16:18" x14ac:dyDescent="0.2">
      <c r="P7162" s="485"/>
      <c r="Q7162" s="485"/>
      <c r="R7162" s="485"/>
    </row>
    <row r="7163" spans="16:18" x14ac:dyDescent="0.2">
      <c r="P7163" s="485"/>
      <c r="Q7163" s="485"/>
      <c r="R7163" s="485"/>
    </row>
    <row r="7164" spans="16:18" x14ac:dyDescent="0.2">
      <c r="P7164" s="485"/>
      <c r="Q7164" s="485"/>
      <c r="R7164" s="485"/>
    </row>
    <row r="7165" spans="16:18" x14ac:dyDescent="0.2">
      <c r="P7165" s="485"/>
      <c r="Q7165" s="485"/>
      <c r="R7165" s="485"/>
    </row>
    <row r="7166" spans="16:18" x14ac:dyDescent="0.2">
      <c r="P7166" s="485"/>
      <c r="Q7166" s="485"/>
      <c r="R7166" s="485"/>
    </row>
    <row r="7167" spans="16:18" x14ac:dyDescent="0.2">
      <c r="P7167" s="485"/>
      <c r="Q7167" s="485"/>
      <c r="R7167" s="485"/>
    </row>
    <row r="7168" spans="16:18" x14ac:dyDescent="0.2">
      <c r="P7168" s="485"/>
      <c r="Q7168" s="485"/>
      <c r="R7168" s="485"/>
    </row>
    <row r="7169" spans="16:18" x14ac:dyDescent="0.2">
      <c r="P7169" s="485"/>
      <c r="Q7169" s="485"/>
      <c r="R7169" s="485"/>
    </row>
    <row r="7170" spans="16:18" x14ac:dyDescent="0.2">
      <c r="P7170" s="485"/>
      <c r="Q7170" s="485"/>
      <c r="R7170" s="485"/>
    </row>
    <row r="7171" spans="16:18" x14ac:dyDescent="0.2">
      <c r="P7171" s="485"/>
      <c r="Q7171" s="485"/>
      <c r="R7171" s="485"/>
    </row>
    <row r="7172" spans="16:18" x14ac:dyDescent="0.2">
      <c r="P7172" s="485"/>
      <c r="Q7172" s="485"/>
      <c r="R7172" s="485"/>
    </row>
    <row r="7173" spans="16:18" x14ac:dyDescent="0.2">
      <c r="P7173" s="485"/>
      <c r="Q7173" s="485"/>
      <c r="R7173" s="485"/>
    </row>
    <row r="7174" spans="16:18" x14ac:dyDescent="0.2">
      <c r="P7174" s="485"/>
      <c r="Q7174" s="485"/>
      <c r="R7174" s="485"/>
    </row>
    <row r="7175" spans="16:18" x14ac:dyDescent="0.2">
      <c r="P7175" s="485"/>
      <c r="Q7175" s="485"/>
      <c r="R7175" s="485"/>
    </row>
    <row r="7176" spans="16:18" x14ac:dyDescent="0.2">
      <c r="P7176" s="485"/>
      <c r="Q7176" s="485"/>
      <c r="R7176" s="485"/>
    </row>
    <row r="7177" spans="16:18" x14ac:dyDescent="0.2">
      <c r="P7177" s="485"/>
      <c r="Q7177" s="485"/>
      <c r="R7177" s="485"/>
    </row>
    <row r="7178" spans="16:18" x14ac:dyDescent="0.2">
      <c r="P7178" s="485"/>
      <c r="Q7178" s="485"/>
      <c r="R7178" s="485"/>
    </row>
    <row r="7179" spans="16:18" x14ac:dyDescent="0.2">
      <c r="P7179" s="485"/>
      <c r="Q7179" s="485"/>
      <c r="R7179" s="485"/>
    </row>
    <row r="7180" spans="16:18" x14ac:dyDescent="0.2">
      <c r="P7180" s="485"/>
      <c r="Q7180" s="485"/>
      <c r="R7180" s="485"/>
    </row>
    <row r="7181" spans="16:18" x14ac:dyDescent="0.2">
      <c r="P7181" s="485"/>
      <c r="Q7181" s="485"/>
      <c r="R7181" s="485"/>
    </row>
    <row r="7182" spans="16:18" x14ac:dyDescent="0.2">
      <c r="P7182" s="485"/>
      <c r="Q7182" s="485"/>
      <c r="R7182" s="485"/>
    </row>
    <row r="7183" spans="16:18" x14ac:dyDescent="0.2">
      <c r="P7183" s="485"/>
      <c r="Q7183" s="485"/>
      <c r="R7183" s="485"/>
    </row>
    <row r="7184" spans="16:18" x14ac:dyDescent="0.2">
      <c r="P7184" s="485"/>
      <c r="Q7184" s="485"/>
      <c r="R7184" s="485"/>
    </row>
    <row r="7185" spans="16:18" x14ac:dyDescent="0.2">
      <c r="P7185" s="485"/>
      <c r="Q7185" s="485"/>
      <c r="R7185" s="485"/>
    </row>
    <row r="7186" spans="16:18" x14ac:dyDescent="0.2">
      <c r="P7186" s="485"/>
      <c r="Q7186" s="485"/>
      <c r="R7186" s="485"/>
    </row>
    <row r="7187" spans="16:18" x14ac:dyDescent="0.2">
      <c r="P7187" s="485"/>
      <c r="Q7187" s="485"/>
      <c r="R7187" s="485"/>
    </row>
    <row r="7188" spans="16:18" x14ac:dyDescent="0.2">
      <c r="P7188" s="485"/>
      <c r="Q7188" s="485"/>
      <c r="R7188" s="485"/>
    </row>
    <row r="7189" spans="16:18" x14ac:dyDescent="0.2">
      <c r="P7189" s="485"/>
      <c r="Q7189" s="485"/>
      <c r="R7189" s="485"/>
    </row>
    <row r="7190" spans="16:18" x14ac:dyDescent="0.2">
      <c r="P7190" s="485"/>
      <c r="Q7190" s="485"/>
      <c r="R7190" s="485"/>
    </row>
    <row r="7191" spans="16:18" x14ac:dyDescent="0.2">
      <c r="P7191" s="485"/>
      <c r="Q7191" s="485"/>
      <c r="R7191" s="485"/>
    </row>
    <row r="7192" spans="16:18" x14ac:dyDescent="0.2">
      <c r="P7192" s="485"/>
      <c r="Q7192" s="485"/>
      <c r="R7192" s="485"/>
    </row>
    <row r="7193" spans="16:18" x14ac:dyDescent="0.2">
      <c r="P7193" s="485"/>
      <c r="Q7193" s="485"/>
      <c r="R7193" s="485"/>
    </row>
    <row r="7194" spans="16:18" x14ac:dyDescent="0.2">
      <c r="P7194" s="485"/>
      <c r="Q7194" s="485"/>
      <c r="R7194" s="485"/>
    </row>
    <row r="7195" spans="16:18" x14ac:dyDescent="0.2">
      <c r="P7195" s="485"/>
      <c r="Q7195" s="485"/>
      <c r="R7195" s="485"/>
    </row>
    <row r="7196" spans="16:18" x14ac:dyDescent="0.2">
      <c r="P7196" s="485"/>
      <c r="Q7196" s="485"/>
      <c r="R7196" s="485"/>
    </row>
    <row r="7197" spans="16:18" x14ac:dyDescent="0.2">
      <c r="P7197" s="485"/>
      <c r="Q7197" s="485"/>
      <c r="R7197" s="485"/>
    </row>
    <row r="7198" spans="16:18" x14ac:dyDescent="0.2">
      <c r="P7198" s="485"/>
      <c r="Q7198" s="485"/>
      <c r="R7198" s="485"/>
    </row>
    <row r="7199" spans="16:18" x14ac:dyDescent="0.2">
      <c r="P7199" s="485"/>
      <c r="Q7199" s="485"/>
      <c r="R7199" s="485"/>
    </row>
    <row r="7200" spans="16:18" x14ac:dyDescent="0.2">
      <c r="P7200" s="485"/>
      <c r="Q7200" s="485"/>
      <c r="R7200" s="485"/>
    </row>
    <row r="7201" spans="16:18" x14ac:dyDescent="0.2">
      <c r="P7201" s="485"/>
      <c r="Q7201" s="485"/>
      <c r="R7201" s="485"/>
    </row>
    <row r="7202" spans="16:18" x14ac:dyDescent="0.2">
      <c r="P7202" s="485"/>
      <c r="Q7202" s="485"/>
      <c r="R7202" s="485"/>
    </row>
    <row r="7203" spans="16:18" x14ac:dyDescent="0.2">
      <c r="P7203" s="485"/>
      <c r="Q7203" s="485"/>
      <c r="R7203" s="485"/>
    </row>
    <row r="7204" spans="16:18" x14ac:dyDescent="0.2">
      <c r="P7204" s="485"/>
      <c r="Q7204" s="485"/>
      <c r="R7204" s="485"/>
    </row>
    <row r="7205" spans="16:18" x14ac:dyDescent="0.2">
      <c r="P7205" s="485"/>
      <c r="Q7205" s="485"/>
      <c r="R7205" s="485"/>
    </row>
    <row r="7206" spans="16:18" x14ac:dyDescent="0.2">
      <c r="P7206" s="485"/>
      <c r="Q7206" s="485"/>
      <c r="R7206" s="485"/>
    </row>
    <row r="7207" spans="16:18" x14ac:dyDescent="0.2">
      <c r="P7207" s="485"/>
      <c r="Q7207" s="485"/>
      <c r="R7207" s="485"/>
    </row>
    <row r="7208" spans="16:18" x14ac:dyDescent="0.2">
      <c r="P7208" s="485"/>
      <c r="Q7208" s="485"/>
      <c r="R7208" s="485"/>
    </row>
    <row r="7209" spans="16:18" x14ac:dyDescent="0.2">
      <c r="P7209" s="485"/>
      <c r="Q7209" s="485"/>
      <c r="R7209" s="485"/>
    </row>
    <row r="7210" spans="16:18" x14ac:dyDescent="0.2">
      <c r="P7210" s="485"/>
      <c r="Q7210" s="485"/>
      <c r="R7210" s="485"/>
    </row>
    <row r="7211" spans="16:18" x14ac:dyDescent="0.2">
      <c r="P7211" s="485"/>
      <c r="Q7211" s="485"/>
      <c r="R7211" s="485"/>
    </row>
    <row r="7212" spans="16:18" x14ac:dyDescent="0.2">
      <c r="P7212" s="485"/>
      <c r="Q7212" s="485"/>
      <c r="R7212" s="485"/>
    </row>
    <row r="7213" spans="16:18" x14ac:dyDescent="0.2">
      <c r="P7213" s="485"/>
      <c r="Q7213" s="485"/>
      <c r="R7213" s="485"/>
    </row>
    <row r="7214" spans="16:18" x14ac:dyDescent="0.2">
      <c r="P7214" s="485"/>
      <c r="Q7214" s="485"/>
      <c r="R7214" s="485"/>
    </row>
    <row r="7215" spans="16:18" x14ac:dyDescent="0.2">
      <c r="P7215" s="485"/>
      <c r="Q7215" s="485"/>
      <c r="R7215" s="485"/>
    </row>
    <row r="7216" spans="16:18" x14ac:dyDescent="0.2">
      <c r="P7216" s="485"/>
      <c r="Q7216" s="485"/>
      <c r="R7216" s="485"/>
    </row>
    <row r="7217" spans="16:18" x14ac:dyDescent="0.2">
      <c r="P7217" s="485"/>
      <c r="Q7217" s="485"/>
      <c r="R7217" s="485"/>
    </row>
    <row r="7218" spans="16:18" x14ac:dyDescent="0.2">
      <c r="P7218" s="485"/>
      <c r="Q7218" s="485"/>
      <c r="R7218" s="485"/>
    </row>
    <row r="7219" spans="16:18" x14ac:dyDescent="0.2">
      <c r="P7219" s="485"/>
      <c r="Q7219" s="485"/>
      <c r="R7219" s="485"/>
    </row>
    <row r="7220" spans="16:18" x14ac:dyDescent="0.2">
      <c r="P7220" s="485"/>
      <c r="Q7220" s="485"/>
      <c r="R7220" s="485"/>
    </row>
    <row r="7221" spans="16:18" x14ac:dyDescent="0.2">
      <c r="P7221" s="485"/>
      <c r="Q7221" s="485"/>
      <c r="R7221" s="485"/>
    </row>
    <row r="7222" spans="16:18" x14ac:dyDescent="0.2">
      <c r="P7222" s="485"/>
      <c r="Q7222" s="485"/>
      <c r="R7222" s="485"/>
    </row>
    <row r="7223" spans="16:18" x14ac:dyDescent="0.2">
      <c r="P7223" s="485"/>
      <c r="Q7223" s="485"/>
      <c r="R7223" s="485"/>
    </row>
    <row r="7224" spans="16:18" x14ac:dyDescent="0.2">
      <c r="P7224" s="485"/>
      <c r="Q7224" s="485"/>
      <c r="R7224" s="485"/>
    </row>
    <row r="7225" spans="16:18" x14ac:dyDescent="0.2">
      <c r="P7225" s="485"/>
      <c r="Q7225" s="485"/>
      <c r="R7225" s="485"/>
    </row>
    <row r="7226" spans="16:18" x14ac:dyDescent="0.2">
      <c r="P7226" s="485"/>
      <c r="Q7226" s="485"/>
      <c r="R7226" s="485"/>
    </row>
    <row r="7227" spans="16:18" x14ac:dyDescent="0.2">
      <c r="P7227" s="485"/>
      <c r="Q7227" s="485"/>
      <c r="R7227" s="485"/>
    </row>
    <row r="7228" spans="16:18" x14ac:dyDescent="0.2">
      <c r="P7228" s="485"/>
      <c r="Q7228" s="485"/>
      <c r="R7228" s="485"/>
    </row>
    <row r="7229" spans="16:18" x14ac:dyDescent="0.2">
      <c r="P7229" s="485"/>
      <c r="Q7229" s="485"/>
      <c r="R7229" s="485"/>
    </row>
    <row r="7230" spans="16:18" x14ac:dyDescent="0.2">
      <c r="P7230" s="485"/>
      <c r="Q7230" s="485"/>
      <c r="R7230" s="485"/>
    </row>
    <row r="7231" spans="16:18" x14ac:dyDescent="0.2">
      <c r="P7231" s="485"/>
      <c r="Q7231" s="485"/>
      <c r="R7231" s="485"/>
    </row>
    <row r="7232" spans="16:18" x14ac:dyDescent="0.2">
      <c r="P7232" s="485"/>
      <c r="Q7232" s="485"/>
      <c r="R7232" s="485"/>
    </row>
    <row r="7233" spans="16:18" x14ac:dyDescent="0.2">
      <c r="P7233" s="485"/>
      <c r="Q7233" s="485"/>
      <c r="R7233" s="485"/>
    </row>
    <row r="7234" spans="16:18" x14ac:dyDescent="0.2">
      <c r="P7234" s="485"/>
      <c r="Q7234" s="485"/>
      <c r="R7234" s="485"/>
    </row>
    <row r="7235" spans="16:18" x14ac:dyDescent="0.2">
      <c r="P7235" s="485"/>
      <c r="Q7235" s="485"/>
      <c r="R7235" s="485"/>
    </row>
    <row r="7236" spans="16:18" x14ac:dyDescent="0.2">
      <c r="P7236" s="485"/>
      <c r="Q7236" s="485"/>
      <c r="R7236" s="485"/>
    </row>
    <row r="7237" spans="16:18" x14ac:dyDescent="0.2">
      <c r="P7237" s="485"/>
      <c r="Q7237" s="485"/>
      <c r="R7237" s="485"/>
    </row>
    <row r="7238" spans="16:18" x14ac:dyDescent="0.2">
      <c r="P7238" s="485"/>
      <c r="Q7238" s="485"/>
      <c r="R7238" s="485"/>
    </row>
    <row r="7239" spans="16:18" x14ac:dyDescent="0.2">
      <c r="P7239" s="485"/>
      <c r="Q7239" s="485"/>
      <c r="R7239" s="485"/>
    </row>
    <row r="7240" spans="16:18" x14ac:dyDescent="0.2">
      <c r="P7240" s="485"/>
      <c r="Q7240" s="485"/>
      <c r="R7240" s="485"/>
    </row>
    <row r="7241" spans="16:18" x14ac:dyDescent="0.2">
      <c r="P7241" s="485"/>
      <c r="Q7241" s="485"/>
      <c r="R7241" s="485"/>
    </row>
    <row r="7242" spans="16:18" x14ac:dyDescent="0.2">
      <c r="P7242" s="485"/>
      <c r="Q7242" s="485"/>
      <c r="R7242" s="485"/>
    </row>
    <row r="7243" spans="16:18" x14ac:dyDescent="0.2">
      <c r="P7243" s="485"/>
      <c r="Q7243" s="485"/>
      <c r="R7243" s="485"/>
    </row>
    <row r="7244" spans="16:18" x14ac:dyDescent="0.2">
      <c r="P7244" s="485"/>
      <c r="Q7244" s="485"/>
      <c r="R7244" s="485"/>
    </row>
    <row r="7245" spans="16:18" x14ac:dyDescent="0.2">
      <c r="P7245" s="485"/>
      <c r="Q7245" s="485"/>
      <c r="R7245" s="485"/>
    </row>
    <row r="7246" spans="16:18" x14ac:dyDescent="0.2">
      <c r="P7246" s="485"/>
      <c r="Q7246" s="485"/>
      <c r="R7246" s="485"/>
    </row>
    <row r="7247" spans="16:18" x14ac:dyDescent="0.2">
      <c r="P7247" s="485"/>
      <c r="Q7247" s="485"/>
      <c r="R7247" s="485"/>
    </row>
    <row r="7248" spans="16:18" x14ac:dyDescent="0.2">
      <c r="P7248" s="485"/>
      <c r="Q7248" s="485"/>
      <c r="R7248" s="485"/>
    </row>
    <row r="7249" spans="16:18" x14ac:dyDescent="0.2">
      <c r="P7249" s="485"/>
      <c r="Q7249" s="485"/>
      <c r="R7249" s="485"/>
    </row>
    <row r="7250" spans="16:18" x14ac:dyDescent="0.2">
      <c r="P7250" s="485"/>
      <c r="Q7250" s="485"/>
      <c r="R7250" s="485"/>
    </row>
    <row r="7251" spans="16:18" x14ac:dyDescent="0.2">
      <c r="P7251" s="485"/>
      <c r="Q7251" s="485"/>
      <c r="R7251" s="485"/>
    </row>
    <row r="7252" spans="16:18" x14ac:dyDescent="0.2">
      <c r="P7252" s="485"/>
      <c r="Q7252" s="485"/>
      <c r="R7252" s="485"/>
    </row>
    <row r="7253" spans="16:18" x14ac:dyDescent="0.2">
      <c r="P7253" s="485"/>
      <c r="Q7253" s="485"/>
      <c r="R7253" s="485"/>
    </row>
    <row r="7254" spans="16:18" x14ac:dyDescent="0.2">
      <c r="P7254" s="485"/>
      <c r="Q7254" s="485"/>
      <c r="R7254" s="485"/>
    </row>
    <row r="7255" spans="16:18" x14ac:dyDescent="0.2">
      <c r="P7255" s="485"/>
      <c r="Q7255" s="485"/>
      <c r="R7255" s="485"/>
    </row>
    <row r="7256" spans="16:18" x14ac:dyDescent="0.2">
      <c r="P7256" s="485"/>
      <c r="Q7256" s="485"/>
      <c r="R7256" s="485"/>
    </row>
    <row r="7257" spans="16:18" x14ac:dyDescent="0.2">
      <c r="P7257" s="485"/>
      <c r="Q7257" s="485"/>
      <c r="R7257" s="485"/>
    </row>
    <row r="7258" spans="16:18" x14ac:dyDescent="0.2">
      <c r="P7258" s="485"/>
      <c r="Q7258" s="485"/>
      <c r="R7258" s="485"/>
    </row>
    <row r="7259" spans="16:18" x14ac:dyDescent="0.2">
      <c r="P7259" s="485"/>
      <c r="Q7259" s="485"/>
      <c r="R7259" s="485"/>
    </row>
    <row r="7260" spans="16:18" x14ac:dyDescent="0.2">
      <c r="P7260" s="485"/>
      <c r="Q7260" s="485"/>
      <c r="R7260" s="485"/>
    </row>
    <row r="7261" spans="16:18" x14ac:dyDescent="0.2">
      <c r="P7261" s="485"/>
      <c r="Q7261" s="485"/>
      <c r="R7261" s="485"/>
    </row>
    <row r="7262" spans="16:18" x14ac:dyDescent="0.2">
      <c r="P7262" s="485"/>
      <c r="Q7262" s="485"/>
      <c r="R7262" s="485"/>
    </row>
    <row r="7263" spans="16:18" x14ac:dyDescent="0.2">
      <c r="P7263" s="485"/>
      <c r="Q7263" s="485"/>
      <c r="R7263" s="485"/>
    </row>
    <row r="7264" spans="16:18" x14ac:dyDescent="0.2">
      <c r="P7264" s="485"/>
      <c r="Q7264" s="485"/>
      <c r="R7264" s="485"/>
    </row>
    <row r="7265" spans="16:18" x14ac:dyDescent="0.2">
      <c r="P7265" s="485"/>
      <c r="Q7265" s="485"/>
      <c r="R7265" s="485"/>
    </row>
    <row r="7266" spans="16:18" x14ac:dyDescent="0.2">
      <c r="P7266" s="485"/>
      <c r="Q7266" s="485"/>
      <c r="R7266" s="485"/>
    </row>
    <row r="7267" spans="16:18" x14ac:dyDescent="0.2">
      <c r="P7267" s="485"/>
      <c r="Q7267" s="485"/>
      <c r="R7267" s="485"/>
    </row>
    <row r="7268" spans="16:18" x14ac:dyDescent="0.2">
      <c r="P7268" s="485"/>
      <c r="Q7268" s="485"/>
      <c r="R7268" s="485"/>
    </row>
    <row r="7269" spans="16:18" x14ac:dyDescent="0.2">
      <c r="P7269" s="485"/>
      <c r="Q7269" s="485"/>
      <c r="R7269" s="485"/>
    </row>
    <row r="7270" spans="16:18" x14ac:dyDescent="0.2">
      <c r="P7270" s="485"/>
      <c r="Q7270" s="485"/>
      <c r="R7270" s="485"/>
    </row>
    <row r="7271" spans="16:18" x14ac:dyDescent="0.2">
      <c r="P7271" s="485"/>
      <c r="Q7271" s="485"/>
      <c r="R7271" s="485"/>
    </row>
    <row r="7272" spans="16:18" x14ac:dyDescent="0.2">
      <c r="P7272" s="485"/>
      <c r="Q7272" s="485"/>
      <c r="R7272" s="485"/>
    </row>
    <row r="7273" spans="16:18" x14ac:dyDescent="0.2">
      <c r="P7273" s="485"/>
      <c r="Q7273" s="485"/>
      <c r="R7273" s="485"/>
    </row>
    <row r="7274" spans="16:18" x14ac:dyDescent="0.2">
      <c r="P7274" s="485"/>
      <c r="Q7274" s="485"/>
      <c r="R7274" s="485"/>
    </row>
    <row r="7275" spans="16:18" x14ac:dyDescent="0.2">
      <c r="P7275" s="485"/>
      <c r="Q7275" s="485"/>
      <c r="R7275" s="485"/>
    </row>
    <row r="7276" spans="16:18" x14ac:dyDescent="0.2">
      <c r="P7276" s="485"/>
      <c r="Q7276" s="485"/>
      <c r="R7276" s="485"/>
    </row>
    <row r="7277" spans="16:18" x14ac:dyDescent="0.2">
      <c r="P7277" s="485"/>
      <c r="Q7277" s="485"/>
      <c r="R7277" s="485"/>
    </row>
    <row r="7278" spans="16:18" x14ac:dyDescent="0.2">
      <c r="P7278" s="485"/>
      <c r="Q7278" s="485"/>
      <c r="R7278" s="485"/>
    </row>
    <row r="7279" spans="16:18" x14ac:dyDescent="0.2">
      <c r="P7279" s="485"/>
      <c r="Q7279" s="485"/>
      <c r="R7279" s="485"/>
    </row>
    <row r="7280" spans="16:18" x14ac:dyDescent="0.2">
      <c r="P7280" s="485"/>
      <c r="Q7280" s="485"/>
      <c r="R7280" s="485"/>
    </row>
    <row r="7281" spans="16:18" x14ac:dyDescent="0.2">
      <c r="P7281" s="485"/>
      <c r="Q7281" s="485"/>
      <c r="R7281" s="485"/>
    </row>
    <row r="7282" spans="16:18" x14ac:dyDescent="0.2">
      <c r="P7282" s="485"/>
      <c r="Q7282" s="485"/>
      <c r="R7282" s="485"/>
    </row>
    <row r="7283" spans="16:18" x14ac:dyDescent="0.2">
      <c r="P7283" s="485"/>
      <c r="Q7283" s="485"/>
      <c r="R7283" s="485"/>
    </row>
    <row r="7284" spans="16:18" x14ac:dyDescent="0.2">
      <c r="P7284" s="485"/>
      <c r="Q7284" s="485"/>
      <c r="R7284" s="485"/>
    </row>
    <row r="7285" spans="16:18" x14ac:dyDescent="0.2">
      <c r="P7285" s="485"/>
      <c r="Q7285" s="485"/>
      <c r="R7285" s="485"/>
    </row>
    <row r="7286" spans="16:18" x14ac:dyDescent="0.2">
      <c r="P7286" s="485"/>
      <c r="Q7286" s="485"/>
      <c r="R7286" s="485"/>
    </row>
    <row r="7287" spans="16:18" x14ac:dyDescent="0.2">
      <c r="P7287" s="485"/>
      <c r="Q7287" s="485"/>
      <c r="R7287" s="485"/>
    </row>
    <row r="7288" spans="16:18" x14ac:dyDescent="0.2">
      <c r="P7288" s="485"/>
      <c r="Q7288" s="485"/>
      <c r="R7288" s="485"/>
    </row>
    <row r="7289" spans="16:18" x14ac:dyDescent="0.2">
      <c r="P7289" s="485"/>
      <c r="Q7289" s="485"/>
      <c r="R7289" s="485"/>
    </row>
    <row r="7290" spans="16:18" x14ac:dyDescent="0.2">
      <c r="P7290" s="485"/>
      <c r="Q7290" s="485"/>
      <c r="R7290" s="485"/>
    </row>
    <row r="7291" spans="16:18" x14ac:dyDescent="0.2">
      <c r="P7291" s="485"/>
      <c r="Q7291" s="485"/>
      <c r="R7291" s="485"/>
    </row>
    <row r="7292" spans="16:18" x14ac:dyDescent="0.2">
      <c r="P7292" s="485"/>
      <c r="Q7292" s="485"/>
      <c r="R7292" s="485"/>
    </row>
    <row r="7293" spans="16:18" x14ac:dyDescent="0.2">
      <c r="P7293" s="485"/>
      <c r="Q7293" s="485"/>
      <c r="R7293" s="485"/>
    </row>
    <row r="7294" spans="16:18" x14ac:dyDescent="0.2">
      <c r="P7294" s="485"/>
      <c r="Q7294" s="485"/>
      <c r="R7294" s="485"/>
    </row>
    <row r="7295" spans="16:18" x14ac:dyDescent="0.2">
      <c r="P7295" s="485"/>
      <c r="Q7295" s="485"/>
      <c r="R7295" s="485"/>
    </row>
    <row r="7296" spans="16:18" x14ac:dyDescent="0.2">
      <c r="P7296" s="485"/>
      <c r="Q7296" s="485"/>
      <c r="R7296" s="485"/>
    </row>
    <row r="7297" spans="16:18" x14ac:dyDescent="0.2">
      <c r="P7297" s="485"/>
      <c r="Q7297" s="485"/>
      <c r="R7297" s="485"/>
    </row>
    <row r="7298" spans="16:18" x14ac:dyDescent="0.2">
      <c r="P7298" s="485"/>
      <c r="Q7298" s="485"/>
      <c r="R7298" s="485"/>
    </row>
    <row r="7299" spans="16:18" x14ac:dyDescent="0.2">
      <c r="P7299" s="485"/>
      <c r="Q7299" s="485"/>
      <c r="R7299" s="485"/>
    </row>
    <row r="7300" spans="16:18" x14ac:dyDescent="0.2">
      <c r="P7300" s="485"/>
      <c r="Q7300" s="485"/>
      <c r="R7300" s="485"/>
    </row>
    <row r="7301" spans="16:18" x14ac:dyDescent="0.2">
      <c r="P7301" s="485"/>
      <c r="Q7301" s="485"/>
      <c r="R7301" s="485"/>
    </row>
    <row r="7302" spans="16:18" x14ac:dyDescent="0.2">
      <c r="P7302" s="485"/>
      <c r="Q7302" s="485"/>
      <c r="R7302" s="485"/>
    </row>
    <row r="7303" spans="16:18" x14ac:dyDescent="0.2">
      <c r="P7303" s="485"/>
      <c r="Q7303" s="485"/>
      <c r="R7303" s="485"/>
    </row>
    <row r="7304" spans="16:18" x14ac:dyDescent="0.2">
      <c r="P7304" s="485"/>
      <c r="Q7304" s="485"/>
      <c r="R7304" s="485"/>
    </row>
    <row r="7305" spans="16:18" x14ac:dyDescent="0.2">
      <c r="P7305" s="485"/>
      <c r="Q7305" s="485"/>
      <c r="R7305" s="485"/>
    </row>
    <row r="7306" spans="16:18" x14ac:dyDescent="0.2">
      <c r="P7306" s="485"/>
      <c r="Q7306" s="485"/>
      <c r="R7306" s="485"/>
    </row>
    <row r="7307" spans="16:18" x14ac:dyDescent="0.2">
      <c r="P7307" s="485"/>
      <c r="Q7307" s="485"/>
      <c r="R7307" s="485"/>
    </row>
    <row r="7308" spans="16:18" x14ac:dyDescent="0.2">
      <c r="P7308" s="485"/>
      <c r="Q7308" s="485"/>
      <c r="R7308" s="485"/>
    </row>
    <row r="7309" spans="16:18" x14ac:dyDescent="0.2">
      <c r="P7309" s="485"/>
      <c r="Q7309" s="485"/>
      <c r="R7309" s="485"/>
    </row>
    <row r="7310" spans="16:18" x14ac:dyDescent="0.2">
      <c r="P7310" s="485"/>
      <c r="Q7310" s="485"/>
      <c r="R7310" s="485"/>
    </row>
    <row r="7311" spans="16:18" x14ac:dyDescent="0.2">
      <c r="P7311" s="485"/>
      <c r="Q7311" s="485"/>
      <c r="R7311" s="485"/>
    </row>
    <row r="7312" spans="16:18" x14ac:dyDescent="0.2">
      <c r="P7312" s="485"/>
      <c r="Q7312" s="485"/>
      <c r="R7312" s="485"/>
    </row>
    <row r="7313" spans="16:18" x14ac:dyDescent="0.2">
      <c r="P7313" s="485"/>
      <c r="Q7313" s="485"/>
      <c r="R7313" s="485"/>
    </row>
    <row r="7314" spans="16:18" x14ac:dyDescent="0.2">
      <c r="P7314" s="485"/>
      <c r="Q7314" s="485"/>
      <c r="R7314" s="485"/>
    </row>
    <row r="7315" spans="16:18" x14ac:dyDescent="0.2">
      <c r="P7315" s="485"/>
      <c r="Q7315" s="485"/>
      <c r="R7315" s="485"/>
    </row>
    <row r="7316" spans="16:18" x14ac:dyDescent="0.2">
      <c r="P7316" s="485"/>
      <c r="Q7316" s="485"/>
      <c r="R7316" s="485"/>
    </row>
    <row r="7317" spans="16:18" x14ac:dyDescent="0.2">
      <c r="P7317" s="485"/>
      <c r="Q7317" s="485"/>
      <c r="R7317" s="485"/>
    </row>
    <row r="7318" spans="16:18" x14ac:dyDescent="0.2">
      <c r="P7318" s="485"/>
      <c r="Q7318" s="485"/>
      <c r="R7318" s="485"/>
    </row>
    <row r="7319" spans="16:18" x14ac:dyDescent="0.2">
      <c r="P7319" s="485"/>
      <c r="Q7319" s="485"/>
      <c r="R7319" s="485"/>
    </row>
    <row r="7320" spans="16:18" x14ac:dyDescent="0.2">
      <c r="P7320" s="485"/>
      <c r="Q7320" s="485"/>
      <c r="R7320" s="485"/>
    </row>
    <row r="7321" spans="16:18" x14ac:dyDescent="0.2">
      <c r="P7321" s="485"/>
      <c r="Q7321" s="485"/>
      <c r="R7321" s="485"/>
    </row>
    <row r="7322" spans="16:18" x14ac:dyDescent="0.2">
      <c r="P7322" s="485"/>
      <c r="Q7322" s="485"/>
      <c r="R7322" s="485"/>
    </row>
    <row r="7323" spans="16:18" x14ac:dyDescent="0.2">
      <c r="P7323" s="485"/>
      <c r="Q7323" s="485"/>
      <c r="R7323" s="485"/>
    </row>
    <row r="7324" spans="16:18" x14ac:dyDescent="0.2">
      <c r="P7324" s="485"/>
      <c r="Q7324" s="485"/>
      <c r="R7324" s="485"/>
    </row>
    <row r="7325" spans="16:18" x14ac:dyDescent="0.2">
      <c r="P7325" s="485"/>
      <c r="Q7325" s="485"/>
      <c r="R7325" s="485"/>
    </row>
    <row r="7326" spans="16:18" x14ac:dyDescent="0.2">
      <c r="P7326" s="485"/>
      <c r="Q7326" s="485"/>
      <c r="R7326" s="485"/>
    </row>
    <row r="7327" spans="16:18" x14ac:dyDescent="0.2">
      <c r="P7327" s="485"/>
      <c r="Q7327" s="485"/>
      <c r="R7327" s="485"/>
    </row>
    <row r="7328" spans="16:18" x14ac:dyDescent="0.2">
      <c r="P7328" s="485"/>
      <c r="Q7328" s="485"/>
      <c r="R7328" s="485"/>
    </row>
    <row r="7329" spans="16:18" x14ac:dyDescent="0.2">
      <c r="P7329" s="485"/>
      <c r="Q7329" s="485"/>
      <c r="R7329" s="485"/>
    </row>
    <row r="7330" spans="16:18" x14ac:dyDescent="0.2">
      <c r="P7330" s="485"/>
      <c r="Q7330" s="485"/>
      <c r="R7330" s="485"/>
    </row>
    <row r="7331" spans="16:18" x14ac:dyDescent="0.2">
      <c r="P7331" s="485"/>
      <c r="Q7331" s="485"/>
      <c r="R7331" s="485"/>
    </row>
    <row r="7332" spans="16:18" x14ac:dyDescent="0.2">
      <c r="P7332" s="485"/>
      <c r="Q7332" s="485"/>
      <c r="R7332" s="485"/>
    </row>
    <row r="7333" spans="16:18" x14ac:dyDescent="0.2">
      <c r="P7333" s="485"/>
      <c r="Q7333" s="485"/>
      <c r="R7333" s="485"/>
    </row>
    <row r="7334" spans="16:18" x14ac:dyDescent="0.2">
      <c r="P7334" s="485"/>
      <c r="Q7334" s="485"/>
      <c r="R7334" s="485"/>
    </row>
    <row r="7335" spans="16:18" x14ac:dyDescent="0.2">
      <c r="P7335" s="485"/>
      <c r="Q7335" s="485"/>
      <c r="R7335" s="485"/>
    </row>
    <row r="7336" spans="16:18" x14ac:dyDescent="0.2">
      <c r="P7336" s="485"/>
      <c r="Q7336" s="485"/>
      <c r="R7336" s="485"/>
    </row>
    <row r="7337" spans="16:18" x14ac:dyDescent="0.2">
      <c r="P7337" s="485"/>
      <c r="Q7337" s="485"/>
      <c r="R7337" s="485"/>
    </row>
    <row r="7338" spans="16:18" x14ac:dyDescent="0.2">
      <c r="P7338" s="485"/>
      <c r="Q7338" s="485"/>
      <c r="R7338" s="485"/>
    </row>
    <row r="7339" spans="16:18" x14ac:dyDescent="0.2">
      <c r="P7339" s="485"/>
      <c r="Q7339" s="485"/>
      <c r="R7339" s="485"/>
    </row>
    <row r="7340" spans="16:18" x14ac:dyDescent="0.2">
      <c r="P7340" s="485"/>
      <c r="Q7340" s="485"/>
      <c r="R7340" s="485"/>
    </row>
    <row r="7341" spans="16:18" x14ac:dyDescent="0.2">
      <c r="P7341" s="485"/>
      <c r="Q7341" s="485"/>
      <c r="R7341" s="485"/>
    </row>
    <row r="7342" spans="16:18" x14ac:dyDescent="0.2">
      <c r="P7342" s="485"/>
      <c r="Q7342" s="485"/>
      <c r="R7342" s="485"/>
    </row>
    <row r="7343" spans="16:18" x14ac:dyDescent="0.2">
      <c r="P7343" s="485"/>
      <c r="Q7343" s="485"/>
      <c r="R7343" s="485"/>
    </row>
    <row r="7344" spans="16:18" x14ac:dyDescent="0.2">
      <c r="P7344" s="485"/>
      <c r="Q7344" s="485"/>
      <c r="R7344" s="485"/>
    </row>
    <row r="7345" spans="16:18" x14ac:dyDescent="0.2">
      <c r="P7345" s="485"/>
      <c r="Q7345" s="485"/>
      <c r="R7345" s="485"/>
    </row>
    <row r="7346" spans="16:18" x14ac:dyDescent="0.2">
      <c r="P7346" s="485"/>
      <c r="Q7346" s="485"/>
      <c r="R7346" s="485"/>
    </row>
    <row r="7347" spans="16:18" x14ac:dyDescent="0.2">
      <c r="P7347" s="485"/>
      <c r="Q7347" s="485"/>
      <c r="R7347" s="485"/>
    </row>
    <row r="7348" spans="16:18" x14ac:dyDescent="0.2">
      <c r="P7348" s="485"/>
      <c r="Q7348" s="485"/>
      <c r="R7348" s="485"/>
    </row>
    <row r="7349" spans="16:18" x14ac:dyDescent="0.2">
      <c r="P7349" s="485"/>
      <c r="Q7349" s="485"/>
      <c r="R7349" s="485"/>
    </row>
    <row r="7350" spans="16:18" x14ac:dyDescent="0.2">
      <c r="P7350" s="485"/>
      <c r="Q7350" s="485"/>
      <c r="R7350" s="485"/>
    </row>
    <row r="7351" spans="16:18" x14ac:dyDescent="0.2">
      <c r="P7351" s="485"/>
      <c r="Q7351" s="485"/>
      <c r="R7351" s="485"/>
    </row>
    <row r="7352" spans="16:18" x14ac:dyDescent="0.2">
      <c r="P7352" s="485"/>
      <c r="Q7352" s="485"/>
      <c r="R7352" s="485"/>
    </row>
    <row r="7353" spans="16:18" x14ac:dyDescent="0.2">
      <c r="P7353" s="485"/>
      <c r="Q7353" s="485"/>
      <c r="R7353" s="485"/>
    </row>
    <row r="7354" spans="16:18" x14ac:dyDescent="0.2">
      <c r="P7354" s="485"/>
      <c r="Q7354" s="485"/>
      <c r="R7354" s="485"/>
    </row>
    <row r="7355" spans="16:18" x14ac:dyDescent="0.2">
      <c r="P7355" s="485"/>
      <c r="Q7355" s="485"/>
      <c r="R7355" s="485"/>
    </row>
    <row r="7356" spans="16:18" x14ac:dyDescent="0.2">
      <c r="P7356" s="485"/>
      <c r="Q7356" s="485"/>
      <c r="R7356" s="485"/>
    </row>
    <row r="7357" spans="16:18" x14ac:dyDescent="0.2">
      <c r="P7357" s="485"/>
      <c r="Q7357" s="485"/>
      <c r="R7357" s="485"/>
    </row>
    <row r="7358" spans="16:18" x14ac:dyDescent="0.2">
      <c r="P7358" s="485"/>
      <c r="Q7358" s="485"/>
      <c r="R7358" s="485"/>
    </row>
    <row r="7359" spans="16:18" x14ac:dyDescent="0.2">
      <c r="P7359" s="485"/>
      <c r="Q7359" s="485"/>
      <c r="R7359" s="485"/>
    </row>
    <row r="7360" spans="16:18" x14ac:dyDescent="0.2">
      <c r="P7360" s="485"/>
      <c r="Q7360" s="485"/>
      <c r="R7360" s="485"/>
    </row>
    <row r="7361" spans="16:18" x14ac:dyDescent="0.2">
      <c r="P7361" s="485"/>
      <c r="Q7361" s="485"/>
      <c r="R7361" s="485"/>
    </row>
    <row r="7362" spans="16:18" x14ac:dyDescent="0.2">
      <c r="P7362" s="485"/>
      <c r="Q7362" s="485"/>
      <c r="R7362" s="485"/>
    </row>
    <row r="7363" spans="16:18" x14ac:dyDescent="0.2">
      <c r="P7363" s="485"/>
      <c r="Q7363" s="485"/>
      <c r="R7363" s="485"/>
    </row>
    <row r="7364" spans="16:18" x14ac:dyDescent="0.2">
      <c r="P7364" s="485"/>
      <c r="Q7364" s="485"/>
      <c r="R7364" s="485"/>
    </row>
    <row r="7365" spans="16:18" x14ac:dyDescent="0.2">
      <c r="P7365" s="485"/>
      <c r="Q7365" s="485"/>
      <c r="R7365" s="485"/>
    </row>
    <row r="7366" spans="16:18" x14ac:dyDescent="0.2">
      <c r="P7366" s="485"/>
      <c r="Q7366" s="485"/>
      <c r="R7366" s="485"/>
    </row>
    <row r="7367" spans="16:18" x14ac:dyDescent="0.2">
      <c r="P7367" s="485"/>
      <c r="Q7367" s="485"/>
      <c r="R7367" s="485"/>
    </row>
    <row r="7368" spans="16:18" x14ac:dyDescent="0.2">
      <c r="P7368" s="485"/>
      <c r="Q7368" s="485"/>
      <c r="R7368" s="485"/>
    </row>
    <row r="7369" spans="16:18" x14ac:dyDescent="0.2">
      <c r="P7369" s="485"/>
      <c r="Q7369" s="485"/>
      <c r="R7369" s="485"/>
    </row>
    <row r="7370" spans="16:18" x14ac:dyDescent="0.2">
      <c r="P7370" s="485"/>
      <c r="Q7370" s="485"/>
      <c r="R7370" s="485"/>
    </row>
    <row r="7371" spans="16:18" x14ac:dyDescent="0.2">
      <c r="P7371" s="485"/>
      <c r="Q7371" s="485"/>
      <c r="R7371" s="485"/>
    </row>
    <row r="7372" spans="16:18" x14ac:dyDescent="0.2">
      <c r="P7372" s="485"/>
      <c r="Q7372" s="485"/>
      <c r="R7372" s="485"/>
    </row>
    <row r="7373" spans="16:18" x14ac:dyDescent="0.2">
      <c r="P7373" s="485"/>
      <c r="Q7373" s="485"/>
      <c r="R7373" s="485"/>
    </row>
    <row r="7374" spans="16:18" x14ac:dyDescent="0.2">
      <c r="P7374" s="485"/>
      <c r="Q7374" s="485"/>
      <c r="R7374" s="485"/>
    </row>
    <row r="7375" spans="16:18" x14ac:dyDescent="0.2">
      <c r="P7375" s="485"/>
      <c r="Q7375" s="485"/>
      <c r="R7375" s="485"/>
    </row>
    <row r="7376" spans="16:18" x14ac:dyDescent="0.2">
      <c r="P7376" s="485"/>
      <c r="Q7376" s="485"/>
      <c r="R7376" s="485"/>
    </row>
    <row r="7377" spans="16:18" x14ac:dyDescent="0.2">
      <c r="P7377" s="485"/>
      <c r="Q7377" s="485"/>
      <c r="R7377" s="485"/>
    </row>
    <row r="7378" spans="16:18" x14ac:dyDescent="0.2">
      <c r="P7378" s="485"/>
      <c r="Q7378" s="485"/>
      <c r="R7378" s="485"/>
    </row>
    <row r="7379" spans="16:18" x14ac:dyDescent="0.2">
      <c r="P7379" s="485"/>
      <c r="Q7379" s="485"/>
      <c r="R7379" s="485"/>
    </row>
    <row r="7380" spans="16:18" x14ac:dyDescent="0.2">
      <c r="P7380" s="485"/>
      <c r="Q7380" s="485"/>
      <c r="R7380" s="485"/>
    </row>
    <row r="7381" spans="16:18" x14ac:dyDescent="0.2">
      <c r="P7381" s="485"/>
      <c r="Q7381" s="485"/>
      <c r="R7381" s="485"/>
    </row>
    <row r="7382" spans="16:18" x14ac:dyDescent="0.2">
      <c r="P7382" s="485"/>
      <c r="Q7382" s="485"/>
      <c r="R7382" s="485"/>
    </row>
    <row r="7383" spans="16:18" x14ac:dyDescent="0.2">
      <c r="P7383" s="485"/>
      <c r="Q7383" s="485"/>
      <c r="R7383" s="485"/>
    </row>
    <row r="7384" spans="16:18" x14ac:dyDescent="0.2">
      <c r="P7384" s="485"/>
      <c r="Q7384" s="485"/>
      <c r="R7384" s="485"/>
    </row>
    <row r="7385" spans="16:18" x14ac:dyDescent="0.2">
      <c r="P7385" s="485"/>
      <c r="Q7385" s="485"/>
      <c r="R7385" s="485"/>
    </row>
    <row r="7386" spans="16:18" x14ac:dyDescent="0.2">
      <c r="P7386" s="485"/>
      <c r="Q7386" s="485"/>
      <c r="R7386" s="485"/>
    </row>
    <row r="7387" spans="16:18" x14ac:dyDescent="0.2">
      <c r="P7387" s="485"/>
      <c r="Q7387" s="485"/>
      <c r="R7387" s="485"/>
    </row>
    <row r="7388" spans="16:18" x14ac:dyDescent="0.2">
      <c r="P7388" s="485"/>
      <c r="Q7388" s="485"/>
      <c r="R7388" s="485"/>
    </row>
    <row r="7389" spans="16:18" x14ac:dyDescent="0.2">
      <c r="P7389" s="485"/>
      <c r="Q7389" s="485"/>
      <c r="R7389" s="485"/>
    </row>
    <row r="7390" spans="16:18" x14ac:dyDescent="0.2">
      <c r="P7390" s="485"/>
      <c r="Q7390" s="485"/>
      <c r="R7390" s="485"/>
    </row>
    <row r="7391" spans="16:18" x14ac:dyDescent="0.2">
      <c r="P7391" s="485"/>
      <c r="Q7391" s="485"/>
      <c r="R7391" s="485"/>
    </row>
    <row r="7392" spans="16:18" x14ac:dyDescent="0.2">
      <c r="P7392" s="485"/>
      <c r="Q7392" s="485"/>
      <c r="R7392" s="485"/>
    </row>
    <row r="7393" spans="16:18" x14ac:dyDescent="0.2">
      <c r="P7393" s="485"/>
      <c r="Q7393" s="485"/>
      <c r="R7393" s="485"/>
    </row>
    <row r="7394" spans="16:18" x14ac:dyDescent="0.2">
      <c r="P7394" s="485"/>
      <c r="Q7394" s="485"/>
      <c r="R7394" s="485"/>
    </row>
    <row r="7395" spans="16:18" x14ac:dyDescent="0.2">
      <c r="P7395" s="485"/>
      <c r="Q7395" s="485"/>
      <c r="R7395" s="485"/>
    </row>
    <row r="7396" spans="16:18" x14ac:dyDescent="0.2">
      <c r="P7396" s="485"/>
      <c r="Q7396" s="485"/>
      <c r="R7396" s="485"/>
    </row>
    <row r="7397" spans="16:18" x14ac:dyDescent="0.2">
      <c r="P7397" s="485"/>
      <c r="Q7397" s="485"/>
      <c r="R7397" s="485"/>
    </row>
    <row r="7398" spans="16:18" x14ac:dyDescent="0.2">
      <c r="P7398" s="485"/>
      <c r="Q7398" s="485"/>
      <c r="R7398" s="485"/>
    </row>
    <row r="7399" spans="16:18" x14ac:dyDescent="0.2">
      <c r="P7399" s="485"/>
      <c r="Q7399" s="485"/>
      <c r="R7399" s="485"/>
    </row>
    <row r="7400" spans="16:18" x14ac:dyDescent="0.2">
      <c r="P7400" s="485"/>
      <c r="Q7400" s="485"/>
      <c r="R7400" s="485"/>
    </row>
    <row r="7401" spans="16:18" x14ac:dyDescent="0.2">
      <c r="P7401" s="485"/>
      <c r="Q7401" s="485"/>
      <c r="R7401" s="485"/>
    </row>
    <row r="7402" spans="16:18" x14ac:dyDescent="0.2">
      <c r="P7402" s="485"/>
      <c r="Q7402" s="485"/>
      <c r="R7402" s="485"/>
    </row>
    <row r="7403" spans="16:18" x14ac:dyDescent="0.2">
      <c r="P7403" s="485"/>
      <c r="Q7403" s="485"/>
      <c r="R7403" s="485"/>
    </row>
    <row r="7404" spans="16:18" x14ac:dyDescent="0.2">
      <c r="P7404" s="485"/>
      <c r="Q7404" s="485"/>
      <c r="R7404" s="485"/>
    </row>
    <row r="7405" spans="16:18" x14ac:dyDescent="0.2">
      <c r="P7405" s="485"/>
      <c r="Q7405" s="485"/>
      <c r="R7405" s="485"/>
    </row>
    <row r="7406" spans="16:18" x14ac:dyDescent="0.2">
      <c r="P7406" s="485"/>
      <c r="Q7406" s="485"/>
      <c r="R7406" s="485"/>
    </row>
    <row r="7407" spans="16:18" x14ac:dyDescent="0.2">
      <c r="P7407" s="485"/>
      <c r="Q7407" s="485"/>
      <c r="R7407" s="485"/>
    </row>
    <row r="7408" spans="16:18" x14ac:dyDescent="0.2">
      <c r="P7408" s="485"/>
      <c r="Q7408" s="485"/>
      <c r="R7408" s="485"/>
    </row>
    <row r="7409" spans="16:18" x14ac:dyDescent="0.2">
      <c r="P7409" s="485"/>
      <c r="Q7409" s="485"/>
      <c r="R7409" s="485"/>
    </row>
    <row r="7410" spans="16:18" x14ac:dyDescent="0.2">
      <c r="P7410" s="485"/>
      <c r="Q7410" s="485"/>
      <c r="R7410" s="485"/>
    </row>
    <row r="7411" spans="16:18" x14ac:dyDescent="0.2">
      <c r="P7411" s="485"/>
      <c r="Q7411" s="485"/>
      <c r="R7411" s="485"/>
    </row>
    <row r="7412" spans="16:18" x14ac:dyDescent="0.2">
      <c r="P7412" s="485"/>
      <c r="Q7412" s="485"/>
      <c r="R7412" s="485"/>
    </row>
    <row r="7413" spans="16:18" x14ac:dyDescent="0.2">
      <c r="P7413" s="485"/>
      <c r="Q7413" s="485"/>
      <c r="R7413" s="485"/>
    </row>
    <row r="7414" spans="16:18" x14ac:dyDescent="0.2">
      <c r="P7414" s="485"/>
      <c r="Q7414" s="485"/>
      <c r="R7414" s="485"/>
    </row>
    <row r="7415" spans="16:18" x14ac:dyDescent="0.2">
      <c r="P7415" s="485"/>
      <c r="Q7415" s="485"/>
      <c r="R7415" s="485"/>
    </row>
    <row r="7416" spans="16:18" x14ac:dyDescent="0.2">
      <c r="P7416" s="485"/>
      <c r="Q7416" s="485"/>
      <c r="R7416" s="485"/>
    </row>
    <row r="7417" spans="16:18" x14ac:dyDescent="0.2">
      <c r="P7417" s="485"/>
      <c r="Q7417" s="485"/>
      <c r="R7417" s="485"/>
    </row>
    <row r="7418" spans="16:18" x14ac:dyDescent="0.2">
      <c r="P7418" s="485"/>
      <c r="Q7418" s="485"/>
      <c r="R7418" s="485"/>
    </row>
    <row r="7419" spans="16:18" x14ac:dyDescent="0.2">
      <c r="P7419" s="485"/>
      <c r="Q7419" s="485"/>
      <c r="R7419" s="485"/>
    </row>
    <row r="7420" spans="16:18" x14ac:dyDescent="0.2">
      <c r="P7420" s="485"/>
      <c r="Q7420" s="485"/>
      <c r="R7420" s="485"/>
    </row>
    <row r="7421" spans="16:18" x14ac:dyDescent="0.2">
      <c r="P7421" s="485"/>
      <c r="Q7421" s="485"/>
      <c r="R7421" s="485"/>
    </row>
    <row r="7422" spans="16:18" x14ac:dyDescent="0.2">
      <c r="P7422" s="485"/>
      <c r="Q7422" s="485"/>
      <c r="R7422" s="485"/>
    </row>
    <row r="7423" spans="16:18" x14ac:dyDescent="0.2">
      <c r="P7423" s="485"/>
      <c r="Q7423" s="485"/>
      <c r="R7423" s="485"/>
    </row>
    <row r="7424" spans="16:18" x14ac:dyDescent="0.2">
      <c r="P7424" s="485"/>
      <c r="Q7424" s="485"/>
      <c r="R7424" s="485"/>
    </row>
    <row r="7425" spans="16:18" x14ac:dyDescent="0.2">
      <c r="P7425" s="485"/>
      <c r="Q7425" s="485"/>
      <c r="R7425" s="485"/>
    </row>
    <row r="7426" spans="16:18" x14ac:dyDescent="0.2">
      <c r="P7426" s="485"/>
      <c r="Q7426" s="485"/>
      <c r="R7426" s="485"/>
    </row>
    <row r="7427" spans="16:18" x14ac:dyDescent="0.2">
      <c r="P7427" s="485"/>
      <c r="Q7427" s="485"/>
      <c r="R7427" s="485"/>
    </row>
    <row r="7428" spans="16:18" x14ac:dyDescent="0.2">
      <c r="P7428" s="485"/>
      <c r="Q7428" s="485"/>
      <c r="R7428" s="485"/>
    </row>
    <row r="7429" spans="16:18" x14ac:dyDescent="0.2">
      <c r="P7429" s="485"/>
      <c r="Q7429" s="485"/>
      <c r="R7429" s="485"/>
    </row>
    <row r="7430" spans="16:18" x14ac:dyDescent="0.2">
      <c r="P7430" s="485"/>
      <c r="Q7430" s="485"/>
      <c r="R7430" s="485"/>
    </row>
    <row r="7431" spans="16:18" x14ac:dyDescent="0.2">
      <c r="P7431" s="485"/>
      <c r="Q7431" s="485"/>
      <c r="R7431" s="485"/>
    </row>
    <row r="7432" spans="16:18" x14ac:dyDescent="0.2">
      <c r="P7432" s="485"/>
      <c r="Q7432" s="485"/>
      <c r="R7432" s="485"/>
    </row>
    <row r="7433" spans="16:18" x14ac:dyDescent="0.2">
      <c r="P7433" s="485"/>
      <c r="Q7433" s="485"/>
      <c r="R7433" s="485"/>
    </row>
    <row r="7434" spans="16:18" x14ac:dyDescent="0.2">
      <c r="P7434" s="485"/>
      <c r="Q7434" s="485"/>
      <c r="R7434" s="485"/>
    </row>
    <row r="7435" spans="16:18" x14ac:dyDescent="0.2">
      <c r="P7435" s="485"/>
      <c r="Q7435" s="485"/>
      <c r="R7435" s="485"/>
    </row>
    <row r="7436" spans="16:18" x14ac:dyDescent="0.2">
      <c r="P7436" s="485"/>
      <c r="Q7436" s="485"/>
      <c r="R7436" s="485"/>
    </row>
    <row r="7437" spans="16:18" x14ac:dyDescent="0.2">
      <c r="P7437" s="485"/>
      <c r="Q7437" s="485"/>
      <c r="R7437" s="485"/>
    </row>
    <row r="7438" spans="16:18" x14ac:dyDescent="0.2">
      <c r="P7438" s="485"/>
      <c r="Q7438" s="485"/>
      <c r="R7438" s="485"/>
    </row>
    <row r="7439" spans="16:18" x14ac:dyDescent="0.2">
      <c r="P7439" s="485"/>
      <c r="Q7439" s="485"/>
      <c r="R7439" s="485"/>
    </row>
    <row r="7440" spans="16:18" x14ac:dyDescent="0.2">
      <c r="P7440" s="485"/>
      <c r="Q7440" s="485"/>
      <c r="R7440" s="485"/>
    </row>
    <row r="7441" spans="16:18" x14ac:dyDescent="0.2">
      <c r="P7441" s="485"/>
      <c r="Q7441" s="485"/>
      <c r="R7441" s="485"/>
    </row>
    <row r="7442" spans="16:18" x14ac:dyDescent="0.2">
      <c r="P7442" s="485"/>
      <c r="Q7442" s="485"/>
      <c r="R7442" s="485"/>
    </row>
    <row r="7443" spans="16:18" x14ac:dyDescent="0.2">
      <c r="P7443" s="485"/>
      <c r="Q7443" s="485"/>
      <c r="R7443" s="485"/>
    </row>
    <row r="7444" spans="16:18" x14ac:dyDescent="0.2">
      <c r="P7444" s="485"/>
      <c r="Q7444" s="485"/>
      <c r="R7444" s="485"/>
    </row>
    <row r="7445" spans="16:18" x14ac:dyDescent="0.2">
      <c r="P7445" s="485"/>
      <c r="Q7445" s="485"/>
      <c r="R7445" s="485"/>
    </row>
    <row r="7446" spans="16:18" x14ac:dyDescent="0.2">
      <c r="P7446" s="485"/>
      <c r="Q7446" s="485"/>
      <c r="R7446" s="485"/>
    </row>
    <row r="7447" spans="16:18" x14ac:dyDescent="0.2">
      <c r="P7447" s="485"/>
      <c r="Q7447" s="485"/>
      <c r="R7447" s="485"/>
    </row>
    <row r="7448" spans="16:18" x14ac:dyDescent="0.2">
      <c r="P7448" s="485"/>
      <c r="Q7448" s="485"/>
      <c r="R7448" s="485"/>
    </row>
    <row r="7449" spans="16:18" x14ac:dyDescent="0.2">
      <c r="P7449" s="485"/>
      <c r="Q7449" s="485"/>
      <c r="R7449" s="485"/>
    </row>
    <row r="7450" spans="16:18" x14ac:dyDescent="0.2">
      <c r="P7450" s="485"/>
      <c r="Q7450" s="485"/>
      <c r="R7450" s="485"/>
    </row>
    <row r="7451" spans="16:18" x14ac:dyDescent="0.2">
      <c r="P7451" s="485"/>
      <c r="Q7451" s="485"/>
      <c r="R7451" s="485"/>
    </row>
    <row r="7452" spans="16:18" x14ac:dyDescent="0.2">
      <c r="P7452" s="485"/>
      <c r="Q7452" s="485"/>
      <c r="R7452" s="485"/>
    </row>
    <row r="7453" spans="16:18" x14ac:dyDescent="0.2">
      <c r="P7453" s="485"/>
      <c r="Q7453" s="485"/>
      <c r="R7453" s="485"/>
    </row>
    <row r="7454" spans="16:18" x14ac:dyDescent="0.2">
      <c r="P7454" s="485"/>
      <c r="Q7454" s="485"/>
      <c r="R7454" s="485"/>
    </row>
    <row r="7455" spans="16:18" x14ac:dyDescent="0.2">
      <c r="P7455" s="485"/>
      <c r="Q7455" s="485"/>
      <c r="R7455" s="485"/>
    </row>
    <row r="7456" spans="16:18" x14ac:dyDescent="0.2">
      <c r="P7456" s="485"/>
      <c r="Q7456" s="485"/>
      <c r="R7456" s="485"/>
    </row>
    <row r="7457" spans="16:18" x14ac:dyDescent="0.2">
      <c r="P7457" s="485"/>
      <c r="Q7457" s="485"/>
      <c r="R7457" s="485"/>
    </row>
    <row r="7458" spans="16:18" x14ac:dyDescent="0.2">
      <c r="P7458" s="485"/>
      <c r="Q7458" s="485"/>
      <c r="R7458" s="485"/>
    </row>
    <row r="7459" spans="16:18" x14ac:dyDescent="0.2">
      <c r="P7459" s="485"/>
      <c r="Q7459" s="485"/>
      <c r="R7459" s="485"/>
    </row>
    <row r="7460" spans="16:18" x14ac:dyDescent="0.2">
      <c r="P7460" s="485"/>
      <c r="Q7460" s="485"/>
      <c r="R7460" s="485"/>
    </row>
    <row r="7461" spans="16:18" x14ac:dyDescent="0.2">
      <c r="P7461" s="485"/>
      <c r="Q7461" s="485"/>
      <c r="R7461" s="485"/>
    </row>
    <row r="7462" spans="16:18" x14ac:dyDescent="0.2">
      <c r="P7462" s="485"/>
      <c r="Q7462" s="485"/>
      <c r="R7462" s="485"/>
    </row>
    <row r="7463" spans="16:18" x14ac:dyDescent="0.2">
      <c r="P7463" s="485"/>
      <c r="Q7463" s="485"/>
      <c r="R7463" s="485"/>
    </row>
    <row r="7464" spans="16:18" x14ac:dyDescent="0.2">
      <c r="P7464" s="485"/>
      <c r="Q7464" s="485"/>
      <c r="R7464" s="485"/>
    </row>
    <row r="7465" spans="16:18" x14ac:dyDescent="0.2">
      <c r="P7465" s="485"/>
      <c r="Q7465" s="485"/>
      <c r="R7465" s="485"/>
    </row>
    <row r="7466" spans="16:18" x14ac:dyDescent="0.2">
      <c r="P7466" s="485"/>
      <c r="Q7466" s="485"/>
      <c r="R7466" s="485"/>
    </row>
    <row r="7467" spans="16:18" x14ac:dyDescent="0.2">
      <c r="P7467" s="485"/>
      <c r="Q7467" s="485"/>
      <c r="R7467" s="485"/>
    </row>
    <row r="7468" spans="16:18" x14ac:dyDescent="0.2">
      <c r="P7468" s="485"/>
      <c r="Q7468" s="485"/>
      <c r="R7468" s="485"/>
    </row>
    <row r="7469" spans="16:18" x14ac:dyDescent="0.2">
      <c r="P7469" s="485"/>
      <c r="Q7469" s="485"/>
      <c r="R7469" s="485"/>
    </row>
    <row r="7470" spans="16:18" x14ac:dyDescent="0.2">
      <c r="P7470" s="485"/>
      <c r="Q7470" s="485"/>
      <c r="R7470" s="485"/>
    </row>
    <row r="7471" spans="16:18" x14ac:dyDescent="0.2">
      <c r="P7471" s="485"/>
      <c r="Q7471" s="485"/>
      <c r="R7471" s="485"/>
    </row>
    <row r="7472" spans="16:18" x14ac:dyDescent="0.2">
      <c r="P7472" s="485"/>
      <c r="Q7472" s="485"/>
      <c r="R7472" s="485"/>
    </row>
    <row r="7473" spans="16:18" x14ac:dyDescent="0.2">
      <c r="P7473" s="485"/>
      <c r="Q7473" s="485"/>
      <c r="R7473" s="485"/>
    </row>
    <row r="7474" spans="16:18" x14ac:dyDescent="0.2">
      <c r="P7474" s="485"/>
      <c r="Q7474" s="485"/>
      <c r="R7474" s="485"/>
    </row>
    <row r="7475" spans="16:18" x14ac:dyDescent="0.2">
      <c r="P7475" s="485"/>
      <c r="Q7475" s="485"/>
      <c r="R7475" s="485"/>
    </row>
    <row r="7476" spans="16:18" x14ac:dyDescent="0.2">
      <c r="P7476" s="485"/>
      <c r="Q7476" s="485"/>
      <c r="R7476" s="485"/>
    </row>
    <row r="7477" spans="16:18" x14ac:dyDescent="0.2">
      <c r="P7477" s="485"/>
      <c r="Q7477" s="485"/>
      <c r="R7477" s="485"/>
    </row>
    <row r="7478" spans="16:18" x14ac:dyDescent="0.2">
      <c r="P7478" s="485"/>
      <c r="Q7478" s="485"/>
      <c r="R7478" s="485"/>
    </row>
    <row r="7479" spans="16:18" x14ac:dyDescent="0.2">
      <c r="P7479" s="485"/>
      <c r="Q7479" s="485"/>
      <c r="R7479" s="485"/>
    </row>
    <row r="7480" spans="16:18" x14ac:dyDescent="0.2">
      <c r="P7480" s="485"/>
      <c r="Q7480" s="485"/>
      <c r="R7480" s="485"/>
    </row>
    <row r="7481" spans="16:18" x14ac:dyDescent="0.2">
      <c r="P7481" s="485"/>
      <c r="Q7481" s="485"/>
      <c r="R7481" s="485"/>
    </row>
    <row r="7482" spans="16:18" x14ac:dyDescent="0.2">
      <c r="P7482" s="485"/>
      <c r="Q7482" s="485"/>
      <c r="R7482" s="485"/>
    </row>
    <row r="7483" spans="16:18" x14ac:dyDescent="0.2">
      <c r="P7483" s="485"/>
      <c r="Q7483" s="485"/>
      <c r="R7483" s="485"/>
    </row>
    <row r="7484" spans="16:18" x14ac:dyDescent="0.2">
      <c r="P7484" s="485"/>
      <c r="Q7484" s="485"/>
      <c r="R7484" s="485"/>
    </row>
    <row r="7485" spans="16:18" x14ac:dyDescent="0.2">
      <c r="P7485" s="485"/>
      <c r="Q7485" s="485"/>
      <c r="R7485" s="485"/>
    </row>
    <row r="7486" spans="16:18" x14ac:dyDescent="0.2">
      <c r="P7486" s="485"/>
      <c r="Q7486" s="485"/>
      <c r="R7486" s="485"/>
    </row>
    <row r="7487" spans="16:18" x14ac:dyDescent="0.2">
      <c r="P7487" s="485"/>
      <c r="Q7487" s="485"/>
      <c r="R7487" s="485"/>
    </row>
    <row r="7488" spans="16:18" x14ac:dyDescent="0.2">
      <c r="P7488" s="485"/>
      <c r="Q7488" s="485"/>
      <c r="R7488" s="485"/>
    </row>
    <row r="7489" spans="16:18" x14ac:dyDescent="0.2">
      <c r="P7489" s="485"/>
      <c r="Q7489" s="485"/>
      <c r="R7489" s="485"/>
    </row>
    <row r="7490" spans="16:18" x14ac:dyDescent="0.2">
      <c r="P7490" s="485"/>
      <c r="Q7490" s="485"/>
      <c r="R7490" s="485"/>
    </row>
    <row r="7491" spans="16:18" x14ac:dyDescent="0.2">
      <c r="P7491" s="485"/>
      <c r="Q7491" s="485"/>
      <c r="R7491" s="485"/>
    </row>
    <row r="7492" spans="16:18" x14ac:dyDescent="0.2">
      <c r="P7492" s="485"/>
      <c r="Q7492" s="485"/>
      <c r="R7492" s="485"/>
    </row>
    <row r="7493" spans="16:18" x14ac:dyDescent="0.2">
      <c r="P7493" s="485"/>
      <c r="Q7493" s="485"/>
      <c r="R7493" s="485"/>
    </row>
    <row r="7494" spans="16:18" x14ac:dyDescent="0.2">
      <c r="P7494" s="485"/>
      <c r="Q7494" s="485"/>
      <c r="R7494" s="485"/>
    </row>
    <row r="7495" spans="16:18" x14ac:dyDescent="0.2">
      <c r="P7495" s="485"/>
      <c r="Q7495" s="485"/>
      <c r="R7495" s="485"/>
    </row>
    <row r="7496" spans="16:18" x14ac:dyDescent="0.2">
      <c r="P7496" s="485"/>
      <c r="Q7496" s="485"/>
      <c r="R7496" s="485"/>
    </row>
    <row r="7497" spans="16:18" x14ac:dyDescent="0.2">
      <c r="P7497" s="485"/>
      <c r="Q7497" s="485"/>
      <c r="R7497" s="485"/>
    </row>
    <row r="7498" spans="16:18" x14ac:dyDescent="0.2">
      <c r="P7498" s="485"/>
      <c r="Q7498" s="485"/>
      <c r="R7498" s="485"/>
    </row>
    <row r="7499" spans="16:18" x14ac:dyDescent="0.2">
      <c r="P7499" s="485"/>
      <c r="Q7499" s="485"/>
      <c r="R7499" s="485"/>
    </row>
    <row r="7500" spans="16:18" x14ac:dyDescent="0.2">
      <c r="P7500" s="485"/>
      <c r="Q7500" s="485"/>
      <c r="R7500" s="485"/>
    </row>
    <row r="7501" spans="16:18" x14ac:dyDescent="0.2">
      <c r="P7501" s="485"/>
      <c r="Q7501" s="485"/>
      <c r="R7501" s="485"/>
    </row>
    <row r="7502" spans="16:18" x14ac:dyDescent="0.2">
      <c r="P7502" s="485"/>
      <c r="Q7502" s="485"/>
      <c r="R7502" s="485"/>
    </row>
    <row r="7503" spans="16:18" x14ac:dyDescent="0.2">
      <c r="P7503" s="485"/>
      <c r="Q7503" s="485"/>
      <c r="R7503" s="485"/>
    </row>
    <row r="7504" spans="16:18" x14ac:dyDescent="0.2">
      <c r="P7504" s="485"/>
      <c r="Q7504" s="485"/>
      <c r="R7504" s="485"/>
    </row>
    <row r="7505" spans="16:18" x14ac:dyDescent="0.2">
      <c r="P7505" s="485"/>
      <c r="Q7505" s="485"/>
      <c r="R7505" s="485"/>
    </row>
    <row r="7506" spans="16:18" x14ac:dyDescent="0.2">
      <c r="P7506" s="485"/>
      <c r="Q7506" s="485"/>
      <c r="R7506" s="485"/>
    </row>
    <row r="7507" spans="16:18" x14ac:dyDescent="0.2">
      <c r="P7507" s="485"/>
      <c r="Q7507" s="485"/>
      <c r="R7507" s="485"/>
    </row>
    <row r="7508" spans="16:18" x14ac:dyDescent="0.2">
      <c r="P7508" s="485"/>
      <c r="Q7508" s="485"/>
      <c r="R7508" s="485"/>
    </row>
    <row r="7509" spans="16:18" x14ac:dyDescent="0.2">
      <c r="P7509" s="485"/>
      <c r="Q7509" s="485"/>
      <c r="R7509" s="485"/>
    </row>
    <row r="7510" spans="16:18" x14ac:dyDescent="0.2">
      <c r="P7510" s="485"/>
      <c r="Q7510" s="485"/>
      <c r="R7510" s="485"/>
    </row>
    <row r="7511" spans="16:18" x14ac:dyDescent="0.2">
      <c r="P7511" s="485"/>
      <c r="Q7511" s="485"/>
      <c r="R7511" s="485"/>
    </row>
    <row r="7512" spans="16:18" x14ac:dyDescent="0.2">
      <c r="P7512" s="485"/>
      <c r="Q7512" s="485"/>
      <c r="R7512" s="485"/>
    </row>
    <row r="7513" spans="16:18" x14ac:dyDescent="0.2">
      <c r="P7513" s="485"/>
      <c r="Q7513" s="485"/>
      <c r="R7513" s="485"/>
    </row>
    <row r="7514" spans="16:18" x14ac:dyDescent="0.2">
      <c r="P7514" s="485"/>
      <c r="Q7514" s="485"/>
      <c r="R7514" s="485"/>
    </row>
    <row r="7515" spans="16:18" x14ac:dyDescent="0.2">
      <c r="P7515" s="485"/>
      <c r="Q7515" s="485"/>
      <c r="R7515" s="485"/>
    </row>
    <row r="7516" spans="16:18" x14ac:dyDescent="0.2">
      <c r="P7516" s="485"/>
      <c r="Q7516" s="485"/>
      <c r="R7516" s="485"/>
    </row>
    <row r="7517" spans="16:18" x14ac:dyDescent="0.2">
      <c r="P7517" s="485"/>
      <c r="Q7517" s="485"/>
      <c r="R7517" s="485"/>
    </row>
    <row r="7518" spans="16:18" x14ac:dyDescent="0.2">
      <c r="P7518" s="485"/>
      <c r="Q7518" s="485"/>
      <c r="R7518" s="485"/>
    </row>
    <row r="7519" spans="16:18" x14ac:dyDescent="0.2">
      <c r="P7519" s="485"/>
      <c r="Q7519" s="485"/>
      <c r="R7519" s="485"/>
    </row>
    <row r="7520" spans="16:18" x14ac:dyDescent="0.2">
      <c r="P7520" s="485"/>
      <c r="Q7520" s="485"/>
      <c r="R7520" s="485"/>
    </row>
    <row r="7521" spans="16:18" x14ac:dyDescent="0.2">
      <c r="P7521" s="485"/>
      <c r="Q7521" s="485"/>
      <c r="R7521" s="485"/>
    </row>
    <row r="7522" spans="16:18" x14ac:dyDescent="0.2">
      <c r="P7522" s="485"/>
      <c r="Q7522" s="485"/>
      <c r="R7522" s="485"/>
    </row>
    <row r="7523" spans="16:18" x14ac:dyDescent="0.2">
      <c r="P7523" s="485"/>
      <c r="Q7523" s="485"/>
      <c r="R7523" s="485"/>
    </row>
    <row r="7524" spans="16:18" x14ac:dyDescent="0.2">
      <c r="P7524" s="485"/>
      <c r="Q7524" s="485"/>
      <c r="R7524" s="485"/>
    </row>
    <row r="7525" spans="16:18" x14ac:dyDescent="0.2">
      <c r="P7525" s="485"/>
      <c r="Q7525" s="485"/>
      <c r="R7525" s="485"/>
    </row>
    <row r="7526" spans="16:18" x14ac:dyDescent="0.2">
      <c r="P7526" s="485"/>
      <c r="Q7526" s="485"/>
      <c r="R7526" s="485"/>
    </row>
    <row r="7527" spans="16:18" x14ac:dyDescent="0.2">
      <c r="P7527" s="485"/>
      <c r="Q7527" s="485"/>
      <c r="R7527" s="485"/>
    </row>
    <row r="7528" spans="16:18" x14ac:dyDescent="0.2">
      <c r="P7528" s="485"/>
      <c r="Q7528" s="485"/>
      <c r="R7528" s="485"/>
    </row>
    <row r="7529" spans="16:18" x14ac:dyDescent="0.2">
      <c r="P7529" s="485"/>
      <c r="Q7529" s="485"/>
      <c r="R7529" s="485"/>
    </row>
    <row r="7530" spans="16:18" x14ac:dyDescent="0.2">
      <c r="P7530" s="485"/>
      <c r="Q7530" s="485"/>
      <c r="R7530" s="485"/>
    </row>
    <row r="7531" spans="16:18" x14ac:dyDescent="0.2">
      <c r="P7531" s="485"/>
      <c r="Q7531" s="485"/>
      <c r="R7531" s="485"/>
    </row>
    <row r="7532" spans="16:18" x14ac:dyDescent="0.2">
      <c r="P7532" s="485"/>
      <c r="Q7532" s="485"/>
      <c r="R7532" s="485"/>
    </row>
    <row r="7533" spans="16:18" x14ac:dyDescent="0.2">
      <c r="P7533" s="485"/>
      <c r="Q7533" s="485"/>
      <c r="R7533" s="485"/>
    </row>
    <row r="7534" spans="16:18" x14ac:dyDescent="0.2">
      <c r="P7534" s="485"/>
      <c r="Q7534" s="485"/>
      <c r="R7534" s="485"/>
    </row>
    <row r="7535" spans="16:18" x14ac:dyDescent="0.2">
      <c r="P7535" s="485"/>
      <c r="Q7535" s="485"/>
      <c r="R7535" s="485"/>
    </row>
    <row r="7536" spans="16:18" x14ac:dyDescent="0.2">
      <c r="P7536" s="485"/>
      <c r="Q7536" s="485"/>
      <c r="R7536" s="485"/>
    </row>
    <row r="7537" spans="16:18" x14ac:dyDescent="0.2">
      <c r="P7537" s="485"/>
      <c r="Q7537" s="485"/>
      <c r="R7537" s="485"/>
    </row>
    <row r="7538" spans="16:18" x14ac:dyDescent="0.2">
      <c r="P7538" s="485"/>
      <c r="Q7538" s="485"/>
      <c r="R7538" s="485"/>
    </row>
    <row r="7539" spans="16:18" x14ac:dyDescent="0.2">
      <c r="P7539" s="485"/>
      <c r="Q7539" s="485"/>
      <c r="R7539" s="485"/>
    </row>
    <row r="7540" spans="16:18" x14ac:dyDescent="0.2">
      <c r="P7540" s="485"/>
      <c r="Q7540" s="485"/>
      <c r="R7540" s="485"/>
    </row>
    <row r="7541" spans="16:18" x14ac:dyDescent="0.2">
      <c r="P7541" s="485"/>
      <c r="Q7541" s="485"/>
      <c r="R7541" s="485"/>
    </row>
    <row r="7542" spans="16:18" x14ac:dyDescent="0.2">
      <c r="P7542" s="485"/>
      <c r="Q7542" s="485"/>
      <c r="R7542" s="485"/>
    </row>
    <row r="7543" spans="16:18" x14ac:dyDescent="0.2">
      <c r="P7543" s="485"/>
      <c r="Q7543" s="485"/>
      <c r="R7543" s="485"/>
    </row>
    <row r="7544" spans="16:18" x14ac:dyDescent="0.2">
      <c r="P7544" s="485"/>
      <c r="Q7544" s="485"/>
      <c r="R7544" s="485"/>
    </row>
    <row r="7545" spans="16:18" x14ac:dyDescent="0.2">
      <c r="P7545" s="485"/>
      <c r="Q7545" s="485"/>
      <c r="R7545" s="485"/>
    </row>
    <row r="7546" spans="16:18" x14ac:dyDescent="0.2">
      <c r="P7546" s="485"/>
      <c r="Q7546" s="485"/>
      <c r="R7546" s="485"/>
    </row>
    <row r="7547" spans="16:18" x14ac:dyDescent="0.2">
      <c r="P7547" s="485"/>
      <c r="Q7547" s="485"/>
      <c r="R7547" s="485"/>
    </row>
    <row r="7548" spans="16:18" x14ac:dyDescent="0.2">
      <c r="P7548" s="485"/>
      <c r="Q7548" s="485"/>
      <c r="R7548" s="485"/>
    </row>
    <row r="7549" spans="16:18" x14ac:dyDescent="0.2">
      <c r="P7549" s="485"/>
      <c r="Q7549" s="485"/>
      <c r="R7549" s="485"/>
    </row>
    <row r="7550" spans="16:18" x14ac:dyDescent="0.2">
      <c r="P7550" s="485"/>
      <c r="Q7550" s="485"/>
      <c r="R7550" s="485"/>
    </row>
    <row r="7551" spans="16:18" x14ac:dyDescent="0.2">
      <c r="P7551" s="485"/>
      <c r="Q7551" s="485"/>
      <c r="R7551" s="485"/>
    </row>
    <row r="7552" spans="16:18" x14ac:dyDescent="0.2">
      <c r="P7552" s="485"/>
      <c r="Q7552" s="485"/>
      <c r="R7552" s="485"/>
    </row>
    <row r="7553" spans="16:18" x14ac:dyDescent="0.2">
      <c r="P7553" s="485"/>
      <c r="Q7553" s="485"/>
      <c r="R7553" s="485"/>
    </row>
    <row r="7554" spans="16:18" x14ac:dyDescent="0.2">
      <c r="P7554" s="485"/>
      <c r="Q7554" s="485"/>
      <c r="R7554" s="485"/>
    </row>
    <row r="7555" spans="16:18" x14ac:dyDescent="0.2">
      <c r="P7555" s="485"/>
      <c r="Q7555" s="485"/>
      <c r="R7555" s="485"/>
    </row>
    <row r="7556" spans="16:18" x14ac:dyDescent="0.2">
      <c r="P7556" s="485"/>
      <c r="Q7556" s="485"/>
      <c r="R7556" s="485"/>
    </row>
    <row r="7557" spans="16:18" x14ac:dyDescent="0.2">
      <c r="P7557" s="485"/>
      <c r="Q7557" s="485"/>
      <c r="R7557" s="485"/>
    </row>
    <row r="7558" spans="16:18" x14ac:dyDescent="0.2">
      <c r="P7558" s="485"/>
      <c r="Q7558" s="485"/>
      <c r="R7558" s="485"/>
    </row>
    <row r="7559" spans="16:18" x14ac:dyDescent="0.2">
      <c r="P7559" s="485"/>
      <c r="Q7559" s="485"/>
      <c r="R7559" s="485"/>
    </row>
    <row r="7560" spans="16:18" x14ac:dyDescent="0.2">
      <c r="P7560" s="485"/>
      <c r="Q7560" s="485"/>
      <c r="R7560" s="485"/>
    </row>
    <row r="7561" spans="16:18" x14ac:dyDescent="0.2">
      <c r="P7561" s="485"/>
      <c r="Q7561" s="485"/>
      <c r="R7561" s="485"/>
    </row>
    <row r="7562" spans="16:18" x14ac:dyDescent="0.2">
      <c r="P7562" s="485"/>
      <c r="Q7562" s="485"/>
      <c r="R7562" s="485"/>
    </row>
    <row r="7563" spans="16:18" x14ac:dyDescent="0.2">
      <c r="P7563" s="485"/>
      <c r="Q7563" s="485"/>
      <c r="R7563" s="485"/>
    </row>
    <row r="7564" spans="16:18" x14ac:dyDescent="0.2">
      <c r="P7564" s="485"/>
      <c r="Q7564" s="485"/>
      <c r="R7564" s="485"/>
    </row>
    <row r="7565" spans="16:18" x14ac:dyDescent="0.2">
      <c r="P7565" s="485"/>
      <c r="Q7565" s="485"/>
      <c r="R7565" s="485"/>
    </row>
    <row r="7566" spans="16:18" x14ac:dyDescent="0.2">
      <c r="P7566" s="485"/>
      <c r="Q7566" s="485"/>
      <c r="R7566" s="485"/>
    </row>
    <row r="7567" spans="16:18" x14ac:dyDescent="0.2">
      <c r="P7567" s="485"/>
      <c r="Q7567" s="485"/>
      <c r="R7567" s="485"/>
    </row>
    <row r="7568" spans="16:18" x14ac:dyDescent="0.2">
      <c r="P7568" s="485"/>
      <c r="Q7568" s="485"/>
      <c r="R7568" s="485"/>
    </row>
    <row r="7569" spans="16:18" x14ac:dyDescent="0.2">
      <c r="P7569" s="485"/>
      <c r="Q7569" s="485"/>
      <c r="R7569" s="485"/>
    </row>
    <row r="7570" spans="16:18" x14ac:dyDescent="0.2">
      <c r="P7570" s="485"/>
      <c r="Q7570" s="485"/>
      <c r="R7570" s="485"/>
    </row>
    <row r="7571" spans="16:18" x14ac:dyDescent="0.2">
      <c r="P7571" s="485"/>
      <c r="Q7571" s="485"/>
      <c r="R7571" s="485"/>
    </row>
    <row r="7572" spans="16:18" x14ac:dyDescent="0.2">
      <c r="P7572" s="485"/>
      <c r="Q7572" s="485"/>
      <c r="R7572" s="485"/>
    </row>
    <row r="7573" spans="16:18" x14ac:dyDescent="0.2">
      <c r="P7573" s="485"/>
      <c r="Q7573" s="485"/>
      <c r="R7573" s="485"/>
    </row>
    <row r="7574" spans="16:18" x14ac:dyDescent="0.2">
      <c r="P7574" s="485"/>
      <c r="Q7574" s="485"/>
      <c r="R7574" s="485"/>
    </row>
    <row r="7575" spans="16:18" x14ac:dyDescent="0.2">
      <c r="P7575" s="485"/>
      <c r="Q7575" s="485"/>
      <c r="R7575" s="485"/>
    </row>
    <row r="7576" spans="16:18" x14ac:dyDescent="0.2">
      <c r="P7576" s="485"/>
      <c r="Q7576" s="485"/>
      <c r="R7576" s="485"/>
    </row>
    <row r="7577" spans="16:18" x14ac:dyDescent="0.2">
      <c r="P7577" s="485"/>
      <c r="Q7577" s="485"/>
      <c r="R7577" s="485"/>
    </row>
    <row r="7578" spans="16:18" x14ac:dyDescent="0.2">
      <c r="P7578" s="485"/>
      <c r="Q7578" s="485"/>
      <c r="R7578" s="485"/>
    </row>
    <row r="7579" spans="16:18" x14ac:dyDescent="0.2">
      <c r="P7579" s="485"/>
      <c r="Q7579" s="485"/>
      <c r="R7579" s="485"/>
    </row>
    <row r="7580" spans="16:18" x14ac:dyDescent="0.2">
      <c r="P7580" s="485"/>
      <c r="Q7580" s="485"/>
      <c r="R7580" s="485"/>
    </row>
    <row r="7581" spans="16:18" x14ac:dyDescent="0.2">
      <c r="P7581" s="485"/>
      <c r="Q7581" s="485"/>
      <c r="R7581" s="485"/>
    </row>
    <row r="7582" spans="16:18" x14ac:dyDescent="0.2">
      <c r="P7582" s="485"/>
      <c r="Q7582" s="485"/>
      <c r="R7582" s="485"/>
    </row>
    <row r="7583" spans="16:18" x14ac:dyDescent="0.2">
      <c r="P7583" s="485"/>
      <c r="Q7583" s="485"/>
      <c r="R7583" s="485"/>
    </row>
    <row r="7584" spans="16:18" x14ac:dyDescent="0.2">
      <c r="P7584" s="485"/>
      <c r="Q7584" s="485"/>
      <c r="R7584" s="485"/>
    </row>
    <row r="7585" spans="16:18" x14ac:dyDescent="0.2">
      <c r="P7585" s="485"/>
      <c r="Q7585" s="485"/>
      <c r="R7585" s="485"/>
    </row>
    <row r="7586" spans="16:18" x14ac:dyDescent="0.2">
      <c r="P7586" s="485"/>
      <c r="Q7586" s="485"/>
      <c r="R7586" s="485"/>
    </row>
    <row r="7587" spans="16:18" x14ac:dyDescent="0.2">
      <c r="P7587" s="485"/>
      <c r="Q7587" s="485"/>
      <c r="R7587" s="485"/>
    </row>
    <row r="7588" spans="16:18" x14ac:dyDescent="0.2">
      <c r="P7588" s="485"/>
      <c r="Q7588" s="485"/>
      <c r="R7588" s="485"/>
    </row>
    <row r="7589" spans="16:18" x14ac:dyDescent="0.2">
      <c r="P7589" s="485"/>
      <c r="Q7589" s="485"/>
      <c r="R7589" s="485"/>
    </row>
    <row r="7590" spans="16:18" x14ac:dyDescent="0.2">
      <c r="P7590" s="485"/>
      <c r="Q7590" s="485"/>
      <c r="R7590" s="485"/>
    </row>
    <row r="7591" spans="16:18" x14ac:dyDescent="0.2">
      <c r="P7591" s="485"/>
      <c r="Q7591" s="485"/>
      <c r="R7591" s="485"/>
    </row>
    <row r="7592" spans="16:18" x14ac:dyDescent="0.2">
      <c r="P7592" s="485"/>
      <c r="Q7592" s="485"/>
      <c r="R7592" s="485"/>
    </row>
    <row r="7593" spans="16:18" x14ac:dyDescent="0.2">
      <c r="P7593" s="485"/>
      <c r="Q7593" s="485"/>
      <c r="R7593" s="485"/>
    </row>
    <row r="7594" spans="16:18" x14ac:dyDescent="0.2">
      <c r="P7594" s="485"/>
      <c r="Q7594" s="485"/>
      <c r="R7594" s="485"/>
    </row>
    <row r="7595" spans="16:18" x14ac:dyDescent="0.2">
      <c r="P7595" s="485"/>
      <c r="Q7595" s="485"/>
      <c r="R7595" s="485"/>
    </row>
    <row r="7596" spans="16:18" x14ac:dyDescent="0.2">
      <c r="P7596" s="485"/>
      <c r="Q7596" s="485"/>
      <c r="R7596" s="485"/>
    </row>
    <row r="7597" spans="16:18" x14ac:dyDescent="0.2">
      <c r="P7597" s="485"/>
      <c r="Q7597" s="485"/>
      <c r="R7597" s="485"/>
    </row>
    <row r="7598" spans="16:18" x14ac:dyDescent="0.2">
      <c r="P7598" s="485"/>
      <c r="Q7598" s="485"/>
      <c r="R7598" s="485"/>
    </row>
    <row r="7599" spans="16:18" x14ac:dyDescent="0.2">
      <c r="P7599" s="485"/>
      <c r="Q7599" s="485"/>
      <c r="R7599" s="485"/>
    </row>
    <row r="7600" spans="16:18" x14ac:dyDescent="0.2">
      <c r="P7600" s="485"/>
      <c r="Q7600" s="485"/>
      <c r="R7600" s="485"/>
    </row>
    <row r="7601" spans="16:18" x14ac:dyDescent="0.2">
      <c r="P7601" s="485"/>
      <c r="Q7601" s="485"/>
      <c r="R7601" s="485"/>
    </row>
    <row r="7602" spans="16:18" x14ac:dyDescent="0.2">
      <c r="P7602" s="485"/>
      <c r="Q7602" s="485"/>
      <c r="R7602" s="485"/>
    </row>
    <row r="7603" spans="16:18" x14ac:dyDescent="0.2">
      <c r="P7603" s="485"/>
      <c r="Q7603" s="485"/>
      <c r="R7603" s="485"/>
    </row>
    <row r="7604" spans="16:18" x14ac:dyDescent="0.2">
      <c r="P7604" s="485"/>
      <c r="Q7604" s="485"/>
      <c r="R7604" s="485"/>
    </row>
    <row r="7605" spans="16:18" x14ac:dyDescent="0.2">
      <c r="P7605" s="485"/>
      <c r="Q7605" s="485"/>
      <c r="R7605" s="485"/>
    </row>
    <row r="7606" spans="16:18" x14ac:dyDescent="0.2">
      <c r="P7606" s="485"/>
      <c r="Q7606" s="485"/>
      <c r="R7606" s="485"/>
    </row>
    <row r="7607" spans="16:18" x14ac:dyDescent="0.2">
      <c r="P7607" s="485"/>
      <c r="Q7607" s="485"/>
      <c r="R7607" s="485"/>
    </row>
    <row r="7608" spans="16:18" x14ac:dyDescent="0.2">
      <c r="P7608" s="485"/>
      <c r="Q7608" s="485"/>
      <c r="R7608" s="485"/>
    </row>
    <row r="7609" spans="16:18" x14ac:dyDescent="0.2">
      <c r="P7609" s="485"/>
      <c r="Q7609" s="485"/>
      <c r="R7609" s="485"/>
    </row>
    <row r="7610" spans="16:18" x14ac:dyDescent="0.2">
      <c r="P7610" s="485"/>
      <c r="Q7610" s="485"/>
      <c r="R7610" s="485"/>
    </row>
    <row r="7611" spans="16:18" x14ac:dyDescent="0.2">
      <c r="P7611" s="485"/>
      <c r="Q7611" s="485"/>
      <c r="R7611" s="485"/>
    </row>
    <row r="7612" spans="16:18" x14ac:dyDescent="0.2">
      <c r="P7612" s="485"/>
      <c r="Q7612" s="485"/>
      <c r="R7612" s="485"/>
    </row>
    <row r="7613" spans="16:18" x14ac:dyDescent="0.2">
      <c r="P7613" s="485"/>
      <c r="Q7613" s="485"/>
      <c r="R7613" s="485"/>
    </row>
    <row r="7614" spans="16:18" x14ac:dyDescent="0.2">
      <c r="P7614" s="485"/>
      <c r="Q7614" s="485"/>
      <c r="R7614" s="485"/>
    </row>
    <row r="7615" spans="16:18" x14ac:dyDescent="0.2">
      <c r="P7615" s="485"/>
      <c r="Q7615" s="485"/>
      <c r="R7615" s="485"/>
    </row>
    <row r="7616" spans="16:18" x14ac:dyDescent="0.2">
      <c r="P7616" s="485"/>
      <c r="Q7616" s="485"/>
      <c r="R7616" s="485"/>
    </row>
    <row r="7617" spans="16:18" x14ac:dyDescent="0.2">
      <c r="P7617" s="485"/>
      <c r="Q7617" s="485"/>
      <c r="R7617" s="485"/>
    </row>
    <row r="7618" spans="16:18" x14ac:dyDescent="0.2">
      <c r="P7618" s="485"/>
      <c r="Q7618" s="485"/>
      <c r="R7618" s="485"/>
    </row>
    <row r="7619" spans="16:18" x14ac:dyDescent="0.2">
      <c r="P7619" s="485"/>
      <c r="Q7619" s="485"/>
      <c r="R7619" s="485"/>
    </row>
    <row r="7620" spans="16:18" x14ac:dyDescent="0.2">
      <c r="P7620" s="485"/>
      <c r="Q7620" s="485"/>
      <c r="R7620" s="485"/>
    </row>
    <row r="7621" spans="16:18" x14ac:dyDescent="0.2">
      <c r="P7621" s="485"/>
      <c r="Q7621" s="485"/>
      <c r="R7621" s="485"/>
    </row>
    <row r="7622" spans="16:18" x14ac:dyDescent="0.2">
      <c r="P7622" s="485"/>
      <c r="Q7622" s="485"/>
      <c r="R7622" s="485"/>
    </row>
    <row r="7623" spans="16:18" x14ac:dyDescent="0.2">
      <c r="P7623" s="485"/>
      <c r="Q7623" s="485"/>
      <c r="R7623" s="485"/>
    </row>
    <row r="7624" spans="16:18" x14ac:dyDescent="0.2">
      <c r="P7624" s="485"/>
      <c r="Q7624" s="485"/>
      <c r="R7624" s="485"/>
    </row>
    <row r="7625" spans="16:18" x14ac:dyDescent="0.2">
      <c r="P7625" s="485"/>
      <c r="Q7625" s="485"/>
      <c r="R7625" s="485"/>
    </row>
    <row r="7626" spans="16:18" x14ac:dyDescent="0.2">
      <c r="P7626" s="485"/>
      <c r="Q7626" s="485"/>
      <c r="R7626" s="485"/>
    </row>
    <row r="7627" spans="16:18" x14ac:dyDescent="0.2">
      <c r="P7627" s="485"/>
      <c r="Q7627" s="485"/>
      <c r="R7627" s="485"/>
    </row>
    <row r="7628" spans="16:18" x14ac:dyDescent="0.2">
      <c r="P7628" s="485"/>
      <c r="Q7628" s="485"/>
      <c r="R7628" s="485"/>
    </row>
    <row r="7629" spans="16:18" x14ac:dyDescent="0.2">
      <c r="P7629" s="485"/>
      <c r="Q7629" s="485"/>
      <c r="R7629" s="485"/>
    </row>
    <row r="7630" spans="16:18" x14ac:dyDescent="0.2">
      <c r="P7630" s="485"/>
      <c r="Q7630" s="485"/>
      <c r="R7630" s="485"/>
    </row>
    <row r="7631" spans="16:18" x14ac:dyDescent="0.2">
      <c r="P7631" s="485"/>
      <c r="Q7631" s="485"/>
      <c r="R7631" s="485"/>
    </row>
    <row r="7632" spans="16:18" x14ac:dyDescent="0.2">
      <c r="P7632" s="485"/>
      <c r="Q7632" s="485"/>
      <c r="R7632" s="485"/>
    </row>
    <row r="7633" spans="16:18" x14ac:dyDescent="0.2">
      <c r="P7633" s="485"/>
      <c r="Q7633" s="485"/>
      <c r="R7633" s="485"/>
    </row>
    <row r="7634" spans="16:18" x14ac:dyDescent="0.2">
      <c r="P7634" s="485"/>
      <c r="Q7634" s="485"/>
      <c r="R7634" s="485"/>
    </row>
    <row r="7635" spans="16:18" x14ac:dyDescent="0.2">
      <c r="P7635" s="485"/>
      <c r="Q7635" s="485"/>
      <c r="R7635" s="485"/>
    </row>
    <row r="7636" spans="16:18" x14ac:dyDescent="0.2">
      <c r="P7636" s="485"/>
      <c r="Q7636" s="485"/>
      <c r="R7636" s="485"/>
    </row>
    <row r="7637" spans="16:18" x14ac:dyDescent="0.2">
      <c r="P7637" s="485"/>
      <c r="Q7637" s="485"/>
      <c r="R7637" s="485"/>
    </row>
    <row r="7638" spans="16:18" x14ac:dyDescent="0.2">
      <c r="P7638" s="485"/>
      <c r="Q7638" s="485"/>
      <c r="R7638" s="485"/>
    </row>
    <row r="7639" spans="16:18" x14ac:dyDescent="0.2">
      <c r="P7639" s="485"/>
      <c r="Q7639" s="485"/>
      <c r="R7639" s="485"/>
    </row>
    <row r="7640" spans="16:18" x14ac:dyDescent="0.2">
      <c r="P7640" s="485"/>
      <c r="Q7640" s="485"/>
      <c r="R7640" s="485"/>
    </row>
    <row r="7641" spans="16:18" x14ac:dyDescent="0.2">
      <c r="P7641" s="485"/>
      <c r="Q7641" s="485"/>
      <c r="R7641" s="485"/>
    </row>
    <row r="7642" spans="16:18" x14ac:dyDescent="0.2">
      <c r="P7642" s="485"/>
      <c r="Q7642" s="485"/>
      <c r="R7642" s="485"/>
    </row>
    <row r="7643" spans="16:18" x14ac:dyDescent="0.2">
      <c r="P7643" s="485"/>
      <c r="Q7643" s="485"/>
      <c r="R7643" s="485"/>
    </row>
    <row r="7644" spans="16:18" x14ac:dyDescent="0.2">
      <c r="P7644" s="485"/>
      <c r="Q7644" s="485"/>
      <c r="R7644" s="485"/>
    </row>
    <row r="7645" spans="16:18" x14ac:dyDescent="0.2">
      <c r="P7645" s="485"/>
      <c r="Q7645" s="485"/>
      <c r="R7645" s="485"/>
    </row>
    <row r="7646" spans="16:18" x14ac:dyDescent="0.2">
      <c r="P7646" s="485"/>
      <c r="Q7646" s="485"/>
      <c r="R7646" s="485"/>
    </row>
    <row r="7647" spans="16:18" x14ac:dyDescent="0.2">
      <c r="P7647" s="485"/>
      <c r="Q7647" s="485"/>
      <c r="R7647" s="485"/>
    </row>
    <row r="7648" spans="16:18" x14ac:dyDescent="0.2">
      <c r="P7648" s="485"/>
      <c r="Q7648" s="485"/>
      <c r="R7648" s="485"/>
    </row>
    <row r="7649" spans="16:18" x14ac:dyDescent="0.2">
      <c r="P7649" s="485"/>
      <c r="Q7649" s="485"/>
      <c r="R7649" s="485"/>
    </row>
    <row r="7650" spans="16:18" x14ac:dyDescent="0.2">
      <c r="P7650" s="485"/>
      <c r="Q7650" s="485"/>
      <c r="R7650" s="485"/>
    </row>
    <row r="7651" spans="16:18" x14ac:dyDescent="0.2">
      <c r="P7651" s="485"/>
      <c r="Q7651" s="485"/>
      <c r="R7651" s="485"/>
    </row>
    <row r="7652" spans="16:18" x14ac:dyDescent="0.2">
      <c r="P7652" s="485"/>
      <c r="Q7652" s="485"/>
      <c r="R7652" s="485"/>
    </row>
    <row r="7653" spans="16:18" x14ac:dyDescent="0.2">
      <c r="P7653" s="485"/>
      <c r="Q7653" s="485"/>
      <c r="R7653" s="485"/>
    </row>
    <row r="7654" spans="16:18" x14ac:dyDescent="0.2">
      <c r="P7654" s="485"/>
      <c r="Q7654" s="485"/>
      <c r="R7654" s="485"/>
    </row>
    <row r="7655" spans="16:18" x14ac:dyDescent="0.2">
      <c r="P7655" s="485"/>
      <c r="Q7655" s="485"/>
      <c r="R7655" s="485"/>
    </row>
    <row r="7656" spans="16:18" x14ac:dyDescent="0.2">
      <c r="P7656" s="485"/>
      <c r="Q7656" s="485"/>
      <c r="R7656" s="485"/>
    </row>
    <row r="7657" spans="16:18" x14ac:dyDescent="0.2">
      <c r="P7657" s="485"/>
      <c r="Q7657" s="485"/>
      <c r="R7657" s="485"/>
    </row>
    <row r="7658" spans="16:18" x14ac:dyDescent="0.2">
      <c r="P7658" s="485"/>
      <c r="Q7658" s="485"/>
      <c r="R7658" s="485"/>
    </row>
    <row r="7659" spans="16:18" x14ac:dyDescent="0.2">
      <c r="P7659" s="485"/>
      <c r="Q7659" s="485"/>
      <c r="R7659" s="485"/>
    </row>
    <row r="7660" spans="16:18" x14ac:dyDescent="0.2">
      <c r="P7660" s="485"/>
      <c r="Q7660" s="485"/>
      <c r="R7660" s="485"/>
    </row>
    <row r="7661" spans="16:18" x14ac:dyDescent="0.2">
      <c r="P7661" s="485"/>
      <c r="Q7661" s="485"/>
      <c r="R7661" s="485"/>
    </row>
    <row r="7662" spans="16:18" x14ac:dyDescent="0.2">
      <c r="P7662" s="485"/>
      <c r="Q7662" s="485"/>
      <c r="R7662" s="485"/>
    </row>
    <row r="7663" spans="16:18" x14ac:dyDescent="0.2">
      <c r="P7663" s="485"/>
      <c r="Q7663" s="485"/>
      <c r="R7663" s="485"/>
    </row>
    <row r="7664" spans="16:18" x14ac:dyDescent="0.2">
      <c r="P7664" s="485"/>
      <c r="Q7664" s="485"/>
      <c r="R7664" s="485"/>
    </row>
    <row r="7665" spans="16:18" x14ac:dyDescent="0.2">
      <c r="P7665" s="485"/>
      <c r="Q7665" s="485"/>
      <c r="R7665" s="485"/>
    </row>
    <row r="7666" spans="16:18" x14ac:dyDescent="0.2">
      <c r="P7666" s="485"/>
      <c r="Q7666" s="485"/>
      <c r="R7666" s="485"/>
    </row>
    <row r="7667" spans="16:18" x14ac:dyDescent="0.2">
      <c r="P7667" s="485"/>
      <c r="Q7667" s="485"/>
      <c r="R7667" s="485"/>
    </row>
    <row r="7668" spans="16:18" x14ac:dyDescent="0.2">
      <c r="P7668" s="485"/>
      <c r="Q7668" s="485"/>
      <c r="R7668" s="485"/>
    </row>
    <row r="7669" spans="16:18" x14ac:dyDescent="0.2">
      <c r="P7669" s="485"/>
      <c r="Q7669" s="485"/>
      <c r="R7669" s="485"/>
    </row>
    <row r="7670" spans="16:18" x14ac:dyDescent="0.2">
      <c r="P7670" s="485"/>
      <c r="Q7670" s="485"/>
      <c r="R7670" s="485"/>
    </row>
    <row r="7671" spans="16:18" x14ac:dyDescent="0.2">
      <c r="P7671" s="485"/>
      <c r="Q7671" s="485"/>
      <c r="R7671" s="485"/>
    </row>
    <row r="7672" spans="16:18" x14ac:dyDescent="0.2">
      <c r="P7672" s="485"/>
      <c r="Q7672" s="485"/>
      <c r="R7672" s="485"/>
    </row>
    <row r="7673" spans="16:18" x14ac:dyDescent="0.2">
      <c r="P7673" s="485"/>
      <c r="Q7673" s="485"/>
      <c r="R7673" s="485"/>
    </row>
    <row r="7674" spans="16:18" x14ac:dyDescent="0.2">
      <c r="P7674" s="485"/>
      <c r="Q7674" s="485"/>
      <c r="R7674" s="485"/>
    </row>
    <row r="7675" spans="16:18" x14ac:dyDescent="0.2">
      <c r="P7675" s="485"/>
      <c r="Q7675" s="485"/>
      <c r="R7675" s="485"/>
    </row>
    <row r="7676" spans="16:18" x14ac:dyDescent="0.2">
      <c r="P7676" s="485"/>
      <c r="Q7676" s="485"/>
      <c r="R7676" s="485"/>
    </row>
    <row r="7677" spans="16:18" x14ac:dyDescent="0.2">
      <c r="P7677" s="485"/>
      <c r="Q7677" s="485"/>
      <c r="R7677" s="485"/>
    </row>
    <row r="7678" spans="16:18" x14ac:dyDescent="0.2">
      <c r="P7678" s="485"/>
      <c r="Q7678" s="485"/>
      <c r="R7678" s="485"/>
    </row>
    <row r="7679" spans="16:18" x14ac:dyDescent="0.2">
      <c r="P7679" s="485"/>
      <c r="Q7679" s="485"/>
      <c r="R7679" s="485"/>
    </row>
    <row r="7680" spans="16:18" x14ac:dyDescent="0.2">
      <c r="P7680" s="485"/>
      <c r="Q7680" s="485"/>
      <c r="R7680" s="485"/>
    </row>
    <row r="7681" spans="16:18" x14ac:dyDescent="0.2">
      <c r="P7681" s="485"/>
      <c r="Q7681" s="485"/>
      <c r="R7681" s="485"/>
    </row>
    <row r="7682" spans="16:18" x14ac:dyDescent="0.2">
      <c r="P7682" s="485"/>
      <c r="Q7682" s="485"/>
      <c r="R7682" s="485"/>
    </row>
    <row r="7683" spans="16:18" x14ac:dyDescent="0.2">
      <c r="P7683" s="485"/>
      <c r="Q7683" s="485"/>
      <c r="R7683" s="485"/>
    </row>
    <row r="7684" spans="16:18" x14ac:dyDescent="0.2">
      <c r="P7684" s="485"/>
      <c r="Q7684" s="485"/>
      <c r="R7684" s="485"/>
    </row>
    <row r="7685" spans="16:18" x14ac:dyDescent="0.2">
      <c r="P7685" s="485"/>
      <c r="Q7685" s="485"/>
      <c r="R7685" s="485"/>
    </row>
    <row r="7686" spans="16:18" x14ac:dyDescent="0.2">
      <c r="P7686" s="485"/>
      <c r="Q7686" s="485"/>
      <c r="R7686" s="485"/>
    </row>
    <row r="7687" spans="16:18" x14ac:dyDescent="0.2">
      <c r="P7687" s="485"/>
      <c r="Q7687" s="485"/>
      <c r="R7687" s="485"/>
    </row>
    <row r="7688" spans="16:18" x14ac:dyDescent="0.2">
      <c r="P7688" s="485"/>
      <c r="Q7688" s="485"/>
      <c r="R7688" s="485"/>
    </row>
    <row r="7689" spans="16:18" x14ac:dyDescent="0.2">
      <c r="P7689" s="485"/>
      <c r="Q7689" s="485"/>
      <c r="R7689" s="485"/>
    </row>
    <row r="7690" spans="16:18" x14ac:dyDescent="0.2">
      <c r="P7690" s="485"/>
      <c r="Q7690" s="485"/>
      <c r="R7690" s="485"/>
    </row>
    <row r="7691" spans="16:18" x14ac:dyDescent="0.2">
      <c r="P7691" s="485"/>
      <c r="Q7691" s="485"/>
      <c r="R7691" s="485"/>
    </row>
    <row r="7692" spans="16:18" x14ac:dyDescent="0.2">
      <c r="P7692" s="485"/>
      <c r="Q7692" s="485"/>
      <c r="R7692" s="485"/>
    </row>
    <row r="7693" spans="16:18" x14ac:dyDescent="0.2">
      <c r="P7693" s="485"/>
      <c r="Q7693" s="485"/>
      <c r="R7693" s="485"/>
    </row>
    <row r="7694" spans="16:18" x14ac:dyDescent="0.2">
      <c r="P7694" s="485"/>
      <c r="Q7694" s="485"/>
      <c r="R7694" s="485"/>
    </row>
    <row r="7695" spans="16:18" x14ac:dyDescent="0.2">
      <c r="P7695" s="485"/>
      <c r="Q7695" s="485"/>
      <c r="R7695" s="485"/>
    </row>
    <row r="7696" spans="16:18" x14ac:dyDescent="0.2">
      <c r="P7696" s="485"/>
      <c r="Q7696" s="485"/>
      <c r="R7696" s="485"/>
    </row>
    <row r="7697" spans="16:18" x14ac:dyDescent="0.2">
      <c r="P7697" s="485"/>
      <c r="Q7697" s="485"/>
      <c r="R7697" s="485"/>
    </row>
    <row r="7698" spans="16:18" x14ac:dyDescent="0.2">
      <c r="P7698" s="485"/>
      <c r="Q7698" s="485"/>
      <c r="R7698" s="485"/>
    </row>
    <row r="7699" spans="16:18" x14ac:dyDescent="0.2">
      <c r="P7699" s="485"/>
      <c r="Q7699" s="485"/>
      <c r="R7699" s="485"/>
    </row>
    <row r="7700" spans="16:18" x14ac:dyDescent="0.2">
      <c r="P7700" s="485"/>
      <c r="Q7700" s="485"/>
      <c r="R7700" s="485"/>
    </row>
    <row r="7701" spans="16:18" x14ac:dyDescent="0.2">
      <c r="P7701" s="485"/>
      <c r="Q7701" s="485"/>
      <c r="R7701" s="485"/>
    </row>
    <row r="7702" spans="16:18" x14ac:dyDescent="0.2">
      <c r="P7702" s="485"/>
      <c r="Q7702" s="485"/>
      <c r="R7702" s="485"/>
    </row>
    <row r="7703" spans="16:18" x14ac:dyDescent="0.2">
      <c r="P7703" s="485"/>
      <c r="Q7703" s="485"/>
      <c r="R7703" s="485"/>
    </row>
    <row r="7704" spans="16:18" x14ac:dyDescent="0.2">
      <c r="P7704" s="485"/>
      <c r="Q7704" s="485"/>
      <c r="R7704" s="485"/>
    </row>
    <row r="7705" spans="16:18" x14ac:dyDescent="0.2">
      <c r="P7705" s="485"/>
      <c r="Q7705" s="485"/>
      <c r="R7705" s="485"/>
    </row>
    <row r="7706" spans="16:18" x14ac:dyDescent="0.2">
      <c r="P7706" s="485"/>
      <c r="Q7706" s="485"/>
      <c r="R7706" s="485"/>
    </row>
    <row r="7707" spans="16:18" x14ac:dyDescent="0.2">
      <c r="P7707" s="485"/>
      <c r="Q7707" s="485"/>
      <c r="R7707" s="485"/>
    </row>
    <row r="7708" spans="16:18" x14ac:dyDescent="0.2">
      <c r="P7708" s="485"/>
      <c r="Q7708" s="485"/>
      <c r="R7708" s="485"/>
    </row>
    <row r="7709" spans="16:18" x14ac:dyDescent="0.2">
      <c r="P7709" s="485"/>
      <c r="Q7709" s="485"/>
      <c r="R7709" s="485"/>
    </row>
    <row r="7710" spans="16:18" x14ac:dyDescent="0.2">
      <c r="P7710" s="485"/>
      <c r="Q7710" s="485"/>
      <c r="R7710" s="485"/>
    </row>
    <row r="7711" spans="16:18" x14ac:dyDescent="0.2">
      <c r="P7711" s="485"/>
      <c r="Q7711" s="485"/>
      <c r="R7711" s="485"/>
    </row>
    <row r="7712" spans="16:18" x14ac:dyDescent="0.2">
      <c r="P7712" s="485"/>
      <c r="Q7712" s="485"/>
      <c r="R7712" s="485"/>
    </row>
    <row r="7713" spans="16:18" x14ac:dyDescent="0.2">
      <c r="P7713" s="485"/>
      <c r="Q7713" s="485"/>
      <c r="R7713" s="485"/>
    </row>
    <row r="7714" spans="16:18" x14ac:dyDescent="0.2">
      <c r="P7714" s="485"/>
      <c r="Q7714" s="485"/>
      <c r="R7714" s="485"/>
    </row>
    <row r="7715" spans="16:18" x14ac:dyDescent="0.2">
      <c r="P7715" s="485"/>
      <c r="Q7715" s="485"/>
      <c r="R7715" s="485"/>
    </row>
    <row r="7716" spans="16:18" x14ac:dyDescent="0.2">
      <c r="P7716" s="485"/>
      <c r="Q7716" s="485"/>
      <c r="R7716" s="485"/>
    </row>
    <row r="7717" spans="16:18" x14ac:dyDescent="0.2">
      <c r="P7717" s="485"/>
      <c r="Q7717" s="485"/>
      <c r="R7717" s="485"/>
    </row>
    <row r="7718" spans="16:18" x14ac:dyDescent="0.2">
      <c r="P7718" s="485"/>
      <c r="Q7718" s="485"/>
      <c r="R7718" s="485"/>
    </row>
    <row r="7719" spans="16:18" x14ac:dyDescent="0.2">
      <c r="P7719" s="485"/>
      <c r="Q7719" s="485"/>
      <c r="R7719" s="485"/>
    </row>
    <row r="7720" spans="16:18" x14ac:dyDescent="0.2">
      <c r="P7720" s="485"/>
      <c r="Q7720" s="485"/>
      <c r="R7720" s="485"/>
    </row>
    <row r="7721" spans="16:18" x14ac:dyDescent="0.2">
      <c r="P7721" s="485"/>
      <c r="Q7721" s="485"/>
      <c r="R7721" s="485"/>
    </row>
    <row r="7722" spans="16:18" x14ac:dyDescent="0.2">
      <c r="P7722" s="485"/>
      <c r="Q7722" s="485"/>
      <c r="R7722" s="485"/>
    </row>
    <row r="7723" spans="16:18" x14ac:dyDescent="0.2">
      <c r="P7723" s="485"/>
      <c r="Q7723" s="485"/>
      <c r="R7723" s="485"/>
    </row>
    <row r="7724" spans="16:18" x14ac:dyDescent="0.2">
      <c r="P7724" s="485"/>
      <c r="Q7724" s="485"/>
      <c r="R7724" s="485"/>
    </row>
    <row r="7725" spans="16:18" x14ac:dyDescent="0.2">
      <c r="P7725" s="485"/>
      <c r="Q7725" s="485"/>
      <c r="R7725" s="485"/>
    </row>
    <row r="7726" spans="16:18" x14ac:dyDescent="0.2">
      <c r="P7726" s="485"/>
      <c r="Q7726" s="485"/>
      <c r="R7726" s="485"/>
    </row>
    <row r="7727" spans="16:18" x14ac:dyDescent="0.2">
      <c r="P7727" s="485"/>
      <c r="Q7727" s="485"/>
      <c r="R7727" s="485"/>
    </row>
    <row r="7728" spans="16:18" x14ac:dyDescent="0.2">
      <c r="P7728" s="485"/>
      <c r="Q7728" s="485"/>
      <c r="R7728" s="485"/>
    </row>
    <row r="7729" spans="16:18" x14ac:dyDescent="0.2">
      <c r="P7729" s="485"/>
      <c r="Q7729" s="485"/>
      <c r="R7729" s="485"/>
    </row>
    <row r="7730" spans="16:18" x14ac:dyDescent="0.2">
      <c r="P7730" s="485"/>
      <c r="Q7730" s="485"/>
      <c r="R7730" s="485"/>
    </row>
    <row r="7731" spans="16:18" x14ac:dyDescent="0.2">
      <c r="P7731" s="485"/>
      <c r="Q7731" s="485"/>
      <c r="R7731" s="485"/>
    </row>
    <row r="7732" spans="16:18" x14ac:dyDescent="0.2">
      <c r="P7732" s="485"/>
      <c r="Q7732" s="485"/>
      <c r="R7732" s="485"/>
    </row>
    <row r="7733" spans="16:18" x14ac:dyDescent="0.2">
      <c r="P7733" s="485"/>
      <c r="Q7733" s="485"/>
      <c r="R7733" s="485"/>
    </row>
    <row r="7734" spans="16:18" x14ac:dyDescent="0.2">
      <c r="P7734" s="485"/>
      <c r="Q7734" s="485"/>
      <c r="R7734" s="485"/>
    </row>
    <row r="7735" spans="16:18" x14ac:dyDescent="0.2">
      <c r="P7735" s="485"/>
      <c r="Q7735" s="485"/>
      <c r="R7735" s="485"/>
    </row>
    <row r="7736" spans="16:18" x14ac:dyDescent="0.2">
      <c r="P7736" s="485"/>
      <c r="Q7736" s="485"/>
      <c r="R7736" s="485"/>
    </row>
    <row r="7737" spans="16:18" x14ac:dyDescent="0.2">
      <c r="P7737" s="485"/>
      <c r="Q7737" s="485"/>
      <c r="R7737" s="485"/>
    </row>
    <row r="7738" spans="16:18" x14ac:dyDescent="0.2">
      <c r="P7738" s="485"/>
      <c r="Q7738" s="485"/>
      <c r="R7738" s="485"/>
    </row>
    <row r="7739" spans="16:18" x14ac:dyDescent="0.2">
      <c r="P7739" s="485"/>
      <c r="Q7739" s="485"/>
      <c r="R7739" s="485"/>
    </row>
    <row r="7740" spans="16:18" x14ac:dyDescent="0.2">
      <c r="P7740" s="485"/>
      <c r="Q7740" s="485"/>
      <c r="R7740" s="485"/>
    </row>
    <row r="7741" spans="16:18" x14ac:dyDescent="0.2">
      <c r="P7741" s="485"/>
      <c r="Q7741" s="485"/>
      <c r="R7741" s="485"/>
    </row>
    <row r="7742" spans="16:18" x14ac:dyDescent="0.2">
      <c r="P7742" s="485"/>
      <c r="Q7742" s="485"/>
      <c r="R7742" s="485"/>
    </row>
    <row r="7743" spans="16:18" x14ac:dyDescent="0.2">
      <c r="P7743" s="485"/>
      <c r="Q7743" s="485"/>
      <c r="R7743" s="485"/>
    </row>
    <row r="7744" spans="16:18" x14ac:dyDescent="0.2">
      <c r="P7744" s="485"/>
      <c r="Q7744" s="485"/>
      <c r="R7744" s="485"/>
    </row>
    <row r="7745" spans="16:18" x14ac:dyDescent="0.2">
      <c r="P7745" s="485"/>
      <c r="Q7745" s="485"/>
      <c r="R7745" s="485"/>
    </row>
    <row r="7746" spans="16:18" x14ac:dyDescent="0.2">
      <c r="P7746" s="485"/>
      <c r="Q7746" s="485"/>
      <c r="R7746" s="485"/>
    </row>
    <row r="7747" spans="16:18" x14ac:dyDescent="0.2">
      <c r="P7747" s="485"/>
      <c r="Q7747" s="485"/>
      <c r="R7747" s="485"/>
    </row>
    <row r="7748" spans="16:18" x14ac:dyDescent="0.2">
      <c r="P7748" s="485"/>
      <c r="Q7748" s="485"/>
      <c r="R7748" s="485"/>
    </row>
    <row r="7749" spans="16:18" x14ac:dyDescent="0.2">
      <c r="P7749" s="485"/>
      <c r="Q7749" s="485"/>
      <c r="R7749" s="485"/>
    </row>
    <row r="7750" spans="16:18" x14ac:dyDescent="0.2">
      <c r="P7750" s="485"/>
      <c r="Q7750" s="485"/>
      <c r="R7750" s="485"/>
    </row>
    <row r="7751" spans="16:18" x14ac:dyDescent="0.2">
      <c r="P7751" s="485"/>
      <c r="Q7751" s="485"/>
      <c r="R7751" s="485"/>
    </row>
    <row r="7752" spans="16:18" x14ac:dyDescent="0.2">
      <c r="P7752" s="485"/>
      <c r="Q7752" s="485"/>
      <c r="R7752" s="485"/>
    </row>
    <row r="7753" spans="16:18" x14ac:dyDescent="0.2">
      <c r="P7753" s="485"/>
      <c r="Q7753" s="485"/>
      <c r="R7753" s="485"/>
    </row>
    <row r="7754" spans="16:18" x14ac:dyDescent="0.2">
      <c r="P7754" s="485"/>
      <c r="Q7754" s="485"/>
      <c r="R7754" s="485"/>
    </row>
    <row r="7755" spans="16:18" x14ac:dyDescent="0.2">
      <c r="P7755" s="485"/>
      <c r="Q7755" s="485"/>
      <c r="R7755" s="485"/>
    </row>
    <row r="7756" spans="16:18" x14ac:dyDescent="0.2">
      <c r="P7756" s="485"/>
      <c r="Q7756" s="485"/>
      <c r="R7756" s="485"/>
    </row>
    <row r="7757" spans="16:18" x14ac:dyDescent="0.2">
      <c r="P7757" s="485"/>
      <c r="Q7757" s="485"/>
      <c r="R7757" s="485"/>
    </row>
    <row r="7758" spans="16:18" x14ac:dyDescent="0.2">
      <c r="P7758" s="485"/>
      <c r="Q7758" s="485"/>
      <c r="R7758" s="485"/>
    </row>
    <row r="7759" spans="16:18" x14ac:dyDescent="0.2">
      <c r="P7759" s="485"/>
      <c r="Q7759" s="485"/>
      <c r="R7759" s="485"/>
    </row>
    <row r="7760" spans="16:18" x14ac:dyDescent="0.2">
      <c r="P7760" s="485"/>
      <c r="Q7760" s="485"/>
      <c r="R7760" s="485"/>
    </row>
    <row r="7761" spans="16:18" x14ac:dyDescent="0.2">
      <c r="P7761" s="485"/>
      <c r="Q7761" s="485"/>
      <c r="R7761" s="485"/>
    </row>
    <row r="7762" spans="16:18" x14ac:dyDescent="0.2">
      <c r="P7762" s="485"/>
      <c r="Q7762" s="485"/>
      <c r="R7762" s="485"/>
    </row>
    <row r="7763" spans="16:18" x14ac:dyDescent="0.2">
      <c r="P7763" s="485"/>
      <c r="Q7763" s="485"/>
      <c r="R7763" s="485"/>
    </row>
    <row r="7764" spans="16:18" x14ac:dyDescent="0.2">
      <c r="P7764" s="485"/>
      <c r="Q7764" s="485"/>
      <c r="R7764" s="485"/>
    </row>
    <row r="7765" spans="16:18" x14ac:dyDescent="0.2">
      <c r="P7765" s="485"/>
      <c r="Q7765" s="485"/>
      <c r="R7765" s="485"/>
    </row>
    <row r="7766" spans="16:18" x14ac:dyDescent="0.2">
      <c r="P7766" s="485"/>
      <c r="Q7766" s="485"/>
      <c r="R7766" s="485"/>
    </row>
    <row r="7767" spans="16:18" x14ac:dyDescent="0.2">
      <c r="P7767" s="485"/>
      <c r="Q7767" s="485"/>
      <c r="R7767" s="485"/>
    </row>
    <row r="7768" spans="16:18" x14ac:dyDescent="0.2">
      <c r="P7768" s="485"/>
      <c r="Q7768" s="485"/>
      <c r="R7768" s="485"/>
    </row>
    <row r="7769" spans="16:18" x14ac:dyDescent="0.2">
      <c r="P7769" s="485"/>
      <c r="Q7769" s="485"/>
      <c r="R7769" s="485"/>
    </row>
    <row r="7770" spans="16:18" x14ac:dyDescent="0.2">
      <c r="P7770" s="485"/>
      <c r="Q7770" s="485"/>
      <c r="R7770" s="485"/>
    </row>
    <row r="7771" spans="16:18" x14ac:dyDescent="0.2">
      <c r="P7771" s="485"/>
      <c r="Q7771" s="485"/>
      <c r="R7771" s="485"/>
    </row>
    <row r="7772" spans="16:18" x14ac:dyDescent="0.2">
      <c r="P7772" s="485"/>
      <c r="Q7772" s="485"/>
      <c r="R7772" s="485"/>
    </row>
    <row r="7773" spans="16:18" x14ac:dyDescent="0.2">
      <c r="P7773" s="485"/>
      <c r="Q7773" s="485"/>
      <c r="R7773" s="485"/>
    </row>
    <row r="7774" spans="16:18" x14ac:dyDescent="0.2">
      <c r="P7774" s="485"/>
      <c r="Q7774" s="485"/>
      <c r="R7774" s="485"/>
    </row>
    <row r="7775" spans="16:18" x14ac:dyDescent="0.2">
      <c r="P7775" s="485"/>
      <c r="Q7775" s="485"/>
      <c r="R7775" s="485"/>
    </row>
    <row r="7776" spans="16:18" x14ac:dyDescent="0.2">
      <c r="P7776" s="485"/>
      <c r="Q7776" s="485"/>
      <c r="R7776" s="485"/>
    </row>
    <row r="7777" spans="16:18" x14ac:dyDescent="0.2">
      <c r="P7777" s="485"/>
      <c r="Q7777" s="485"/>
      <c r="R7777" s="485"/>
    </row>
    <row r="7778" spans="16:18" x14ac:dyDescent="0.2">
      <c r="P7778" s="485"/>
      <c r="Q7778" s="485"/>
      <c r="R7778" s="485"/>
    </row>
    <row r="7779" spans="16:18" x14ac:dyDescent="0.2">
      <c r="P7779" s="485"/>
      <c r="Q7779" s="485"/>
      <c r="R7779" s="485"/>
    </row>
    <row r="7780" spans="16:18" x14ac:dyDescent="0.2">
      <c r="P7780" s="485"/>
      <c r="Q7780" s="485"/>
      <c r="R7780" s="485"/>
    </row>
    <row r="7781" spans="16:18" x14ac:dyDescent="0.2">
      <c r="P7781" s="485"/>
      <c r="Q7781" s="485"/>
      <c r="R7781" s="485"/>
    </row>
    <row r="7782" spans="16:18" x14ac:dyDescent="0.2">
      <c r="P7782" s="485"/>
      <c r="Q7782" s="485"/>
      <c r="R7782" s="485"/>
    </row>
    <row r="7783" spans="16:18" x14ac:dyDescent="0.2">
      <c r="P7783" s="485"/>
      <c r="Q7783" s="485"/>
      <c r="R7783" s="485"/>
    </row>
    <row r="7784" spans="16:18" x14ac:dyDescent="0.2">
      <c r="P7784" s="485"/>
      <c r="Q7784" s="485"/>
      <c r="R7784" s="485"/>
    </row>
    <row r="7785" spans="16:18" x14ac:dyDescent="0.2">
      <c r="P7785" s="485"/>
      <c r="Q7785" s="485"/>
      <c r="R7785" s="485"/>
    </row>
    <row r="7786" spans="16:18" x14ac:dyDescent="0.2">
      <c r="P7786" s="485"/>
      <c r="Q7786" s="485"/>
      <c r="R7786" s="485"/>
    </row>
    <row r="7787" spans="16:18" x14ac:dyDescent="0.2">
      <c r="P7787" s="485"/>
      <c r="Q7787" s="485"/>
      <c r="R7787" s="485"/>
    </row>
    <row r="7788" spans="16:18" x14ac:dyDescent="0.2">
      <c r="P7788" s="485"/>
      <c r="Q7788" s="485"/>
      <c r="R7788" s="485"/>
    </row>
    <row r="7789" spans="16:18" x14ac:dyDescent="0.2">
      <c r="P7789" s="485"/>
      <c r="Q7789" s="485"/>
      <c r="R7789" s="485"/>
    </row>
    <row r="7790" spans="16:18" x14ac:dyDescent="0.2">
      <c r="P7790" s="485"/>
      <c r="Q7790" s="485"/>
      <c r="R7790" s="485"/>
    </row>
    <row r="7791" spans="16:18" x14ac:dyDescent="0.2">
      <c r="P7791" s="485"/>
      <c r="Q7791" s="485"/>
      <c r="R7791" s="485"/>
    </row>
    <row r="7792" spans="16:18" x14ac:dyDescent="0.2">
      <c r="P7792" s="485"/>
      <c r="Q7792" s="485"/>
      <c r="R7792" s="485"/>
    </row>
    <row r="7793" spans="16:18" x14ac:dyDescent="0.2">
      <c r="P7793" s="485"/>
      <c r="Q7793" s="485"/>
      <c r="R7793" s="485"/>
    </row>
    <row r="7794" spans="16:18" x14ac:dyDescent="0.2">
      <c r="P7794" s="485"/>
      <c r="Q7794" s="485"/>
      <c r="R7794" s="485"/>
    </row>
    <row r="7795" spans="16:18" x14ac:dyDescent="0.2">
      <c r="P7795" s="485"/>
      <c r="Q7795" s="485"/>
      <c r="R7795" s="485"/>
    </row>
    <row r="7796" spans="16:18" x14ac:dyDescent="0.2">
      <c r="P7796" s="485"/>
      <c r="Q7796" s="485"/>
      <c r="R7796" s="485"/>
    </row>
    <row r="7797" spans="16:18" x14ac:dyDescent="0.2">
      <c r="P7797" s="485"/>
      <c r="Q7797" s="485"/>
      <c r="R7797" s="485"/>
    </row>
    <row r="7798" spans="16:18" x14ac:dyDescent="0.2">
      <c r="P7798" s="485"/>
      <c r="Q7798" s="485"/>
      <c r="R7798" s="485"/>
    </row>
    <row r="7799" spans="16:18" x14ac:dyDescent="0.2">
      <c r="P7799" s="485"/>
      <c r="Q7799" s="485"/>
      <c r="R7799" s="485"/>
    </row>
    <row r="7800" spans="16:18" x14ac:dyDescent="0.2">
      <c r="P7800" s="485"/>
      <c r="Q7800" s="485"/>
      <c r="R7800" s="485"/>
    </row>
    <row r="7801" spans="16:18" x14ac:dyDescent="0.2">
      <c r="P7801" s="485"/>
      <c r="Q7801" s="485"/>
      <c r="R7801" s="485"/>
    </row>
    <row r="7802" spans="16:18" x14ac:dyDescent="0.2">
      <c r="P7802" s="485"/>
      <c r="Q7802" s="485"/>
      <c r="R7802" s="485"/>
    </row>
    <row r="7803" spans="16:18" x14ac:dyDescent="0.2">
      <c r="P7803" s="485"/>
      <c r="Q7803" s="485"/>
      <c r="R7803" s="485"/>
    </row>
    <row r="7804" spans="16:18" x14ac:dyDescent="0.2">
      <c r="P7804" s="485"/>
      <c r="Q7804" s="485"/>
      <c r="R7804" s="485"/>
    </row>
    <row r="7805" spans="16:18" x14ac:dyDescent="0.2">
      <c r="P7805" s="485"/>
      <c r="Q7805" s="485"/>
      <c r="R7805" s="485"/>
    </row>
    <row r="7806" spans="16:18" x14ac:dyDescent="0.2">
      <c r="P7806" s="485"/>
      <c r="Q7806" s="485"/>
      <c r="R7806" s="485"/>
    </row>
    <row r="7807" spans="16:18" x14ac:dyDescent="0.2">
      <c r="P7807" s="485"/>
      <c r="Q7807" s="485"/>
      <c r="R7807" s="485"/>
    </row>
    <row r="7808" spans="16:18" x14ac:dyDescent="0.2">
      <c r="P7808" s="485"/>
      <c r="Q7808" s="485"/>
      <c r="R7808" s="485"/>
    </row>
    <row r="7809" spans="16:18" x14ac:dyDescent="0.2">
      <c r="P7809" s="485"/>
      <c r="Q7809" s="485"/>
      <c r="R7809" s="485"/>
    </row>
    <row r="7810" spans="16:18" x14ac:dyDescent="0.2">
      <c r="P7810" s="485"/>
      <c r="Q7810" s="485"/>
      <c r="R7810" s="485"/>
    </row>
    <row r="7811" spans="16:18" x14ac:dyDescent="0.2">
      <c r="P7811" s="485"/>
      <c r="Q7811" s="485"/>
      <c r="R7811" s="485"/>
    </row>
    <row r="7812" spans="16:18" x14ac:dyDescent="0.2">
      <c r="P7812" s="485"/>
      <c r="Q7812" s="485"/>
      <c r="R7812" s="485"/>
    </row>
    <row r="7813" spans="16:18" x14ac:dyDescent="0.2">
      <c r="P7813" s="485"/>
      <c r="Q7813" s="485"/>
      <c r="R7813" s="485"/>
    </row>
    <row r="7814" spans="16:18" x14ac:dyDescent="0.2">
      <c r="P7814" s="485"/>
      <c r="Q7814" s="485"/>
      <c r="R7814" s="485"/>
    </row>
    <row r="7815" spans="16:18" x14ac:dyDescent="0.2">
      <c r="P7815" s="485"/>
      <c r="Q7815" s="485"/>
      <c r="R7815" s="485"/>
    </row>
    <row r="7816" spans="16:18" x14ac:dyDescent="0.2">
      <c r="P7816" s="485"/>
      <c r="Q7816" s="485"/>
      <c r="R7816" s="485"/>
    </row>
    <row r="7817" spans="16:18" x14ac:dyDescent="0.2">
      <c r="P7817" s="485"/>
      <c r="Q7817" s="485"/>
      <c r="R7817" s="485"/>
    </row>
    <row r="7818" spans="16:18" x14ac:dyDescent="0.2">
      <c r="P7818" s="485"/>
      <c r="Q7818" s="485"/>
      <c r="R7818" s="485"/>
    </row>
    <row r="7819" spans="16:18" x14ac:dyDescent="0.2">
      <c r="P7819" s="485"/>
      <c r="Q7819" s="485"/>
      <c r="R7819" s="485"/>
    </row>
    <row r="7820" spans="16:18" x14ac:dyDescent="0.2">
      <c r="P7820" s="485"/>
      <c r="Q7820" s="485"/>
      <c r="R7820" s="485"/>
    </row>
    <row r="7821" spans="16:18" x14ac:dyDescent="0.2">
      <c r="P7821" s="485"/>
      <c r="Q7821" s="485"/>
      <c r="R7821" s="485"/>
    </row>
    <row r="7822" spans="16:18" x14ac:dyDescent="0.2">
      <c r="P7822" s="485"/>
      <c r="Q7822" s="485"/>
      <c r="R7822" s="485"/>
    </row>
    <row r="7823" spans="16:18" x14ac:dyDescent="0.2">
      <c r="P7823" s="485"/>
      <c r="Q7823" s="485"/>
      <c r="R7823" s="485"/>
    </row>
    <row r="7824" spans="16:18" x14ac:dyDescent="0.2">
      <c r="P7824" s="485"/>
      <c r="Q7824" s="485"/>
      <c r="R7824" s="485"/>
    </row>
    <row r="7825" spans="16:18" x14ac:dyDescent="0.2">
      <c r="P7825" s="485"/>
      <c r="Q7825" s="485"/>
      <c r="R7825" s="485"/>
    </row>
    <row r="7826" spans="16:18" x14ac:dyDescent="0.2">
      <c r="P7826" s="485"/>
      <c r="Q7826" s="485"/>
      <c r="R7826" s="485"/>
    </row>
    <row r="7827" spans="16:18" x14ac:dyDescent="0.2">
      <c r="P7827" s="485"/>
      <c r="Q7827" s="485"/>
      <c r="R7827" s="485"/>
    </row>
    <row r="7828" spans="16:18" x14ac:dyDescent="0.2">
      <c r="P7828" s="485"/>
      <c r="Q7828" s="485"/>
      <c r="R7828" s="485"/>
    </row>
    <row r="7829" spans="16:18" x14ac:dyDescent="0.2">
      <c r="P7829" s="485"/>
      <c r="Q7829" s="485"/>
      <c r="R7829" s="485"/>
    </row>
    <row r="7830" spans="16:18" x14ac:dyDescent="0.2">
      <c r="P7830" s="485"/>
      <c r="Q7830" s="485"/>
      <c r="R7830" s="485"/>
    </row>
    <row r="7831" spans="16:18" x14ac:dyDescent="0.2">
      <c r="P7831" s="485"/>
      <c r="Q7831" s="485"/>
      <c r="R7831" s="485"/>
    </row>
    <row r="7832" spans="16:18" x14ac:dyDescent="0.2">
      <c r="P7832" s="485"/>
      <c r="Q7832" s="485"/>
      <c r="R7832" s="485"/>
    </row>
    <row r="7833" spans="16:18" x14ac:dyDescent="0.2">
      <c r="P7833" s="485"/>
      <c r="Q7833" s="485"/>
      <c r="R7833" s="485"/>
    </row>
    <row r="7834" spans="16:18" x14ac:dyDescent="0.2">
      <c r="P7834" s="485"/>
      <c r="Q7834" s="485"/>
      <c r="R7834" s="485"/>
    </row>
    <row r="7835" spans="16:18" x14ac:dyDescent="0.2">
      <c r="P7835" s="485"/>
      <c r="Q7835" s="485"/>
      <c r="R7835" s="485"/>
    </row>
    <row r="7836" spans="16:18" x14ac:dyDescent="0.2">
      <c r="P7836" s="485"/>
      <c r="Q7836" s="485"/>
      <c r="R7836" s="485"/>
    </row>
    <row r="7837" spans="16:18" x14ac:dyDescent="0.2">
      <c r="P7837" s="485"/>
      <c r="Q7837" s="485"/>
      <c r="R7837" s="485"/>
    </row>
    <row r="7838" spans="16:18" x14ac:dyDescent="0.2">
      <c r="P7838" s="485"/>
      <c r="Q7838" s="485"/>
      <c r="R7838" s="485"/>
    </row>
    <row r="7839" spans="16:18" x14ac:dyDescent="0.2">
      <c r="P7839" s="485"/>
      <c r="Q7839" s="485"/>
      <c r="R7839" s="485"/>
    </row>
    <row r="7840" spans="16:18" x14ac:dyDescent="0.2">
      <c r="P7840" s="485"/>
      <c r="Q7840" s="485"/>
      <c r="R7840" s="485"/>
    </row>
    <row r="7841" spans="16:18" x14ac:dyDescent="0.2">
      <c r="P7841" s="485"/>
      <c r="Q7841" s="485"/>
      <c r="R7841" s="485"/>
    </row>
    <row r="7842" spans="16:18" x14ac:dyDescent="0.2">
      <c r="P7842" s="485"/>
      <c r="Q7842" s="485"/>
      <c r="R7842" s="485"/>
    </row>
    <row r="7843" spans="16:18" x14ac:dyDescent="0.2">
      <c r="P7843" s="485"/>
      <c r="Q7843" s="485"/>
      <c r="R7843" s="485"/>
    </row>
    <row r="7844" spans="16:18" x14ac:dyDescent="0.2">
      <c r="P7844" s="485"/>
      <c r="Q7844" s="485"/>
      <c r="R7844" s="485"/>
    </row>
    <row r="7845" spans="16:18" x14ac:dyDescent="0.2">
      <c r="P7845" s="485"/>
      <c r="Q7845" s="485"/>
      <c r="R7845" s="485"/>
    </row>
    <row r="7846" spans="16:18" x14ac:dyDescent="0.2">
      <c r="P7846" s="485"/>
      <c r="Q7846" s="485"/>
      <c r="R7846" s="485"/>
    </row>
    <row r="7847" spans="16:18" x14ac:dyDescent="0.2">
      <c r="P7847" s="485"/>
      <c r="Q7847" s="485"/>
      <c r="R7847" s="485"/>
    </row>
    <row r="7848" spans="16:18" x14ac:dyDescent="0.2">
      <c r="P7848" s="485"/>
      <c r="Q7848" s="485"/>
      <c r="R7848" s="485"/>
    </row>
    <row r="7849" spans="16:18" x14ac:dyDescent="0.2">
      <c r="P7849" s="485"/>
      <c r="Q7849" s="485"/>
      <c r="R7849" s="485"/>
    </row>
    <row r="7850" spans="16:18" x14ac:dyDescent="0.2">
      <c r="P7850" s="485"/>
      <c r="Q7850" s="485"/>
      <c r="R7850" s="485"/>
    </row>
    <row r="7851" spans="16:18" x14ac:dyDescent="0.2">
      <c r="P7851" s="485"/>
      <c r="Q7851" s="485"/>
      <c r="R7851" s="485"/>
    </row>
    <row r="7852" spans="16:18" x14ac:dyDescent="0.2">
      <c r="P7852" s="485"/>
      <c r="Q7852" s="485"/>
      <c r="R7852" s="485"/>
    </row>
    <row r="7853" spans="16:18" x14ac:dyDescent="0.2">
      <c r="P7853" s="485"/>
      <c r="Q7853" s="485"/>
      <c r="R7853" s="485"/>
    </row>
    <row r="7854" spans="16:18" x14ac:dyDescent="0.2">
      <c r="P7854" s="485"/>
      <c r="Q7854" s="485"/>
      <c r="R7854" s="485"/>
    </row>
    <row r="7855" spans="16:18" x14ac:dyDescent="0.2">
      <c r="P7855" s="485"/>
      <c r="Q7855" s="485"/>
      <c r="R7855" s="485"/>
    </row>
    <row r="7856" spans="16:18" x14ac:dyDescent="0.2">
      <c r="P7856" s="485"/>
      <c r="Q7856" s="485"/>
      <c r="R7856" s="485"/>
    </row>
    <row r="7857" spans="16:18" x14ac:dyDescent="0.2">
      <c r="P7857" s="485"/>
      <c r="Q7857" s="485"/>
      <c r="R7857" s="485"/>
    </row>
    <row r="7858" spans="16:18" x14ac:dyDescent="0.2">
      <c r="P7858" s="485"/>
      <c r="Q7858" s="485"/>
      <c r="R7858" s="485"/>
    </row>
    <row r="7859" spans="16:18" x14ac:dyDescent="0.2">
      <c r="P7859" s="485"/>
      <c r="Q7859" s="485"/>
      <c r="R7859" s="485"/>
    </row>
    <row r="7860" spans="16:18" x14ac:dyDescent="0.2">
      <c r="P7860" s="485"/>
      <c r="Q7860" s="485"/>
      <c r="R7860" s="485"/>
    </row>
    <row r="7861" spans="16:18" x14ac:dyDescent="0.2">
      <c r="P7861" s="485"/>
      <c r="Q7861" s="485"/>
      <c r="R7861" s="485"/>
    </row>
    <row r="7862" spans="16:18" x14ac:dyDescent="0.2">
      <c r="P7862" s="485"/>
      <c r="Q7862" s="485"/>
      <c r="R7862" s="485"/>
    </row>
    <row r="7863" spans="16:18" x14ac:dyDescent="0.2">
      <c r="P7863" s="485"/>
      <c r="Q7863" s="485"/>
      <c r="R7863" s="485"/>
    </row>
    <row r="7864" spans="16:18" x14ac:dyDescent="0.2">
      <c r="P7864" s="485"/>
      <c r="Q7864" s="485"/>
      <c r="R7864" s="485"/>
    </row>
    <row r="7865" spans="16:18" x14ac:dyDescent="0.2">
      <c r="P7865" s="485"/>
      <c r="Q7865" s="485"/>
      <c r="R7865" s="485"/>
    </row>
    <row r="7866" spans="16:18" x14ac:dyDescent="0.2">
      <c r="P7866" s="485"/>
      <c r="Q7866" s="485"/>
      <c r="R7866" s="485"/>
    </row>
    <row r="7867" spans="16:18" x14ac:dyDescent="0.2">
      <c r="P7867" s="485"/>
      <c r="Q7867" s="485"/>
      <c r="R7867" s="485"/>
    </row>
    <row r="7868" spans="16:18" x14ac:dyDescent="0.2">
      <c r="P7868" s="485"/>
      <c r="Q7868" s="485"/>
      <c r="R7868" s="485"/>
    </row>
    <row r="7869" spans="16:18" x14ac:dyDescent="0.2">
      <c r="P7869" s="485"/>
      <c r="Q7869" s="485"/>
      <c r="R7869" s="485"/>
    </row>
    <row r="7870" spans="16:18" x14ac:dyDescent="0.2">
      <c r="P7870" s="485"/>
      <c r="Q7870" s="485"/>
      <c r="R7870" s="485"/>
    </row>
    <row r="7871" spans="16:18" x14ac:dyDescent="0.2">
      <c r="P7871" s="485"/>
      <c r="Q7871" s="485"/>
      <c r="R7871" s="485"/>
    </row>
    <row r="7872" spans="16:18" x14ac:dyDescent="0.2">
      <c r="P7872" s="485"/>
      <c r="Q7872" s="485"/>
      <c r="R7872" s="485"/>
    </row>
    <row r="7873" spans="16:18" x14ac:dyDescent="0.2">
      <c r="P7873" s="485"/>
      <c r="Q7873" s="485"/>
      <c r="R7873" s="485"/>
    </row>
    <row r="7874" spans="16:18" x14ac:dyDescent="0.2">
      <c r="P7874" s="485"/>
      <c r="Q7874" s="485"/>
      <c r="R7874" s="485"/>
    </row>
    <row r="7875" spans="16:18" x14ac:dyDescent="0.2">
      <c r="P7875" s="485"/>
      <c r="Q7875" s="485"/>
      <c r="R7875" s="485"/>
    </row>
    <row r="7876" spans="16:18" x14ac:dyDescent="0.2">
      <c r="P7876" s="485"/>
      <c r="Q7876" s="485"/>
      <c r="R7876" s="485"/>
    </row>
    <row r="7877" spans="16:18" x14ac:dyDescent="0.2">
      <c r="P7877" s="485"/>
      <c r="Q7877" s="485"/>
      <c r="R7877" s="485"/>
    </row>
    <row r="7878" spans="16:18" x14ac:dyDescent="0.2">
      <c r="P7878" s="485"/>
      <c r="Q7878" s="485"/>
      <c r="R7878" s="485"/>
    </row>
    <row r="7879" spans="16:18" x14ac:dyDescent="0.2">
      <c r="P7879" s="485"/>
      <c r="Q7879" s="485"/>
      <c r="R7879" s="485"/>
    </row>
    <row r="7880" spans="16:18" x14ac:dyDescent="0.2">
      <c r="P7880" s="485"/>
      <c r="Q7880" s="485"/>
      <c r="R7880" s="485"/>
    </row>
    <row r="7881" spans="16:18" x14ac:dyDescent="0.2">
      <c r="P7881" s="485"/>
      <c r="Q7881" s="485"/>
      <c r="R7881" s="485"/>
    </row>
    <row r="7882" spans="16:18" x14ac:dyDescent="0.2">
      <c r="P7882" s="485"/>
      <c r="Q7882" s="485"/>
      <c r="R7882" s="485"/>
    </row>
    <row r="7883" spans="16:18" x14ac:dyDescent="0.2">
      <c r="P7883" s="485"/>
      <c r="Q7883" s="485"/>
      <c r="R7883" s="485"/>
    </row>
    <row r="7884" spans="16:18" x14ac:dyDescent="0.2">
      <c r="P7884" s="485"/>
      <c r="Q7884" s="485"/>
      <c r="R7884" s="485"/>
    </row>
    <row r="7885" spans="16:18" x14ac:dyDescent="0.2">
      <c r="P7885" s="485"/>
      <c r="Q7885" s="485"/>
      <c r="R7885" s="485"/>
    </row>
    <row r="7886" spans="16:18" x14ac:dyDescent="0.2">
      <c r="P7886" s="485"/>
      <c r="Q7886" s="485"/>
      <c r="R7886" s="485"/>
    </row>
    <row r="7887" spans="16:18" x14ac:dyDescent="0.2">
      <c r="P7887" s="485"/>
      <c r="Q7887" s="485"/>
      <c r="R7887" s="485"/>
    </row>
    <row r="7888" spans="16:18" x14ac:dyDescent="0.2">
      <c r="P7888" s="485"/>
      <c r="Q7888" s="485"/>
      <c r="R7888" s="485"/>
    </row>
    <row r="7889" spans="16:18" x14ac:dyDescent="0.2">
      <c r="P7889" s="485"/>
      <c r="Q7889" s="485"/>
      <c r="R7889" s="485"/>
    </row>
    <row r="7890" spans="16:18" x14ac:dyDescent="0.2">
      <c r="P7890" s="485"/>
      <c r="Q7890" s="485"/>
      <c r="R7890" s="485"/>
    </row>
    <row r="7891" spans="16:18" x14ac:dyDescent="0.2">
      <c r="P7891" s="485"/>
      <c r="Q7891" s="485"/>
      <c r="R7891" s="485"/>
    </row>
    <row r="7892" spans="16:18" x14ac:dyDescent="0.2">
      <c r="P7892" s="485"/>
      <c r="Q7892" s="485"/>
      <c r="R7892" s="485"/>
    </row>
    <row r="7893" spans="16:18" x14ac:dyDescent="0.2">
      <c r="P7893" s="485"/>
      <c r="Q7893" s="485"/>
      <c r="R7893" s="485"/>
    </row>
    <row r="7894" spans="16:18" x14ac:dyDescent="0.2">
      <c r="P7894" s="485"/>
      <c r="Q7894" s="485"/>
      <c r="R7894" s="485"/>
    </row>
    <row r="7895" spans="16:18" x14ac:dyDescent="0.2">
      <c r="P7895" s="485"/>
      <c r="Q7895" s="485"/>
      <c r="R7895" s="485"/>
    </row>
    <row r="7896" spans="16:18" x14ac:dyDescent="0.2">
      <c r="P7896" s="485"/>
      <c r="Q7896" s="485"/>
      <c r="R7896" s="485"/>
    </row>
    <row r="7897" spans="16:18" x14ac:dyDescent="0.2">
      <c r="P7897" s="485"/>
      <c r="Q7897" s="485"/>
      <c r="R7897" s="485"/>
    </row>
    <row r="7898" spans="16:18" x14ac:dyDescent="0.2">
      <c r="P7898" s="485"/>
      <c r="Q7898" s="485"/>
      <c r="R7898" s="485"/>
    </row>
    <row r="7899" spans="16:18" x14ac:dyDescent="0.2">
      <c r="P7899" s="485"/>
      <c r="Q7899" s="485"/>
      <c r="R7899" s="485"/>
    </row>
    <row r="7900" spans="16:18" x14ac:dyDescent="0.2">
      <c r="P7900" s="485"/>
      <c r="Q7900" s="485"/>
      <c r="R7900" s="485"/>
    </row>
    <row r="7901" spans="16:18" x14ac:dyDescent="0.2">
      <c r="P7901" s="485"/>
      <c r="Q7901" s="485"/>
      <c r="R7901" s="485"/>
    </row>
    <row r="7902" spans="16:18" x14ac:dyDescent="0.2">
      <c r="P7902" s="485"/>
      <c r="Q7902" s="485"/>
      <c r="R7902" s="485"/>
    </row>
    <row r="7903" spans="16:18" x14ac:dyDescent="0.2">
      <c r="P7903" s="485"/>
      <c r="Q7903" s="485"/>
      <c r="R7903" s="485"/>
    </row>
    <row r="7904" spans="16:18" x14ac:dyDescent="0.2">
      <c r="P7904" s="485"/>
      <c r="Q7904" s="485"/>
      <c r="R7904" s="485"/>
    </row>
    <row r="7905" spans="16:18" x14ac:dyDescent="0.2">
      <c r="P7905" s="485"/>
      <c r="Q7905" s="485"/>
      <c r="R7905" s="485"/>
    </row>
    <row r="7906" spans="16:18" x14ac:dyDescent="0.2">
      <c r="P7906" s="485"/>
      <c r="Q7906" s="485"/>
      <c r="R7906" s="485"/>
    </row>
    <row r="7907" spans="16:18" x14ac:dyDescent="0.2">
      <c r="P7907" s="485"/>
      <c r="Q7907" s="485"/>
      <c r="R7907" s="485"/>
    </row>
    <row r="7908" spans="16:18" x14ac:dyDescent="0.2">
      <c r="P7908" s="485"/>
      <c r="Q7908" s="485"/>
      <c r="R7908" s="485"/>
    </row>
    <row r="7909" spans="16:18" x14ac:dyDescent="0.2">
      <c r="P7909" s="485"/>
      <c r="Q7909" s="485"/>
      <c r="R7909" s="485"/>
    </row>
    <row r="7910" spans="16:18" x14ac:dyDescent="0.2">
      <c r="P7910" s="485"/>
      <c r="Q7910" s="485"/>
      <c r="R7910" s="485"/>
    </row>
    <row r="7911" spans="16:18" x14ac:dyDescent="0.2">
      <c r="P7911" s="485"/>
      <c r="Q7911" s="485"/>
      <c r="R7911" s="485"/>
    </row>
    <row r="7912" spans="16:18" x14ac:dyDescent="0.2">
      <c r="P7912" s="485"/>
      <c r="Q7912" s="485"/>
      <c r="R7912" s="485"/>
    </row>
    <row r="7913" spans="16:18" x14ac:dyDescent="0.2">
      <c r="P7913" s="485"/>
      <c r="Q7913" s="485"/>
      <c r="R7913" s="485"/>
    </row>
    <row r="7914" spans="16:18" x14ac:dyDescent="0.2">
      <c r="P7914" s="485"/>
      <c r="Q7914" s="485"/>
      <c r="R7914" s="485"/>
    </row>
    <row r="7915" spans="16:18" x14ac:dyDescent="0.2">
      <c r="P7915" s="485"/>
      <c r="Q7915" s="485"/>
      <c r="R7915" s="485"/>
    </row>
    <row r="7916" spans="16:18" x14ac:dyDescent="0.2">
      <c r="P7916" s="485"/>
      <c r="Q7916" s="485"/>
      <c r="R7916" s="485"/>
    </row>
    <row r="7917" spans="16:18" x14ac:dyDescent="0.2">
      <c r="P7917" s="485"/>
      <c r="Q7917" s="485"/>
      <c r="R7917" s="485"/>
    </row>
    <row r="7918" spans="16:18" x14ac:dyDescent="0.2">
      <c r="P7918" s="485"/>
      <c r="Q7918" s="485"/>
      <c r="R7918" s="485"/>
    </row>
    <row r="7919" spans="16:18" x14ac:dyDescent="0.2">
      <c r="P7919" s="485"/>
      <c r="Q7919" s="485"/>
      <c r="R7919" s="485"/>
    </row>
    <row r="7920" spans="16:18" x14ac:dyDescent="0.2">
      <c r="P7920" s="485"/>
      <c r="Q7920" s="485"/>
      <c r="R7920" s="485"/>
    </row>
    <row r="7921" spans="16:18" x14ac:dyDescent="0.2">
      <c r="P7921" s="485"/>
      <c r="Q7921" s="485"/>
      <c r="R7921" s="485"/>
    </row>
    <row r="7922" spans="16:18" x14ac:dyDescent="0.2">
      <c r="P7922" s="485"/>
      <c r="Q7922" s="485"/>
      <c r="R7922" s="485"/>
    </row>
    <row r="7923" spans="16:18" x14ac:dyDescent="0.2">
      <c r="P7923" s="485"/>
      <c r="Q7923" s="485"/>
      <c r="R7923" s="485"/>
    </row>
    <row r="7924" spans="16:18" x14ac:dyDescent="0.2">
      <c r="P7924" s="485"/>
      <c r="Q7924" s="485"/>
      <c r="R7924" s="485"/>
    </row>
    <row r="7925" spans="16:18" x14ac:dyDescent="0.2">
      <c r="P7925" s="485"/>
      <c r="Q7925" s="485"/>
      <c r="R7925" s="485"/>
    </row>
    <row r="7926" spans="16:18" x14ac:dyDescent="0.2">
      <c r="P7926" s="485"/>
      <c r="Q7926" s="485"/>
      <c r="R7926" s="485"/>
    </row>
    <row r="7927" spans="16:18" x14ac:dyDescent="0.2">
      <c r="P7927" s="485"/>
      <c r="Q7927" s="485"/>
      <c r="R7927" s="485"/>
    </row>
    <row r="7928" spans="16:18" x14ac:dyDescent="0.2">
      <c r="P7928" s="485"/>
      <c r="Q7928" s="485"/>
      <c r="R7928" s="485"/>
    </row>
    <row r="7929" spans="16:18" x14ac:dyDescent="0.2">
      <c r="P7929" s="485"/>
      <c r="Q7929" s="485"/>
      <c r="R7929" s="485"/>
    </row>
    <row r="7930" spans="16:18" x14ac:dyDescent="0.2">
      <c r="P7930" s="485"/>
      <c r="Q7930" s="485"/>
      <c r="R7930" s="485"/>
    </row>
    <row r="7931" spans="16:18" x14ac:dyDescent="0.2">
      <c r="P7931" s="485"/>
      <c r="Q7931" s="485"/>
      <c r="R7931" s="485"/>
    </row>
    <row r="7932" spans="16:18" x14ac:dyDescent="0.2">
      <c r="P7932" s="485"/>
      <c r="Q7932" s="485"/>
      <c r="R7932" s="485"/>
    </row>
    <row r="7933" spans="16:18" x14ac:dyDescent="0.2">
      <c r="P7933" s="485"/>
      <c r="Q7933" s="485"/>
      <c r="R7933" s="485"/>
    </row>
    <row r="7934" spans="16:18" x14ac:dyDescent="0.2">
      <c r="P7934" s="485"/>
      <c r="Q7934" s="485"/>
      <c r="R7934" s="485"/>
    </row>
    <row r="7935" spans="16:18" x14ac:dyDescent="0.2">
      <c r="P7935" s="485"/>
      <c r="Q7935" s="485"/>
      <c r="R7935" s="485"/>
    </row>
    <row r="7936" spans="16:18" x14ac:dyDescent="0.2">
      <c r="P7936" s="485"/>
      <c r="Q7936" s="485"/>
      <c r="R7936" s="485"/>
    </row>
    <row r="7937" spans="16:18" x14ac:dyDescent="0.2">
      <c r="P7937" s="485"/>
      <c r="Q7937" s="485"/>
      <c r="R7937" s="485"/>
    </row>
    <row r="7938" spans="16:18" x14ac:dyDescent="0.2">
      <c r="P7938" s="485"/>
      <c r="Q7938" s="485"/>
      <c r="R7938" s="485"/>
    </row>
    <row r="7939" spans="16:18" x14ac:dyDescent="0.2">
      <c r="P7939" s="485"/>
      <c r="Q7939" s="485"/>
      <c r="R7939" s="485"/>
    </row>
    <row r="7940" spans="16:18" x14ac:dyDescent="0.2">
      <c r="P7940" s="485"/>
      <c r="Q7940" s="485"/>
      <c r="R7940" s="485"/>
    </row>
    <row r="7941" spans="16:18" x14ac:dyDescent="0.2">
      <c r="P7941" s="485"/>
      <c r="Q7941" s="485"/>
      <c r="R7941" s="485"/>
    </row>
    <row r="7942" spans="16:18" x14ac:dyDescent="0.2">
      <c r="P7942" s="485"/>
      <c r="Q7942" s="485"/>
      <c r="R7942" s="485"/>
    </row>
    <row r="7943" spans="16:18" x14ac:dyDescent="0.2">
      <c r="P7943" s="485"/>
      <c r="Q7943" s="485"/>
      <c r="R7943" s="485"/>
    </row>
    <row r="7944" spans="16:18" x14ac:dyDescent="0.2">
      <c r="P7944" s="485"/>
      <c r="Q7944" s="485"/>
      <c r="R7944" s="485"/>
    </row>
    <row r="7945" spans="16:18" x14ac:dyDescent="0.2">
      <c r="P7945" s="485"/>
      <c r="Q7945" s="485"/>
      <c r="R7945" s="485"/>
    </row>
    <row r="7946" spans="16:18" x14ac:dyDescent="0.2">
      <c r="P7946" s="485"/>
      <c r="Q7946" s="485"/>
      <c r="R7946" s="485"/>
    </row>
    <row r="7947" spans="16:18" x14ac:dyDescent="0.2">
      <c r="P7947" s="485"/>
      <c r="Q7947" s="485"/>
      <c r="R7947" s="485"/>
    </row>
    <row r="7948" spans="16:18" x14ac:dyDescent="0.2">
      <c r="P7948" s="485"/>
      <c r="Q7948" s="485"/>
      <c r="R7948" s="485"/>
    </row>
    <row r="7949" spans="16:18" x14ac:dyDescent="0.2">
      <c r="P7949" s="485"/>
      <c r="Q7949" s="485"/>
      <c r="R7949" s="485"/>
    </row>
    <row r="7950" spans="16:18" x14ac:dyDescent="0.2">
      <c r="P7950" s="485"/>
      <c r="Q7950" s="485"/>
      <c r="R7950" s="485"/>
    </row>
    <row r="7951" spans="16:18" x14ac:dyDescent="0.2">
      <c r="P7951" s="485"/>
      <c r="Q7951" s="485"/>
      <c r="R7951" s="485"/>
    </row>
    <row r="7952" spans="16:18" x14ac:dyDescent="0.2">
      <c r="P7952" s="485"/>
      <c r="Q7952" s="485"/>
      <c r="R7952" s="485"/>
    </row>
    <row r="7953" spans="16:18" x14ac:dyDescent="0.2">
      <c r="P7953" s="485"/>
      <c r="Q7953" s="485"/>
      <c r="R7953" s="485"/>
    </row>
    <row r="7954" spans="16:18" x14ac:dyDescent="0.2">
      <c r="P7954" s="485"/>
      <c r="Q7954" s="485"/>
      <c r="R7954" s="485"/>
    </row>
    <row r="7955" spans="16:18" x14ac:dyDescent="0.2">
      <c r="P7955" s="485"/>
      <c r="Q7955" s="485"/>
      <c r="R7955" s="485"/>
    </row>
    <row r="7956" spans="16:18" x14ac:dyDescent="0.2">
      <c r="P7956" s="485"/>
      <c r="Q7956" s="485"/>
      <c r="R7956" s="485"/>
    </row>
    <row r="7957" spans="16:18" x14ac:dyDescent="0.2">
      <c r="P7957" s="485"/>
      <c r="Q7957" s="485"/>
      <c r="R7957" s="485"/>
    </row>
    <row r="7958" spans="16:18" x14ac:dyDescent="0.2">
      <c r="P7958" s="485"/>
      <c r="Q7958" s="485"/>
      <c r="R7958" s="485"/>
    </row>
    <row r="7959" spans="16:18" x14ac:dyDescent="0.2">
      <c r="P7959" s="485"/>
      <c r="Q7959" s="485"/>
      <c r="R7959" s="485"/>
    </row>
    <row r="7960" spans="16:18" x14ac:dyDescent="0.2">
      <c r="P7960" s="485"/>
      <c r="Q7960" s="485"/>
      <c r="R7960" s="485"/>
    </row>
    <row r="7961" spans="16:18" x14ac:dyDescent="0.2">
      <c r="P7961" s="485"/>
      <c r="Q7961" s="485"/>
      <c r="R7961" s="485"/>
    </row>
    <row r="7962" spans="16:18" x14ac:dyDescent="0.2">
      <c r="P7962" s="485"/>
      <c r="Q7962" s="485"/>
      <c r="R7962" s="485"/>
    </row>
    <row r="7963" spans="16:18" x14ac:dyDescent="0.2">
      <c r="P7963" s="485"/>
      <c r="Q7963" s="485"/>
      <c r="R7963" s="485"/>
    </row>
    <row r="7964" spans="16:18" x14ac:dyDescent="0.2">
      <c r="P7964" s="485"/>
      <c r="Q7964" s="485"/>
      <c r="R7964" s="485"/>
    </row>
    <row r="7965" spans="16:18" x14ac:dyDescent="0.2">
      <c r="P7965" s="485"/>
      <c r="Q7965" s="485"/>
      <c r="R7965" s="485"/>
    </row>
    <row r="7966" spans="16:18" x14ac:dyDescent="0.2">
      <c r="P7966" s="485"/>
      <c r="Q7966" s="485"/>
      <c r="R7966" s="485"/>
    </row>
    <row r="7967" spans="16:18" x14ac:dyDescent="0.2">
      <c r="P7967" s="485"/>
      <c r="Q7967" s="485"/>
      <c r="R7967" s="485"/>
    </row>
    <row r="7968" spans="16:18" x14ac:dyDescent="0.2">
      <c r="P7968" s="485"/>
      <c r="Q7968" s="485"/>
      <c r="R7968" s="485"/>
    </row>
    <row r="7969" spans="16:18" x14ac:dyDescent="0.2">
      <c r="P7969" s="485"/>
      <c r="Q7969" s="485"/>
      <c r="R7969" s="485"/>
    </row>
    <row r="7970" spans="16:18" x14ac:dyDescent="0.2">
      <c r="P7970" s="485"/>
      <c r="Q7970" s="485"/>
      <c r="R7970" s="485"/>
    </row>
    <row r="7971" spans="16:18" x14ac:dyDescent="0.2">
      <c r="P7971" s="485"/>
      <c r="Q7971" s="485"/>
      <c r="R7971" s="485"/>
    </row>
    <row r="7972" spans="16:18" x14ac:dyDescent="0.2">
      <c r="P7972" s="485"/>
      <c r="Q7972" s="485"/>
      <c r="R7972" s="485"/>
    </row>
    <row r="7973" spans="16:18" x14ac:dyDescent="0.2">
      <c r="P7973" s="485"/>
      <c r="Q7973" s="485"/>
      <c r="R7973" s="485"/>
    </row>
    <row r="7974" spans="16:18" x14ac:dyDescent="0.2">
      <c r="P7974" s="485"/>
      <c r="Q7974" s="485"/>
      <c r="R7974" s="485"/>
    </row>
    <row r="7975" spans="16:18" x14ac:dyDescent="0.2">
      <c r="P7975" s="485"/>
      <c r="Q7975" s="485"/>
      <c r="R7975" s="485"/>
    </row>
    <row r="7976" spans="16:18" x14ac:dyDescent="0.2">
      <c r="P7976" s="485"/>
      <c r="Q7976" s="485"/>
      <c r="R7976" s="485"/>
    </row>
    <row r="7977" spans="16:18" x14ac:dyDescent="0.2">
      <c r="P7977" s="485"/>
      <c r="Q7977" s="485"/>
      <c r="R7977" s="485"/>
    </row>
    <row r="7978" spans="16:18" x14ac:dyDescent="0.2">
      <c r="P7978" s="485"/>
      <c r="Q7978" s="485"/>
      <c r="R7978" s="485"/>
    </row>
    <row r="7979" spans="16:18" x14ac:dyDescent="0.2">
      <c r="P7979" s="485"/>
      <c r="Q7979" s="485"/>
      <c r="R7979" s="485"/>
    </row>
    <row r="7980" spans="16:18" x14ac:dyDescent="0.2">
      <c r="P7980" s="485"/>
      <c r="Q7980" s="485"/>
      <c r="R7980" s="485"/>
    </row>
    <row r="7981" spans="16:18" x14ac:dyDescent="0.2">
      <c r="P7981" s="485"/>
      <c r="Q7981" s="485"/>
      <c r="R7981" s="485"/>
    </row>
    <row r="7982" spans="16:18" x14ac:dyDescent="0.2">
      <c r="P7982" s="485"/>
      <c r="Q7982" s="485"/>
      <c r="R7982" s="485"/>
    </row>
    <row r="7983" spans="16:18" x14ac:dyDescent="0.2">
      <c r="P7983" s="485"/>
      <c r="Q7983" s="485"/>
      <c r="R7983" s="485"/>
    </row>
    <row r="7984" spans="16:18" x14ac:dyDescent="0.2">
      <c r="P7984" s="485"/>
      <c r="Q7984" s="485"/>
      <c r="R7984" s="485"/>
    </row>
    <row r="7985" spans="16:18" x14ac:dyDescent="0.2">
      <c r="P7985" s="485"/>
      <c r="Q7985" s="485"/>
      <c r="R7985" s="485"/>
    </row>
    <row r="7986" spans="16:18" x14ac:dyDescent="0.2">
      <c r="P7986" s="485"/>
      <c r="Q7986" s="485"/>
      <c r="R7986" s="485"/>
    </row>
    <row r="7987" spans="16:18" x14ac:dyDescent="0.2">
      <c r="P7987" s="485"/>
      <c r="Q7987" s="485"/>
      <c r="R7987" s="485"/>
    </row>
    <row r="7988" spans="16:18" x14ac:dyDescent="0.2">
      <c r="P7988" s="485"/>
      <c r="Q7988" s="485"/>
      <c r="R7988" s="485"/>
    </row>
    <row r="7989" spans="16:18" x14ac:dyDescent="0.2">
      <c r="P7989" s="485"/>
      <c r="Q7989" s="485"/>
      <c r="R7989" s="485"/>
    </row>
    <row r="7990" spans="16:18" x14ac:dyDescent="0.2">
      <c r="P7990" s="485"/>
      <c r="Q7990" s="485"/>
      <c r="R7990" s="485"/>
    </row>
    <row r="7991" spans="16:18" x14ac:dyDescent="0.2">
      <c r="P7991" s="485"/>
      <c r="Q7991" s="485"/>
      <c r="R7991" s="485"/>
    </row>
    <row r="7992" spans="16:18" x14ac:dyDescent="0.2">
      <c r="P7992" s="485"/>
      <c r="Q7992" s="485"/>
      <c r="R7992" s="485"/>
    </row>
    <row r="7993" spans="16:18" x14ac:dyDescent="0.2">
      <c r="P7993" s="485"/>
      <c r="Q7993" s="485"/>
      <c r="R7993" s="485"/>
    </row>
    <row r="7994" spans="16:18" x14ac:dyDescent="0.2">
      <c r="P7994" s="485"/>
      <c r="Q7994" s="485"/>
      <c r="R7994" s="485"/>
    </row>
    <row r="7995" spans="16:18" x14ac:dyDescent="0.2">
      <c r="P7995" s="485"/>
      <c r="Q7995" s="485"/>
      <c r="R7995" s="485"/>
    </row>
    <row r="7996" spans="16:18" x14ac:dyDescent="0.2">
      <c r="P7996" s="485"/>
      <c r="Q7996" s="485"/>
      <c r="R7996" s="485"/>
    </row>
    <row r="7997" spans="16:18" x14ac:dyDescent="0.2">
      <c r="P7997" s="485"/>
      <c r="Q7997" s="485"/>
      <c r="R7997" s="485"/>
    </row>
    <row r="7998" spans="16:18" x14ac:dyDescent="0.2">
      <c r="P7998" s="485"/>
      <c r="Q7998" s="485"/>
      <c r="R7998" s="485"/>
    </row>
    <row r="7999" spans="16:18" x14ac:dyDescent="0.2">
      <c r="P7999" s="485"/>
      <c r="Q7999" s="485"/>
      <c r="R7999" s="485"/>
    </row>
    <row r="8000" spans="16:18" x14ac:dyDescent="0.2">
      <c r="P8000" s="485"/>
      <c r="Q8000" s="485"/>
      <c r="R8000" s="485"/>
    </row>
    <row r="8001" spans="16:18" x14ac:dyDescent="0.2">
      <c r="P8001" s="485"/>
      <c r="Q8001" s="485"/>
      <c r="R8001" s="485"/>
    </row>
    <row r="8002" spans="16:18" x14ac:dyDescent="0.2">
      <c r="P8002" s="485"/>
      <c r="Q8002" s="485"/>
      <c r="R8002" s="485"/>
    </row>
    <row r="8003" spans="16:18" x14ac:dyDescent="0.2">
      <c r="P8003" s="485"/>
      <c r="Q8003" s="485"/>
      <c r="R8003" s="485"/>
    </row>
    <row r="8004" spans="16:18" x14ac:dyDescent="0.2">
      <c r="P8004" s="485"/>
      <c r="Q8004" s="485"/>
      <c r="R8004" s="485"/>
    </row>
    <row r="8005" spans="16:18" x14ac:dyDescent="0.2">
      <c r="P8005" s="485"/>
      <c r="Q8005" s="485"/>
      <c r="R8005" s="485"/>
    </row>
    <row r="8006" spans="16:18" x14ac:dyDescent="0.2">
      <c r="P8006" s="485"/>
      <c r="Q8006" s="485"/>
      <c r="R8006" s="485"/>
    </row>
    <row r="8007" spans="16:18" x14ac:dyDescent="0.2">
      <c r="P8007" s="485"/>
      <c r="Q8007" s="485"/>
      <c r="R8007" s="485"/>
    </row>
    <row r="8008" spans="16:18" x14ac:dyDescent="0.2">
      <c r="P8008" s="485"/>
      <c r="Q8008" s="485"/>
      <c r="R8008" s="485"/>
    </row>
    <row r="8009" spans="16:18" x14ac:dyDescent="0.2">
      <c r="P8009" s="485"/>
      <c r="Q8009" s="485"/>
      <c r="R8009" s="485"/>
    </row>
    <row r="8010" spans="16:18" x14ac:dyDescent="0.2">
      <c r="P8010" s="485"/>
      <c r="Q8010" s="485"/>
      <c r="R8010" s="485"/>
    </row>
    <row r="8011" spans="16:18" x14ac:dyDescent="0.2">
      <c r="P8011" s="485"/>
      <c r="Q8011" s="485"/>
      <c r="R8011" s="485"/>
    </row>
    <row r="8012" spans="16:18" x14ac:dyDescent="0.2">
      <c r="P8012" s="485"/>
      <c r="Q8012" s="485"/>
      <c r="R8012" s="485"/>
    </row>
    <row r="8013" spans="16:18" x14ac:dyDescent="0.2">
      <c r="P8013" s="485"/>
      <c r="Q8013" s="485"/>
      <c r="R8013" s="485"/>
    </row>
    <row r="8014" spans="16:18" x14ac:dyDescent="0.2">
      <c r="P8014" s="485"/>
      <c r="Q8014" s="485"/>
      <c r="R8014" s="485"/>
    </row>
    <row r="8015" spans="16:18" x14ac:dyDescent="0.2">
      <c r="P8015" s="485"/>
      <c r="Q8015" s="485"/>
      <c r="R8015" s="485"/>
    </row>
    <row r="8016" spans="16:18" x14ac:dyDescent="0.2">
      <c r="P8016" s="485"/>
      <c r="Q8016" s="485"/>
      <c r="R8016" s="485"/>
    </row>
    <row r="8017" spans="16:18" x14ac:dyDescent="0.2">
      <c r="P8017" s="485"/>
      <c r="Q8017" s="485"/>
      <c r="R8017" s="485"/>
    </row>
    <row r="8018" spans="16:18" x14ac:dyDescent="0.2">
      <c r="P8018" s="485"/>
      <c r="Q8018" s="485"/>
      <c r="R8018" s="485"/>
    </row>
    <row r="8019" spans="16:18" x14ac:dyDescent="0.2">
      <c r="P8019" s="485"/>
      <c r="Q8019" s="485"/>
      <c r="R8019" s="485"/>
    </row>
    <row r="8020" spans="16:18" x14ac:dyDescent="0.2">
      <c r="P8020" s="485"/>
      <c r="Q8020" s="485"/>
      <c r="R8020" s="485"/>
    </row>
    <row r="8021" spans="16:18" x14ac:dyDescent="0.2">
      <c r="P8021" s="485"/>
      <c r="Q8021" s="485"/>
      <c r="R8021" s="485"/>
    </row>
    <row r="8022" spans="16:18" x14ac:dyDescent="0.2">
      <c r="P8022" s="485"/>
      <c r="Q8022" s="485"/>
      <c r="R8022" s="485"/>
    </row>
    <row r="8023" spans="16:18" x14ac:dyDescent="0.2">
      <c r="P8023" s="485"/>
      <c r="Q8023" s="485"/>
      <c r="R8023" s="485"/>
    </row>
    <row r="8024" spans="16:18" x14ac:dyDescent="0.2">
      <c r="P8024" s="485"/>
      <c r="Q8024" s="485"/>
      <c r="R8024" s="485"/>
    </row>
    <row r="8025" spans="16:18" x14ac:dyDescent="0.2">
      <c r="P8025" s="485"/>
      <c r="Q8025" s="485"/>
      <c r="R8025" s="485"/>
    </row>
    <row r="8026" spans="16:18" x14ac:dyDescent="0.2">
      <c r="P8026" s="485"/>
      <c r="Q8026" s="485"/>
      <c r="R8026" s="485"/>
    </row>
    <row r="8027" spans="16:18" x14ac:dyDescent="0.2">
      <c r="P8027" s="485"/>
      <c r="Q8027" s="485"/>
      <c r="R8027" s="485"/>
    </row>
    <row r="8028" spans="16:18" x14ac:dyDescent="0.2">
      <c r="P8028" s="485"/>
      <c r="Q8028" s="485"/>
      <c r="R8028" s="485"/>
    </row>
    <row r="8029" spans="16:18" x14ac:dyDescent="0.2">
      <c r="P8029" s="485"/>
      <c r="Q8029" s="485"/>
      <c r="R8029" s="485"/>
    </row>
    <row r="8030" spans="16:18" x14ac:dyDescent="0.2">
      <c r="P8030" s="485"/>
      <c r="Q8030" s="485"/>
      <c r="R8030" s="485"/>
    </row>
    <row r="8031" spans="16:18" x14ac:dyDescent="0.2">
      <c r="P8031" s="485"/>
      <c r="Q8031" s="485"/>
      <c r="R8031" s="485"/>
    </row>
    <row r="8032" spans="16:18" x14ac:dyDescent="0.2">
      <c r="P8032" s="485"/>
      <c r="Q8032" s="485"/>
      <c r="R8032" s="485"/>
    </row>
    <row r="8033" spans="16:18" x14ac:dyDescent="0.2">
      <c r="P8033" s="485"/>
      <c r="Q8033" s="485"/>
      <c r="R8033" s="485"/>
    </row>
    <row r="8034" spans="16:18" x14ac:dyDescent="0.2">
      <c r="P8034" s="485"/>
      <c r="Q8034" s="485"/>
      <c r="R8034" s="485"/>
    </row>
    <row r="8035" spans="16:18" x14ac:dyDescent="0.2">
      <c r="P8035" s="485"/>
      <c r="Q8035" s="485"/>
      <c r="R8035" s="485"/>
    </row>
    <row r="8036" spans="16:18" x14ac:dyDescent="0.2">
      <c r="P8036" s="485"/>
      <c r="Q8036" s="485"/>
      <c r="R8036" s="485"/>
    </row>
    <row r="8037" spans="16:18" x14ac:dyDescent="0.2">
      <c r="P8037" s="485"/>
      <c r="Q8037" s="485"/>
      <c r="R8037" s="485"/>
    </row>
    <row r="8038" spans="16:18" x14ac:dyDescent="0.2">
      <c r="P8038" s="485"/>
      <c r="Q8038" s="485"/>
      <c r="R8038" s="485"/>
    </row>
    <row r="8039" spans="16:18" x14ac:dyDescent="0.2">
      <c r="P8039" s="485"/>
      <c r="Q8039" s="485"/>
      <c r="R8039" s="485"/>
    </row>
    <row r="8040" spans="16:18" x14ac:dyDescent="0.2">
      <c r="P8040" s="485"/>
      <c r="Q8040" s="485"/>
      <c r="R8040" s="485"/>
    </row>
    <row r="8041" spans="16:18" x14ac:dyDescent="0.2">
      <c r="P8041" s="485"/>
      <c r="Q8041" s="485"/>
      <c r="R8041" s="485"/>
    </row>
    <row r="8042" spans="16:18" x14ac:dyDescent="0.2">
      <c r="P8042" s="485"/>
      <c r="Q8042" s="485"/>
      <c r="R8042" s="485"/>
    </row>
    <row r="8043" spans="16:18" x14ac:dyDescent="0.2">
      <c r="P8043" s="485"/>
      <c r="Q8043" s="485"/>
      <c r="R8043" s="485"/>
    </row>
    <row r="8044" spans="16:18" x14ac:dyDescent="0.2">
      <c r="P8044" s="485"/>
      <c r="Q8044" s="485"/>
      <c r="R8044" s="485"/>
    </row>
    <row r="8045" spans="16:18" x14ac:dyDescent="0.2">
      <c r="P8045" s="485"/>
      <c r="Q8045" s="485"/>
      <c r="R8045" s="485"/>
    </row>
    <row r="8046" spans="16:18" x14ac:dyDescent="0.2">
      <c r="P8046" s="485"/>
      <c r="Q8046" s="485"/>
      <c r="R8046" s="485"/>
    </row>
    <row r="8047" spans="16:18" x14ac:dyDescent="0.2">
      <c r="P8047" s="485"/>
      <c r="Q8047" s="485"/>
      <c r="R8047" s="485"/>
    </row>
    <row r="8048" spans="16:18" x14ac:dyDescent="0.2">
      <c r="P8048" s="485"/>
      <c r="Q8048" s="485"/>
      <c r="R8048" s="485"/>
    </row>
    <row r="8049" spans="16:18" x14ac:dyDescent="0.2">
      <c r="P8049" s="485"/>
      <c r="Q8049" s="485"/>
      <c r="R8049" s="485"/>
    </row>
    <row r="8050" spans="16:18" x14ac:dyDescent="0.2">
      <c r="P8050" s="485"/>
      <c r="Q8050" s="485"/>
      <c r="R8050" s="485"/>
    </row>
    <row r="8051" spans="16:18" x14ac:dyDescent="0.2">
      <c r="P8051" s="485"/>
      <c r="Q8051" s="485"/>
      <c r="R8051" s="485"/>
    </row>
    <row r="8052" spans="16:18" x14ac:dyDescent="0.2">
      <c r="P8052" s="485"/>
      <c r="Q8052" s="485"/>
      <c r="R8052" s="485"/>
    </row>
    <row r="8053" spans="16:18" x14ac:dyDescent="0.2">
      <c r="P8053" s="485"/>
      <c r="Q8053" s="485"/>
      <c r="R8053" s="485"/>
    </row>
    <row r="8054" spans="16:18" x14ac:dyDescent="0.2">
      <c r="P8054" s="485"/>
      <c r="Q8054" s="485"/>
      <c r="R8054" s="485"/>
    </row>
    <row r="8055" spans="16:18" x14ac:dyDescent="0.2">
      <c r="P8055" s="485"/>
      <c r="Q8055" s="485"/>
      <c r="R8055" s="485"/>
    </row>
    <row r="8056" spans="16:18" x14ac:dyDescent="0.2">
      <c r="P8056" s="485"/>
      <c r="Q8056" s="485"/>
      <c r="R8056" s="485"/>
    </row>
    <row r="8057" spans="16:18" x14ac:dyDescent="0.2">
      <c r="P8057" s="485"/>
      <c r="Q8057" s="485"/>
      <c r="R8057" s="485"/>
    </row>
    <row r="8058" spans="16:18" x14ac:dyDescent="0.2">
      <c r="P8058" s="485"/>
      <c r="Q8058" s="485"/>
      <c r="R8058" s="485"/>
    </row>
    <row r="8059" spans="16:18" x14ac:dyDescent="0.2">
      <c r="P8059" s="485"/>
      <c r="Q8059" s="485"/>
      <c r="R8059" s="485"/>
    </row>
    <row r="8060" spans="16:18" x14ac:dyDescent="0.2">
      <c r="P8060" s="485"/>
      <c r="Q8060" s="485"/>
      <c r="R8060" s="485"/>
    </row>
    <row r="8061" spans="16:18" x14ac:dyDescent="0.2">
      <c r="P8061" s="485"/>
      <c r="Q8061" s="485"/>
      <c r="R8061" s="485"/>
    </row>
    <row r="8062" spans="16:18" x14ac:dyDescent="0.2">
      <c r="P8062" s="485"/>
      <c r="Q8062" s="485"/>
      <c r="R8062" s="485"/>
    </row>
    <row r="8063" spans="16:18" x14ac:dyDescent="0.2">
      <c r="P8063" s="485"/>
      <c r="Q8063" s="485"/>
      <c r="R8063" s="485"/>
    </row>
    <row r="8064" spans="16:18" x14ac:dyDescent="0.2">
      <c r="P8064" s="485"/>
      <c r="Q8064" s="485"/>
      <c r="R8064" s="485"/>
    </row>
    <row r="8065" spans="16:18" x14ac:dyDescent="0.2">
      <c r="P8065" s="485"/>
      <c r="Q8065" s="485"/>
      <c r="R8065" s="485"/>
    </row>
    <row r="8066" spans="16:18" x14ac:dyDescent="0.2">
      <c r="P8066" s="485"/>
      <c r="Q8066" s="485"/>
      <c r="R8066" s="485"/>
    </row>
    <row r="8067" spans="16:18" x14ac:dyDescent="0.2">
      <c r="P8067" s="485"/>
      <c r="Q8067" s="485"/>
      <c r="R8067" s="485"/>
    </row>
    <row r="8068" spans="16:18" x14ac:dyDescent="0.2">
      <c r="P8068" s="485"/>
      <c r="Q8068" s="485"/>
      <c r="R8068" s="485"/>
    </row>
    <row r="8069" spans="16:18" x14ac:dyDescent="0.2">
      <c r="P8069" s="485"/>
      <c r="Q8069" s="485"/>
      <c r="R8069" s="485"/>
    </row>
    <row r="8070" spans="16:18" x14ac:dyDescent="0.2">
      <c r="P8070" s="485"/>
      <c r="Q8070" s="485"/>
      <c r="R8070" s="485"/>
    </row>
    <row r="8071" spans="16:18" x14ac:dyDescent="0.2">
      <c r="P8071" s="485"/>
      <c r="Q8071" s="485"/>
      <c r="R8071" s="485"/>
    </row>
    <row r="8072" spans="16:18" x14ac:dyDescent="0.2">
      <c r="P8072" s="485"/>
      <c r="Q8072" s="485"/>
      <c r="R8072" s="485"/>
    </row>
    <row r="8073" spans="16:18" x14ac:dyDescent="0.2">
      <c r="P8073" s="485"/>
      <c r="Q8073" s="485"/>
      <c r="R8073" s="485"/>
    </row>
    <row r="8074" spans="16:18" x14ac:dyDescent="0.2">
      <c r="P8074" s="485"/>
      <c r="Q8074" s="485"/>
      <c r="R8074" s="485"/>
    </row>
    <row r="8075" spans="16:18" x14ac:dyDescent="0.2">
      <c r="P8075" s="485"/>
      <c r="Q8075" s="485"/>
      <c r="R8075" s="485"/>
    </row>
    <row r="8076" spans="16:18" x14ac:dyDescent="0.2">
      <c r="P8076" s="485"/>
      <c r="Q8076" s="485"/>
      <c r="R8076" s="485"/>
    </row>
    <row r="8077" spans="16:18" x14ac:dyDescent="0.2">
      <c r="P8077" s="485"/>
      <c r="Q8077" s="485"/>
      <c r="R8077" s="485"/>
    </row>
    <row r="8078" spans="16:18" x14ac:dyDescent="0.2">
      <c r="P8078" s="485"/>
      <c r="Q8078" s="485"/>
      <c r="R8078" s="485"/>
    </row>
    <row r="8079" spans="16:18" x14ac:dyDescent="0.2">
      <c r="P8079" s="485"/>
      <c r="Q8079" s="485"/>
      <c r="R8079" s="485"/>
    </row>
    <row r="8080" spans="16:18" x14ac:dyDescent="0.2">
      <c r="P8080" s="485"/>
      <c r="Q8080" s="485"/>
      <c r="R8080" s="485"/>
    </row>
    <row r="8081" spans="16:18" x14ac:dyDescent="0.2">
      <c r="P8081" s="485"/>
      <c r="Q8081" s="485"/>
      <c r="R8081" s="485"/>
    </row>
    <row r="8082" spans="16:18" x14ac:dyDescent="0.2">
      <c r="P8082" s="485"/>
      <c r="Q8082" s="485"/>
      <c r="R8082" s="485"/>
    </row>
    <row r="8083" spans="16:18" x14ac:dyDescent="0.2">
      <c r="P8083" s="485"/>
      <c r="Q8083" s="485"/>
      <c r="R8083" s="485"/>
    </row>
    <row r="8084" spans="16:18" x14ac:dyDescent="0.2">
      <c r="P8084" s="485"/>
      <c r="Q8084" s="485"/>
      <c r="R8084" s="485"/>
    </row>
    <row r="8085" spans="16:18" x14ac:dyDescent="0.2">
      <c r="P8085" s="485"/>
      <c r="Q8085" s="485"/>
      <c r="R8085" s="485"/>
    </row>
    <row r="8086" spans="16:18" x14ac:dyDescent="0.2">
      <c r="P8086" s="485"/>
      <c r="Q8086" s="485"/>
      <c r="R8086" s="485"/>
    </row>
    <row r="8087" spans="16:18" x14ac:dyDescent="0.2">
      <c r="P8087" s="485"/>
      <c r="Q8087" s="485"/>
      <c r="R8087" s="485"/>
    </row>
    <row r="8088" spans="16:18" x14ac:dyDescent="0.2">
      <c r="P8088" s="485"/>
      <c r="Q8088" s="485"/>
      <c r="R8088" s="485"/>
    </row>
    <row r="8089" spans="16:18" x14ac:dyDescent="0.2">
      <c r="P8089" s="485"/>
      <c r="Q8089" s="485"/>
      <c r="R8089" s="485"/>
    </row>
    <row r="8090" spans="16:18" x14ac:dyDescent="0.2">
      <c r="P8090" s="485"/>
      <c r="Q8090" s="485"/>
      <c r="R8090" s="485"/>
    </row>
    <row r="8091" spans="16:18" x14ac:dyDescent="0.2">
      <c r="P8091" s="485"/>
      <c r="Q8091" s="485"/>
      <c r="R8091" s="485"/>
    </row>
    <row r="8092" spans="16:18" x14ac:dyDescent="0.2">
      <c r="P8092" s="485"/>
      <c r="Q8092" s="485"/>
      <c r="R8092" s="485"/>
    </row>
    <row r="8093" spans="16:18" x14ac:dyDescent="0.2">
      <c r="P8093" s="485"/>
      <c r="Q8093" s="485"/>
      <c r="R8093" s="485"/>
    </row>
    <row r="8094" spans="16:18" x14ac:dyDescent="0.2">
      <c r="P8094" s="485"/>
      <c r="Q8094" s="485"/>
      <c r="R8094" s="485"/>
    </row>
    <row r="8095" spans="16:18" x14ac:dyDescent="0.2">
      <c r="P8095" s="485"/>
      <c r="Q8095" s="485"/>
      <c r="R8095" s="485"/>
    </row>
    <row r="8096" spans="16:18" x14ac:dyDescent="0.2">
      <c r="P8096" s="485"/>
      <c r="Q8096" s="485"/>
      <c r="R8096" s="485"/>
    </row>
    <row r="8097" spans="16:18" x14ac:dyDescent="0.2">
      <c r="P8097" s="485"/>
      <c r="Q8097" s="485"/>
      <c r="R8097" s="485"/>
    </row>
    <row r="8098" spans="16:18" x14ac:dyDescent="0.2">
      <c r="P8098" s="485"/>
      <c r="Q8098" s="485"/>
      <c r="R8098" s="485"/>
    </row>
    <row r="8099" spans="16:18" x14ac:dyDescent="0.2">
      <c r="P8099" s="485"/>
      <c r="Q8099" s="485"/>
      <c r="R8099" s="485"/>
    </row>
    <row r="8100" spans="16:18" x14ac:dyDescent="0.2">
      <c r="P8100" s="485"/>
      <c r="Q8100" s="485"/>
      <c r="R8100" s="485"/>
    </row>
    <row r="8101" spans="16:18" x14ac:dyDescent="0.2">
      <c r="P8101" s="485"/>
      <c r="Q8101" s="485"/>
      <c r="R8101" s="485"/>
    </row>
    <row r="8102" spans="16:18" x14ac:dyDescent="0.2">
      <c r="P8102" s="485"/>
      <c r="Q8102" s="485"/>
      <c r="R8102" s="485"/>
    </row>
    <row r="8103" spans="16:18" x14ac:dyDescent="0.2">
      <c r="P8103" s="485"/>
      <c r="Q8103" s="485"/>
      <c r="R8103" s="485"/>
    </row>
    <row r="8104" spans="16:18" x14ac:dyDescent="0.2">
      <c r="P8104" s="485"/>
      <c r="Q8104" s="485"/>
      <c r="R8104" s="485"/>
    </row>
    <row r="8105" spans="16:18" x14ac:dyDescent="0.2">
      <c r="P8105" s="485"/>
      <c r="Q8105" s="485"/>
      <c r="R8105" s="485"/>
    </row>
    <row r="8106" spans="16:18" x14ac:dyDescent="0.2">
      <c r="P8106" s="485"/>
      <c r="Q8106" s="485"/>
      <c r="R8106" s="485"/>
    </row>
    <row r="8107" spans="16:18" x14ac:dyDescent="0.2">
      <c r="P8107" s="485"/>
      <c r="Q8107" s="485"/>
      <c r="R8107" s="485"/>
    </row>
    <row r="8108" spans="16:18" x14ac:dyDescent="0.2">
      <c r="P8108" s="485"/>
      <c r="Q8108" s="485"/>
      <c r="R8108" s="485"/>
    </row>
    <row r="8109" spans="16:18" x14ac:dyDescent="0.2">
      <c r="P8109" s="485"/>
      <c r="Q8109" s="485"/>
      <c r="R8109" s="485"/>
    </row>
    <row r="8110" spans="16:18" x14ac:dyDescent="0.2">
      <c r="P8110" s="485"/>
      <c r="Q8110" s="485"/>
      <c r="R8110" s="485"/>
    </row>
    <row r="8111" spans="16:18" x14ac:dyDescent="0.2">
      <c r="P8111" s="485"/>
      <c r="Q8111" s="485"/>
      <c r="R8111" s="485"/>
    </row>
    <row r="8112" spans="16:18" x14ac:dyDescent="0.2">
      <c r="P8112" s="485"/>
      <c r="Q8112" s="485"/>
      <c r="R8112" s="485"/>
    </row>
    <row r="8113" spans="16:18" x14ac:dyDescent="0.2">
      <c r="P8113" s="485"/>
      <c r="Q8113" s="485"/>
      <c r="R8113" s="485"/>
    </row>
    <row r="8114" spans="16:18" x14ac:dyDescent="0.2">
      <c r="P8114" s="485"/>
      <c r="Q8114" s="485"/>
      <c r="R8114" s="485"/>
    </row>
    <row r="8115" spans="16:18" x14ac:dyDescent="0.2">
      <c r="P8115" s="485"/>
      <c r="Q8115" s="485"/>
      <c r="R8115" s="485"/>
    </row>
    <row r="8116" spans="16:18" x14ac:dyDescent="0.2">
      <c r="P8116" s="485"/>
      <c r="Q8116" s="485"/>
      <c r="R8116" s="485"/>
    </row>
    <row r="8117" spans="16:18" x14ac:dyDescent="0.2">
      <c r="P8117" s="485"/>
      <c r="Q8117" s="485"/>
      <c r="R8117" s="485"/>
    </row>
    <row r="8118" spans="16:18" x14ac:dyDescent="0.2">
      <c r="P8118" s="485"/>
      <c r="Q8118" s="485"/>
      <c r="R8118" s="485"/>
    </row>
    <row r="8119" spans="16:18" x14ac:dyDescent="0.2">
      <c r="P8119" s="485"/>
      <c r="Q8119" s="485"/>
      <c r="R8119" s="485"/>
    </row>
    <row r="8120" spans="16:18" x14ac:dyDescent="0.2">
      <c r="P8120" s="485"/>
      <c r="Q8120" s="485"/>
      <c r="R8120" s="485"/>
    </row>
    <row r="8121" spans="16:18" x14ac:dyDescent="0.2">
      <c r="P8121" s="485"/>
      <c r="Q8121" s="485"/>
      <c r="R8121" s="485"/>
    </row>
    <row r="8122" spans="16:18" x14ac:dyDescent="0.2">
      <c r="P8122" s="485"/>
      <c r="Q8122" s="485"/>
      <c r="R8122" s="485"/>
    </row>
    <row r="8123" spans="16:18" x14ac:dyDescent="0.2">
      <c r="P8123" s="485"/>
      <c r="Q8123" s="485"/>
      <c r="R8123" s="485"/>
    </row>
    <row r="8124" spans="16:18" x14ac:dyDescent="0.2">
      <c r="P8124" s="485"/>
      <c r="Q8124" s="485"/>
      <c r="R8124" s="485"/>
    </row>
    <row r="8125" spans="16:18" x14ac:dyDescent="0.2">
      <c r="P8125" s="485"/>
      <c r="Q8125" s="485"/>
      <c r="R8125" s="485"/>
    </row>
    <row r="8126" spans="16:18" x14ac:dyDescent="0.2">
      <c r="P8126" s="485"/>
      <c r="Q8126" s="485"/>
      <c r="R8126" s="485"/>
    </row>
    <row r="8127" spans="16:18" x14ac:dyDescent="0.2">
      <c r="P8127" s="485"/>
      <c r="Q8127" s="485"/>
      <c r="R8127" s="485"/>
    </row>
    <row r="8128" spans="16:18" x14ac:dyDescent="0.2">
      <c r="P8128" s="485"/>
      <c r="Q8128" s="485"/>
      <c r="R8128" s="485"/>
    </row>
    <row r="8129" spans="16:18" x14ac:dyDescent="0.2">
      <c r="P8129" s="485"/>
      <c r="Q8129" s="485"/>
      <c r="R8129" s="485"/>
    </row>
    <row r="8130" spans="16:18" x14ac:dyDescent="0.2">
      <c r="P8130" s="485"/>
      <c r="Q8130" s="485"/>
      <c r="R8130" s="485"/>
    </row>
    <row r="8131" spans="16:18" x14ac:dyDescent="0.2">
      <c r="P8131" s="485"/>
      <c r="Q8131" s="485"/>
      <c r="R8131" s="485"/>
    </row>
    <row r="8132" spans="16:18" x14ac:dyDescent="0.2">
      <c r="P8132" s="485"/>
      <c r="Q8132" s="485"/>
      <c r="R8132" s="485"/>
    </row>
    <row r="8133" spans="16:18" x14ac:dyDescent="0.2">
      <c r="P8133" s="485"/>
      <c r="Q8133" s="485"/>
      <c r="R8133" s="485"/>
    </row>
    <row r="8134" spans="16:18" x14ac:dyDescent="0.2">
      <c r="P8134" s="485"/>
      <c r="Q8134" s="485"/>
      <c r="R8134" s="485"/>
    </row>
    <row r="8135" spans="16:18" x14ac:dyDescent="0.2">
      <c r="P8135" s="485"/>
      <c r="Q8135" s="485"/>
      <c r="R8135" s="485"/>
    </row>
    <row r="8136" spans="16:18" x14ac:dyDescent="0.2">
      <c r="P8136" s="485"/>
      <c r="Q8136" s="485"/>
      <c r="R8136" s="485"/>
    </row>
    <row r="8137" spans="16:18" x14ac:dyDescent="0.2">
      <c r="P8137" s="485"/>
      <c r="Q8137" s="485"/>
      <c r="R8137" s="485"/>
    </row>
    <row r="8138" spans="16:18" x14ac:dyDescent="0.2">
      <c r="P8138" s="485"/>
      <c r="Q8138" s="485"/>
      <c r="R8138" s="485"/>
    </row>
    <row r="8139" spans="16:18" x14ac:dyDescent="0.2">
      <c r="P8139" s="485"/>
      <c r="Q8139" s="485"/>
      <c r="R8139" s="485"/>
    </row>
    <row r="8140" spans="16:18" x14ac:dyDescent="0.2">
      <c r="P8140" s="485"/>
      <c r="Q8140" s="485"/>
      <c r="R8140" s="485"/>
    </row>
    <row r="8141" spans="16:18" x14ac:dyDescent="0.2">
      <c r="P8141" s="485"/>
      <c r="Q8141" s="485"/>
      <c r="R8141" s="485"/>
    </row>
    <row r="8142" spans="16:18" x14ac:dyDescent="0.2">
      <c r="P8142" s="485"/>
      <c r="Q8142" s="485"/>
      <c r="R8142" s="485"/>
    </row>
    <row r="8143" spans="16:18" x14ac:dyDescent="0.2">
      <c r="P8143" s="485"/>
      <c r="Q8143" s="485"/>
      <c r="R8143" s="485"/>
    </row>
    <row r="8144" spans="16:18" x14ac:dyDescent="0.2">
      <c r="P8144" s="485"/>
      <c r="Q8144" s="485"/>
      <c r="R8144" s="485"/>
    </row>
    <row r="8145" spans="16:18" x14ac:dyDescent="0.2">
      <c r="P8145" s="485"/>
      <c r="Q8145" s="485"/>
      <c r="R8145" s="485"/>
    </row>
    <row r="8146" spans="16:18" x14ac:dyDescent="0.2">
      <c r="P8146" s="485"/>
      <c r="Q8146" s="485"/>
      <c r="R8146" s="485"/>
    </row>
    <row r="8147" spans="16:18" x14ac:dyDescent="0.2">
      <c r="P8147" s="485"/>
      <c r="Q8147" s="485"/>
      <c r="R8147" s="485"/>
    </row>
    <row r="8148" spans="16:18" x14ac:dyDescent="0.2">
      <c r="P8148" s="485"/>
      <c r="Q8148" s="485"/>
      <c r="R8148" s="485"/>
    </row>
    <row r="8149" spans="16:18" x14ac:dyDescent="0.2">
      <c r="P8149" s="485"/>
      <c r="Q8149" s="485"/>
      <c r="R8149" s="485"/>
    </row>
    <row r="8150" spans="16:18" x14ac:dyDescent="0.2">
      <c r="P8150" s="485"/>
      <c r="Q8150" s="485"/>
      <c r="R8150" s="485"/>
    </row>
    <row r="8151" spans="16:18" x14ac:dyDescent="0.2">
      <c r="P8151" s="485"/>
      <c r="Q8151" s="485"/>
      <c r="R8151" s="485"/>
    </row>
    <row r="8152" spans="16:18" x14ac:dyDescent="0.2">
      <c r="P8152" s="485"/>
      <c r="Q8152" s="485"/>
      <c r="R8152" s="485"/>
    </row>
    <row r="8153" spans="16:18" x14ac:dyDescent="0.2">
      <c r="P8153" s="485"/>
      <c r="Q8153" s="485"/>
      <c r="R8153" s="485"/>
    </row>
    <row r="8154" spans="16:18" x14ac:dyDescent="0.2">
      <c r="P8154" s="485"/>
      <c r="Q8154" s="485"/>
      <c r="R8154" s="485"/>
    </row>
    <row r="8155" spans="16:18" x14ac:dyDescent="0.2">
      <c r="P8155" s="485"/>
      <c r="Q8155" s="485"/>
      <c r="R8155" s="485"/>
    </row>
    <row r="8156" spans="16:18" x14ac:dyDescent="0.2">
      <c r="P8156" s="485"/>
      <c r="Q8156" s="485"/>
      <c r="R8156" s="485"/>
    </row>
    <row r="8157" spans="16:18" x14ac:dyDescent="0.2">
      <c r="P8157" s="485"/>
      <c r="Q8157" s="485"/>
      <c r="R8157" s="485"/>
    </row>
    <row r="8158" spans="16:18" x14ac:dyDescent="0.2">
      <c r="P8158" s="485"/>
      <c r="Q8158" s="485"/>
      <c r="R8158" s="485"/>
    </row>
    <row r="8159" spans="16:18" x14ac:dyDescent="0.2">
      <c r="P8159" s="485"/>
      <c r="Q8159" s="485"/>
      <c r="R8159" s="485"/>
    </row>
    <row r="8160" spans="16:18" x14ac:dyDescent="0.2">
      <c r="P8160" s="485"/>
      <c r="Q8160" s="485"/>
      <c r="R8160" s="485"/>
    </row>
    <row r="8161" spans="16:18" x14ac:dyDescent="0.2">
      <c r="P8161" s="485"/>
      <c r="Q8161" s="485"/>
      <c r="R8161" s="485"/>
    </row>
    <row r="8162" spans="16:18" x14ac:dyDescent="0.2">
      <c r="P8162" s="485"/>
      <c r="Q8162" s="485"/>
      <c r="R8162" s="485"/>
    </row>
    <row r="8163" spans="16:18" x14ac:dyDescent="0.2">
      <c r="P8163" s="485"/>
      <c r="Q8163" s="485"/>
      <c r="R8163" s="485"/>
    </row>
    <row r="8164" spans="16:18" x14ac:dyDescent="0.2">
      <c r="P8164" s="485"/>
      <c r="Q8164" s="485"/>
      <c r="R8164" s="485"/>
    </row>
    <row r="8165" spans="16:18" x14ac:dyDescent="0.2">
      <c r="P8165" s="485"/>
      <c r="Q8165" s="485"/>
      <c r="R8165" s="485"/>
    </row>
    <row r="8166" spans="16:18" x14ac:dyDescent="0.2">
      <c r="P8166" s="485"/>
      <c r="Q8166" s="485"/>
      <c r="R8166" s="485"/>
    </row>
    <row r="8167" spans="16:18" x14ac:dyDescent="0.2">
      <c r="P8167" s="485"/>
      <c r="Q8167" s="485"/>
      <c r="R8167" s="485"/>
    </row>
    <row r="8168" spans="16:18" x14ac:dyDescent="0.2">
      <c r="P8168" s="485"/>
      <c r="Q8168" s="485"/>
      <c r="R8168" s="485"/>
    </row>
    <row r="8169" spans="16:18" x14ac:dyDescent="0.2">
      <c r="P8169" s="485"/>
      <c r="Q8169" s="485"/>
      <c r="R8169" s="485"/>
    </row>
    <row r="8170" spans="16:18" x14ac:dyDescent="0.2">
      <c r="P8170" s="485"/>
      <c r="Q8170" s="485"/>
      <c r="R8170" s="485"/>
    </row>
    <row r="8171" spans="16:18" x14ac:dyDescent="0.2">
      <c r="P8171" s="485"/>
      <c r="Q8171" s="485"/>
      <c r="R8171" s="485"/>
    </row>
    <row r="8172" spans="16:18" x14ac:dyDescent="0.2">
      <c r="P8172" s="485"/>
      <c r="Q8172" s="485"/>
      <c r="R8172" s="485"/>
    </row>
    <row r="8173" spans="16:18" x14ac:dyDescent="0.2">
      <c r="P8173" s="485"/>
      <c r="Q8173" s="485"/>
      <c r="R8173" s="485"/>
    </row>
    <row r="8174" spans="16:18" x14ac:dyDescent="0.2">
      <c r="P8174" s="485"/>
      <c r="Q8174" s="485"/>
      <c r="R8174" s="485"/>
    </row>
    <row r="8175" spans="16:18" x14ac:dyDescent="0.2">
      <c r="P8175" s="485"/>
      <c r="Q8175" s="485"/>
      <c r="R8175" s="485"/>
    </row>
    <row r="8176" spans="16:18" x14ac:dyDescent="0.2">
      <c r="P8176" s="485"/>
      <c r="Q8176" s="485"/>
      <c r="R8176" s="485"/>
    </row>
    <row r="8177" spans="16:18" x14ac:dyDescent="0.2">
      <c r="P8177" s="485"/>
      <c r="Q8177" s="485"/>
      <c r="R8177" s="485"/>
    </row>
    <row r="8178" spans="16:18" x14ac:dyDescent="0.2">
      <c r="P8178" s="485"/>
      <c r="Q8178" s="485"/>
      <c r="R8178" s="485"/>
    </row>
    <row r="8179" spans="16:18" x14ac:dyDescent="0.2">
      <c r="P8179" s="485"/>
      <c r="Q8179" s="485"/>
      <c r="R8179" s="485"/>
    </row>
    <row r="8180" spans="16:18" x14ac:dyDescent="0.2">
      <c r="P8180" s="485"/>
      <c r="Q8180" s="485"/>
      <c r="R8180" s="485"/>
    </row>
    <row r="8181" spans="16:18" x14ac:dyDescent="0.2">
      <c r="P8181" s="485"/>
      <c r="Q8181" s="485"/>
      <c r="R8181" s="485"/>
    </row>
    <row r="8182" spans="16:18" x14ac:dyDescent="0.2">
      <c r="P8182" s="485"/>
      <c r="Q8182" s="485"/>
      <c r="R8182" s="485"/>
    </row>
    <row r="8183" spans="16:18" x14ac:dyDescent="0.2">
      <c r="P8183" s="485"/>
      <c r="Q8183" s="485"/>
      <c r="R8183" s="485"/>
    </row>
    <row r="8184" spans="16:18" x14ac:dyDescent="0.2">
      <c r="P8184" s="485"/>
      <c r="Q8184" s="485"/>
      <c r="R8184" s="485"/>
    </row>
    <row r="8185" spans="16:18" x14ac:dyDescent="0.2">
      <c r="P8185" s="485"/>
      <c r="Q8185" s="485"/>
      <c r="R8185" s="485"/>
    </row>
    <row r="8186" spans="16:18" x14ac:dyDescent="0.2">
      <c r="P8186" s="485"/>
      <c r="Q8186" s="485"/>
      <c r="R8186" s="485"/>
    </row>
    <row r="8187" spans="16:18" x14ac:dyDescent="0.2">
      <c r="P8187" s="485"/>
      <c r="Q8187" s="485"/>
      <c r="R8187" s="485"/>
    </row>
    <row r="8188" spans="16:18" x14ac:dyDescent="0.2">
      <c r="P8188" s="485"/>
      <c r="Q8188" s="485"/>
      <c r="R8188" s="485"/>
    </row>
    <row r="8189" spans="16:18" x14ac:dyDescent="0.2">
      <c r="P8189" s="485"/>
      <c r="Q8189" s="485"/>
      <c r="R8189" s="485"/>
    </row>
    <row r="8190" spans="16:18" x14ac:dyDescent="0.2">
      <c r="P8190" s="485"/>
      <c r="Q8190" s="485"/>
      <c r="R8190" s="485"/>
    </row>
    <row r="8191" spans="16:18" x14ac:dyDescent="0.2">
      <c r="P8191" s="485"/>
      <c r="Q8191" s="485"/>
      <c r="R8191" s="485"/>
    </row>
    <row r="8192" spans="16:18" x14ac:dyDescent="0.2">
      <c r="P8192" s="485"/>
      <c r="Q8192" s="485"/>
      <c r="R8192" s="485"/>
    </row>
    <row r="8193" spans="16:18" x14ac:dyDescent="0.2">
      <c r="P8193" s="485"/>
      <c r="Q8193" s="485"/>
      <c r="R8193" s="485"/>
    </row>
    <row r="8194" spans="16:18" x14ac:dyDescent="0.2">
      <c r="P8194" s="485"/>
      <c r="Q8194" s="485"/>
      <c r="R8194" s="485"/>
    </row>
    <row r="8195" spans="16:18" x14ac:dyDescent="0.2">
      <c r="P8195" s="485"/>
      <c r="Q8195" s="485"/>
      <c r="R8195" s="485"/>
    </row>
    <row r="8196" spans="16:18" x14ac:dyDescent="0.2">
      <c r="P8196" s="485"/>
      <c r="Q8196" s="485"/>
      <c r="R8196" s="485"/>
    </row>
    <row r="8197" spans="16:18" x14ac:dyDescent="0.2">
      <c r="P8197" s="485"/>
      <c r="Q8197" s="485"/>
      <c r="R8197" s="485"/>
    </row>
    <row r="8198" spans="16:18" x14ac:dyDescent="0.2">
      <c r="P8198" s="485"/>
      <c r="Q8198" s="485"/>
      <c r="R8198" s="485"/>
    </row>
    <row r="8199" spans="16:18" x14ac:dyDescent="0.2">
      <c r="P8199" s="485"/>
      <c r="Q8199" s="485"/>
      <c r="R8199" s="485"/>
    </row>
    <row r="8200" spans="16:18" x14ac:dyDescent="0.2">
      <c r="P8200" s="485"/>
      <c r="Q8200" s="485"/>
      <c r="R8200" s="485"/>
    </row>
    <row r="8201" spans="16:18" x14ac:dyDescent="0.2">
      <c r="P8201" s="485"/>
      <c r="Q8201" s="485"/>
      <c r="R8201" s="485"/>
    </row>
    <row r="8202" spans="16:18" x14ac:dyDescent="0.2">
      <c r="P8202" s="485"/>
      <c r="Q8202" s="485"/>
      <c r="R8202" s="485"/>
    </row>
    <row r="8203" spans="16:18" x14ac:dyDescent="0.2">
      <c r="P8203" s="485"/>
      <c r="Q8203" s="485"/>
      <c r="R8203" s="485"/>
    </row>
    <row r="8204" spans="16:18" x14ac:dyDescent="0.2">
      <c r="P8204" s="485"/>
      <c r="Q8204" s="485"/>
      <c r="R8204" s="485"/>
    </row>
    <row r="8205" spans="16:18" x14ac:dyDescent="0.2">
      <c r="P8205" s="485"/>
      <c r="Q8205" s="485"/>
      <c r="R8205" s="485"/>
    </row>
    <row r="8206" spans="16:18" x14ac:dyDescent="0.2">
      <c r="P8206" s="485"/>
      <c r="Q8206" s="485"/>
      <c r="R8206" s="485"/>
    </row>
    <row r="8207" spans="16:18" x14ac:dyDescent="0.2">
      <c r="P8207" s="485"/>
      <c r="Q8207" s="485"/>
      <c r="R8207" s="485"/>
    </row>
    <row r="8208" spans="16:18" x14ac:dyDescent="0.2">
      <c r="P8208" s="485"/>
      <c r="Q8208" s="485"/>
      <c r="R8208" s="485"/>
    </row>
    <row r="8209" spans="16:18" x14ac:dyDescent="0.2">
      <c r="P8209" s="485"/>
      <c r="Q8209" s="485"/>
      <c r="R8209" s="485"/>
    </row>
    <row r="8210" spans="16:18" x14ac:dyDescent="0.2">
      <c r="P8210" s="485"/>
      <c r="Q8210" s="485"/>
      <c r="R8210" s="485"/>
    </row>
    <row r="8211" spans="16:18" x14ac:dyDescent="0.2">
      <c r="P8211" s="485"/>
      <c r="Q8211" s="485"/>
      <c r="R8211" s="485"/>
    </row>
    <row r="8212" spans="16:18" x14ac:dyDescent="0.2">
      <c r="P8212" s="485"/>
      <c r="Q8212" s="485"/>
      <c r="R8212" s="485"/>
    </row>
    <row r="8213" spans="16:18" x14ac:dyDescent="0.2">
      <c r="P8213" s="485"/>
      <c r="Q8213" s="485"/>
      <c r="R8213" s="485"/>
    </row>
    <row r="8214" spans="16:18" x14ac:dyDescent="0.2">
      <c r="P8214" s="485"/>
      <c r="Q8214" s="485"/>
      <c r="R8214" s="485"/>
    </row>
    <row r="8215" spans="16:18" x14ac:dyDescent="0.2">
      <c r="P8215" s="485"/>
      <c r="Q8215" s="485"/>
      <c r="R8215" s="485"/>
    </row>
    <row r="8216" spans="16:18" x14ac:dyDescent="0.2">
      <c r="P8216" s="485"/>
      <c r="Q8216" s="485"/>
      <c r="R8216" s="485"/>
    </row>
    <row r="8217" spans="16:18" x14ac:dyDescent="0.2">
      <c r="P8217" s="485"/>
      <c r="Q8217" s="485"/>
      <c r="R8217" s="485"/>
    </row>
    <row r="8218" spans="16:18" x14ac:dyDescent="0.2">
      <c r="P8218" s="485"/>
      <c r="Q8218" s="485"/>
      <c r="R8218" s="485"/>
    </row>
    <row r="8219" spans="16:18" x14ac:dyDescent="0.2">
      <c r="P8219" s="485"/>
      <c r="Q8219" s="485"/>
      <c r="R8219" s="485"/>
    </row>
    <row r="8220" spans="16:18" x14ac:dyDescent="0.2">
      <c r="P8220" s="485"/>
      <c r="Q8220" s="485"/>
      <c r="R8220" s="485"/>
    </row>
    <row r="8221" spans="16:18" x14ac:dyDescent="0.2">
      <c r="P8221" s="485"/>
      <c r="Q8221" s="485"/>
      <c r="R8221" s="485"/>
    </row>
    <row r="8222" spans="16:18" x14ac:dyDescent="0.2">
      <c r="P8222" s="485"/>
      <c r="Q8222" s="485"/>
      <c r="R8222" s="485"/>
    </row>
    <row r="8223" spans="16:18" x14ac:dyDescent="0.2">
      <c r="P8223" s="485"/>
      <c r="Q8223" s="485"/>
      <c r="R8223" s="485"/>
    </row>
    <row r="8224" spans="16:18" x14ac:dyDescent="0.2">
      <c r="P8224" s="485"/>
      <c r="Q8224" s="485"/>
      <c r="R8224" s="485"/>
    </row>
    <row r="8225" spans="16:18" x14ac:dyDescent="0.2">
      <c r="P8225" s="485"/>
      <c r="Q8225" s="485"/>
      <c r="R8225" s="485"/>
    </row>
    <row r="8226" spans="16:18" x14ac:dyDescent="0.2">
      <c r="P8226" s="485"/>
      <c r="Q8226" s="485"/>
      <c r="R8226" s="485"/>
    </row>
    <row r="8227" spans="16:18" x14ac:dyDescent="0.2">
      <c r="P8227" s="485"/>
      <c r="Q8227" s="485"/>
      <c r="R8227" s="485"/>
    </row>
    <row r="8228" spans="16:18" x14ac:dyDescent="0.2">
      <c r="P8228" s="485"/>
      <c r="Q8228" s="485"/>
      <c r="R8228" s="485"/>
    </row>
    <row r="8229" spans="16:18" x14ac:dyDescent="0.2">
      <c r="P8229" s="485"/>
      <c r="Q8229" s="485"/>
      <c r="R8229" s="485"/>
    </row>
    <row r="8230" spans="16:18" x14ac:dyDescent="0.2">
      <c r="P8230" s="485"/>
      <c r="Q8230" s="485"/>
      <c r="R8230" s="485"/>
    </row>
    <row r="8231" spans="16:18" x14ac:dyDescent="0.2">
      <c r="P8231" s="485"/>
      <c r="Q8231" s="485"/>
      <c r="R8231" s="485"/>
    </row>
    <row r="8232" spans="16:18" x14ac:dyDescent="0.2">
      <c r="P8232" s="485"/>
      <c r="Q8232" s="485"/>
      <c r="R8232" s="485"/>
    </row>
    <row r="8233" spans="16:18" x14ac:dyDescent="0.2">
      <c r="P8233" s="485"/>
      <c r="Q8233" s="485"/>
      <c r="R8233" s="485"/>
    </row>
    <row r="8234" spans="16:18" x14ac:dyDescent="0.2">
      <c r="P8234" s="485"/>
      <c r="Q8234" s="485"/>
      <c r="R8234" s="485"/>
    </row>
    <row r="8235" spans="16:18" x14ac:dyDescent="0.2">
      <c r="P8235" s="485"/>
      <c r="Q8235" s="485"/>
      <c r="R8235" s="485"/>
    </row>
    <row r="8236" spans="16:18" x14ac:dyDescent="0.2">
      <c r="P8236" s="485"/>
      <c r="Q8236" s="485"/>
      <c r="R8236" s="485"/>
    </row>
    <row r="8237" spans="16:18" x14ac:dyDescent="0.2">
      <c r="P8237" s="485"/>
      <c r="Q8237" s="485"/>
      <c r="R8237" s="485"/>
    </row>
    <row r="8238" spans="16:18" x14ac:dyDescent="0.2">
      <c r="P8238" s="485"/>
      <c r="Q8238" s="485"/>
      <c r="R8238" s="485"/>
    </row>
    <row r="8239" spans="16:18" x14ac:dyDescent="0.2">
      <c r="P8239" s="485"/>
      <c r="Q8239" s="485"/>
      <c r="R8239" s="485"/>
    </row>
    <row r="8240" spans="16:18" x14ac:dyDescent="0.2">
      <c r="P8240" s="485"/>
      <c r="Q8240" s="485"/>
      <c r="R8240" s="485"/>
    </row>
    <row r="8241" spans="16:18" x14ac:dyDescent="0.2">
      <c r="P8241" s="485"/>
      <c r="Q8241" s="485"/>
      <c r="R8241" s="485"/>
    </row>
    <row r="8242" spans="16:18" x14ac:dyDescent="0.2">
      <c r="P8242" s="485"/>
      <c r="Q8242" s="485"/>
      <c r="R8242" s="485"/>
    </row>
    <row r="8243" spans="16:18" x14ac:dyDescent="0.2">
      <c r="P8243" s="485"/>
      <c r="Q8243" s="485"/>
      <c r="R8243" s="485"/>
    </row>
    <row r="8244" spans="16:18" x14ac:dyDescent="0.2">
      <c r="P8244" s="485"/>
      <c r="Q8244" s="485"/>
      <c r="R8244" s="485"/>
    </row>
    <row r="8245" spans="16:18" x14ac:dyDescent="0.2">
      <c r="P8245" s="485"/>
      <c r="Q8245" s="485"/>
      <c r="R8245" s="485"/>
    </row>
    <row r="8246" spans="16:18" x14ac:dyDescent="0.2">
      <c r="P8246" s="485"/>
      <c r="Q8246" s="485"/>
      <c r="R8246" s="485"/>
    </row>
    <row r="8247" spans="16:18" x14ac:dyDescent="0.2">
      <c r="P8247" s="485"/>
      <c r="Q8247" s="485"/>
      <c r="R8247" s="485"/>
    </row>
    <row r="8248" spans="16:18" x14ac:dyDescent="0.2">
      <c r="P8248" s="485"/>
      <c r="Q8248" s="485"/>
      <c r="R8248" s="485"/>
    </row>
    <row r="8249" spans="16:18" x14ac:dyDescent="0.2">
      <c r="P8249" s="485"/>
      <c r="Q8249" s="485"/>
      <c r="R8249" s="485"/>
    </row>
    <row r="8250" spans="16:18" x14ac:dyDescent="0.2">
      <c r="P8250" s="485"/>
      <c r="Q8250" s="485"/>
      <c r="R8250" s="485"/>
    </row>
    <row r="8251" spans="16:18" x14ac:dyDescent="0.2">
      <c r="P8251" s="485"/>
      <c r="Q8251" s="485"/>
      <c r="R8251" s="485"/>
    </row>
    <row r="8252" spans="16:18" x14ac:dyDescent="0.2">
      <c r="P8252" s="485"/>
      <c r="Q8252" s="485"/>
      <c r="R8252" s="485"/>
    </row>
    <row r="8253" spans="16:18" x14ac:dyDescent="0.2">
      <c r="P8253" s="485"/>
      <c r="Q8253" s="485"/>
      <c r="R8253" s="485"/>
    </row>
    <row r="8254" spans="16:18" x14ac:dyDescent="0.2">
      <c r="P8254" s="485"/>
      <c r="Q8254" s="485"/>
      <c r="R8254" s="485"/>
    </row>
    <row r="8255" spans="16:18" x14ac:dyDescent="0.2">
      <c r="P8255" s="485"/>
      <c r="Q8255" s="485"/>
      <c r="R8255" s="485"/>
    </row>
    <row r="8256" spans="16:18" x14ac:dyDescent="0.2">
      <c r="P8256" s="485"/>
      <c r="Q8256" s="485"/>
      <c r="R8256" s="485"/>
    </row>
    <row r="8257" spans="16:18" x14ac:dyDescent="0.2">
      <c r="P8257" s="485"/>
      <c r="Q8257" s="485"/>
      <c r="R8257" s="485"/>
    </row>
    <row r="8258" spans="16:18" x14ac:dyDescent="0.2">
      <c r="P8258" s="485"/>
      <c r="Q8258" s="485"/>
      <c r="R8258" s="485"/>
    </row>
    <row r="8259" spans="16:18" x14ac:dyDescent="0.2">
      <c r="P8259" s="485"/>
      <c r="Q8259" s="485"/>
      <c r="R8259" s="485"/>
    </row>
    <row r="8260" spans="16:18" x14ac:dyDescent="0.2">
      <c r="P8260" s="485"/>
      <c r="Q8260" s="485"/>
      <c r="R8260" s="485"/>
    </row>
    <row r="8261" spans="16:18" x14ac:dyDescent="0.2">
      <c r="P8261" s="485"/>
      <c r="Q8261" s="485"/>
      <c r="R8261" s="485"/>
    </row>
    <row r="8262" spans="16:18" x14ac:dyDescent="0.2">
      <c r="P8262" s="485"/>
      <c r="Q8262" s="485"/>
      <c r="R8262" s="485"/>
    </row>
    <row r="8263" spans="16:18" x14ac:dyDescent="0.2">
      <c r="P8263" s="485"/>
      <c r="Q8263" s="485"/>
      <c r="R8263" s="485"/>
    </row>
    <row r="8264" spans="16:18" x14ac:dyDescent="0.2">
      <c r="P8264" s="485"/>
      <c r="Q8264" s="485"/>
      <c r="R8264" s="485"/>
    </row>
    <row r="8265" spans="16:18" x14ac:dyDescent="0.2">
      <c r="P8265" s="485"/>
      <c r="Q8265" s="485"/>
      <c r="R8265" s="485"/>
    </row>
    <row r="8266" spans="16:18" x14ac:dyDescent="0.2">
      <c r="P8266" s="485"/>
      <c r="Q8266" s="485"/>
      <c r="R8266" s="485"/>
    </row>
    <row r="8267" spans="16:18" x14ac:dyDescent="0.2">
      <c r="P8267" s="485"/>
      <c r="Q8267" s="485"/>
      <c r="R8267" s="485"/>
    </row>
    <row r="8268" spans="16:18" x14ac:dyDescent="0.2">
      <c r="P8268" s="485"/>
      <c r="Q8268" s="485"/>
      <c r="R8268" s="485"/>
    </row>
    <row r="8269" spans="16:18" x14ac:dyDescent="0.2">
      <c r="P8269" s="485"/>
      <c r="Q8269" s="485"/>
      <c r="R8269" s="485"/>
    </row>
    <row r="8270" spans="16:18" x14ac:dyDescent="0.2">
      <c r="P8270" s="485"/>
      <c r="Q8270" s="485"/>
      <c r="R8270" s="485"/>
    </row>
    <row r="8271" spans="16:18" x14ac:dyDescent="0.2">
      <c r="P8271" s="485"/>
      <c r="Q8271" s="485"/>
      <c r="R8271" s="485"/>
    </row>
    <row r="8272" spans="16:18" x14ac:dyDescent="0.2">
      <c r="P8272" s="485"/>
      <c r="Q8272" s="485"/>
      <c r="R8272" s="485"/>
    </row>
    <row r="8273" spans="16:18" x14ac:dyDescent="0.2">
      <c r="P8273" s="485"/>
      <c r="Q8273" s="485"/>
      <c r="R8273" s="485"/>
    </row>
    <row r="8274" spans="16:18" x14ac:dyDescent="0.2">
      <c r="P8274" s="485"/>
      <c r="Q8274" s="485"/>
      <c r="R8274" s="485"/>
    </row>
    <row r="8275" spans="16:18" x14ac:dyDescent="0.2">
      <c r="P8275" s="485"/>
      <c r="Q8275" s="485"/>
      <c r="R8275" s="485"/>
    </row>
    <row r="8276" spans="16:18" x14ac:dyDescent="0.2">
      <c r="P8276" s="485"/>
      <c r="Q8276" s="485"/>
      <c r="R8276" s="485"/>
    </row>
    <row r="8277" spans="16:18" x14ac:dyDescent="0.2">
      <c r="P8277" s="485"/>
      <c r="Q8277" s="485"/>
      <c r="R8277" s="485"/>
    </row>
    <row r="8278" spans="16:18" x14ac:dyDescent="0.2">
      <c r="P8278" s="485"/>
      <c r="Q8278" s="485"/>
      <c r="R8278" s="485"/>
    </row>
    <row r="8279" spans="16:18" x14ac:dyDescent="0.2">
      <c r="P8279" s="485"/>
      <c r="Q8279" s="485"/>
      <c r="R8279" s="485"/>
    </row>
    <row r="8280" spans="16:18" x14ac:dyDescent="0.2">
      <c r="P8280" s="485"/>
      <c r="Q8280" s="485"/>
      <c r="R8280" s="485"/>
    </row>
    <row r="8281" spans="16:18" x14ac:dyDescent="0.2">
      <c r="P8281" s="485"/>
      <c r="Q8281" s="485"/>
      <c r="R8281" s="485"/>
    </row>
    <row r="8282" spans="16:18" x14ac:dyDescent="0.2">
      <c r="P8282" s="485"/>
      <c r="Q8282" s="485"/>
      <c r="R8282" s="485"/>
    </row>
    <row r="8283" spans="16:18" x14ac:dyDescent="0.2">
      <c r="P8283" s="485"/>
      <c r="Q8283" s="485"/>
      <c r="R8283" s="485"/>
    </row>
    <row r="8284" spans="16:18" x14ac:dyDescent="0.2">
      <c r="P8284" s="485"/>
      <c r="Q8284" s="485"/>
      <c r="R8284" s="485"/>
    </row>
    <row r="8285" spans="16:18" x14ac:dyDescent="0.2">
      <c r="P8285" s="485"/>
      <c r="Q8285" s="485"/>
      <c r="R8285" s="485"/>
    </row>
    <row r="8286" spans="16:18" x14ac:dyDescent="0.2">
      <c r="P8286" s="485"/>
      <c r="Q8286" s="485"/>
      <c r="R8286" s="485"/>
    </row>
    <row r="8287" spans="16:18" x14ac:dyDescent="0.2">
      <c r="P8287" s="485"/>
      <c r="Q8287" s="485"/>
      <c r="R8287" s="485"/>
    </row>
    <row r="8288" spans="16:18" x14ac:dyDescent="0.2">
      <c r="P8288" s="485"/>
      <c r="Q8288" s="485"/>
      <c r="R8288" s="485"/>
    </row>
    <row r="8289" spans="16:18" x14ac:dyDescent="0.2">
      <c r="P8289" s="485"/>
      <c r="Q8289" s="485"/>
      <c r="R8289" s="485"/>
    </row>
    <row r="8290" spans="16:18" x14ac:dyDescent="0.2">
      <c r="P8290" s="485"/>
      <c r="Q8290" s="485"/>
      <c r="R8290" s="485"/>
    </row>
    <row r="8291" spans="16:18" x14ac:dyDescent="0.2">
      <c r="P8291" s="485"/>
      <c r="Q8291" s="485"/>
      <c r="R8291" s="485"/>
    </row>
    <row r="8292" spans="16:18" x14ac:dyDescent="0.2">
      <c r="P8292" s="485"/>
      <c r="Q8292" s="485"/>
      <c r="R8292" s="485"/>
    </row>
    <row r="8293" spans="16:18" x14ac:dyDescent="0.2">
      <c r="P8293" s="485"/>
      <c r="Q8293" s="485"/>
      <c r="R8293" s="485"/>
    </row>
    <row r="8294" spans="16:18" x14ac:dyDescent="0.2">
      <c r="P8294" s="485"/>
      <c r="Q8294" s="485"/>
      <c r="R8294" s="485"/>
    </row>
    <row r="8295" spans="16:18" x14ac:dyDescent="0.2">
      <c r="P8295" s="485"/>
      <c r="Q8295" s="485"/>
      <c r="R8295" s="485"/>
    </row>
    <row r="8296" spans="16:18" x14ac:dyDescent="0.2">
      <c r="P8296" s="485"/>
      <c r="Q8296" s="485"/>
      <c r="R8296" s="485"/>
    </row>
    <row r="8297" spans="16:18" x14ac:dyDescent="0.2">
      <c r="P8297" s="485"/>
      <c r="Q8297" s="485"/>
      <c r="R8297" s="485"/>
    </row>
    <row r="8298" spans="16:18" x14ac:dyDescent="0.2">
      <c r="P8298" s="485"/>
      <c r="Q8298" s="485"/>
      <c r="R8298" s="485"/>
    </row>
    <row r="8299" spans="16:18" x14ac:dyDescent="0.2">
      <c r="P8299" s="485"/>
      <c r="Q8299" s="485"/>
      <c r="R8299" s="485"/>
    </row>
    <row r="8300" spans="16:18" x14ac:dyDescent="0.2">
      <c r="P8300" s="485"/>
      <c r="Q8300" s="485"/>
      <c r="R8300" s="485"/>
    </row>
    <row r="8301" spans="16:18" x14ac:dyDescent="0.2">
      <c r="P8301" s="485"/>
      <c r="Q8301" s="485"/>
      <c r="R8301" s="485"/>
    </row>
    <row r="8302" spans="16:18" x14ac:dyDescent="0.2">
      <c r="P8302" s="485"/>
      <c r="Q8302" s="485"/>
      <c r="R8302" s="485"/>
    </row>
    <row r="8303" spans="16:18" x14ac:dyDescent="0.2">
      <c r="P8303" s="485"/>
      <c r="Q8303" s="485"/>
      <c r="R8303" s="485"/>
    </row>
    <row r="8304" spans="16:18" x14ac:dyDescent="0.2">
      <c r="P8304" s="485"/>
      <c r="Q8304" s="485"/>
      <c r="R8304" s="485"/>
    </row>
    <row r="8305" spans="16:18" x14ac:dyDescent="0.2">
      <c r="P8305" s="485"/>
      <c r="Q8305" s="485"/>
      <c r="R8305" s="485"/>
    </row>
    <row r="8306" spans="16:18" x14ac:dyDescent="0.2">
      <c r="P8306" s="485"/>
      <c r="Q8306" s="485"/>
      <c r="R8306" s="485"/>
    </row>
    <row r="8307" spans="16:18" x14ac:dyDescent="0.2">
      <c r="P8307" s="485"/>
      <c r="Q8307" s="485"/>
      <c r="R8307" s="485"/>
    </row>
    <row r="8308" spans="16:18" x14ac:dyDescent="0.2">
      <c r="P8308" s="485"/>
      <c r="Q8308" s="485"/>
      <c r="R8308" s="485"/>
    </row>
    <row r="8309" spans="16:18" x14ac:dyDescent="0.2">
      <c r="P8309" s="485"/>
      <c r="Q8309" s="485"/>
      <c r="R8309" s="485"/>
    </row>
    <row r="8310" spans="16:18" x14ac:dyDescent="0.2">
      <c r="P8310" s="485"/>
      <c r="Q8310" s="485"/>
      <c r="R8310" s="485"/>
    </row>
    <row r="8311" spans="16:18" x14ac:dyDescent="0.2">
      <c r="P8311" s="485"/>
      <c r="Q8311" s="485"/>
      <c r="R8311" s="485"/>
    </row>
    <row r="8312" spans="16:18" x14ac:dyDescent="0.2">
      <c r="P8312" s="485"/>
      <c r="Q8312" s="485"/>
      <c r="R8312" s="485"/>
    </row>
    <row r="8313" spans="16:18" x14ac:dyDescent="0.2">
      <c r="P8313" s="485"/>
      <c r="Q8313" s="485"/>
      <c r="R8313" s="485"/>
    </row>
    <row r="8314" spans="16:18" x14ac:dyDescent="0.2">
      <c r="P8314" s="485"/>
      <c r="Q8314" s="485"/>
      <c r="R8314" s="485"/>
    </row>
    <row r="8315" spans="16:18" x14ac:dyDescent="0.2">
      <c r="P8315" s="485"/>
      <c r="Q8315" s="485"/>
      <c r="R8315" s="485"/>
    </row>
    <row r="8316" spans="16:18" x14ac:dyDescent="0.2">
      <c r="P8316" s="485"/>
      <c r="Q8316" s="485"/>
      <c r="R8316" s="485"/>
    </row>
    <row r="8317" spans="16:18" x14ac:dyDescent="0.2">
      <c r="P8317" s="485"/>
      <c r="Q8317" s="485"/>
      <c r="R8317" s="485"/>
    </row>
    <row r="8318" spans="16:18" x14ac:dyDescent="0.2">
      <c r="P8318" s="485"/>
      <c r="Q8318" s="485"/>
      <c r="R8318" s="485"/>
    </row>
    <row r="8319" spans="16:18" x14ac:dyDescent="0.2">
      <c r="P8319" s="485"/>
      <c r="Q8319" s="485"/>
      <c r="R8319" s="485"/>
    </row>
    <row r="8320" spans="16:18" x14ac:dyDescent="0.2">
      <c r="P8320" s="485"/>
      <c r="Q8320" s="485"/>
      <c r="R8320" s="485"/>
    </row>
    <row r="8321" spans="16:18" x14ac:dyDescent="0.2">
      <c r="P8321" s="485"/>
      <c r="Q8321" s="485"/>
      <c r="R8321" s="485"/>
    </row>
    <row r="8322" spans="16:18" x14ac:dyDescent="0.2">
      <c r="P8322" s="485"/>
      <c r="Q8322" s="485"/>
      <c r="R8322" s="485"/>
    </row>
    <row r="8323" spans="16:18" x14ac:dyDescent="0.2">
      <c r="P8323" s="485"/>
      <c r="Q8323" s="485"/>
      <c r="R8323" s="485"/>
    </row>
    <row r="8324" spans="16:18" x14ac:dyDescent="0.2">
      <c r="P8324" s="485"/>
      <c r="Q8324" s="485"/>
      <c r="R8324" s="485"/>
    </row>
    <row r="8325" spans="16:18" x14ac:dyDescent="0.2">
      <c r="P8325" s="485"/>
      <c r="Q8325" s="485"/>
      <c r="R8325" s="485"/>
    </row>
    <row r="8326" spans="16:18" x14ac:dyDescent="0.2">
      <c r="P8326" s="485"/>
      <c r="Q8326" s="485"/>
      <c r="R8326" s="485"/>
    </row>
    <row r="8327" spans="16:18" x14ac:dyDescent="0.2">
      <c r="P8327" s="485"/>
      <c r="Q8327" s="485"/>
      <c r="R8327" s="485"/>
    </row>
    <row r="8328" spans="16:18" x14ac:dyDescent="0.2">
      <c r="P8328" s="485"/>
      <c r="Q8328" s="485"/>
      <c r="R8328" s="485"/>
    </row>
    <row r="8329" spans="16:18" x14ac:dyDescent="0.2">
      <c r="P8329" s="485"/>
      <c r="Q8329" s="485"/>
      <c r="R8329" s="485"/>
    </row>
    <row r="8330" spans="16:18" x14ac:dyDescent="0.2">
      <c r="P8330" s="485"/>
      <c r="Q8330" s="485"/>
      <c r="R8330" s="485"/>
    </row>
    <row r="8331" spans="16:18" x14ac:dyDescent="0.2">
      <c r="P8331" s="485"/>
      <c r="Q8331" s="485"/>
      <c r="R8331" s="485"/>
    </row>
    <row r="8332" spans="16:18" x14ac:dyDescent="0.2">
      <c r="P8332" s="485"/>
      <c r="Q8332" s="485"/>
      <c r="R8332" s="485"/>
    </row>
    <row r="8333" spans="16:18" x14ac:dyDescent="0.2">
      <c r="P8333" s="485"/>
      <c r="Q8333" s="485"/>
      <c r="R8333" s="485"/>
    </row>
    <row r="8334" spans="16:18" x14ac:dyDescent="0.2">
      <c r="P8334" s="485"/>
      <c r="Q8334" s="485"/>
      <c r="R8334" s="485"/>
    </row>
    <row r="8335" spans="16:18" x14ac:dyDescent="0.2">
      <c r="P8335" s="485"/>
      <c r="Q8335" s="485"/>
      <c r="R8335" s="485"/>
    </row>
    <row r="8336" spans="16:18" x14ac:dyDescent="0.2">
      <c r="P8336" s="485"/>
      <c r="Q8336" s="485"/>
      <c r="R8336" s="485"/>
    </row>
    <row r="8337" spans="16:18" x14ac:dyDescent="0.2">
      <c r="P8337" s="485"/>
      <c r="Q8337" s="485"/>
      <c r="R8337" s="485"/>
    </row>
    <row r="8338" spans="16:18" x14ac:dyDescent="0.2">
      <c r="P8338" s="485"/>
      <c r="Q8338" s="485"/>
      <c r="R8338" s="485"/>
    </row>
    <row r="8339" spans="16:18" x14ac:dyDescent="0.2">
      <c r="P8339" s="485"/>
      <c r="Q8339" s="485"/>
      <c r="R8339" s="485"/>
    </row>
    <row r="8340" spans="16:18" x14ac:dyDescent="0.2">
      <c r="P8340" s="485"/>
      <c r="Q8340" s="485"/>
      <c r="R8340" s="485"/>
    </row>
    <row r="8341" spans="16:18" x14ac:dyDescent="0.2">
      <c r="P8341" s="485"/>
      <c r="Q8341" s="485"/>
      <c r="R8341" s="485"/>
    </row>
    <row r="8342" spans="16:18" x14ac:dyDescent="0.2">
      <c r="P8342" s="485"/>
      <c r="Q8342" s="485"/>
      <c r="R8342" s="485"/>
    </row>
    <row r="8343" spans="16:18" x14ac:dyDescent="0.2">
      <c r="P8343" s="485"/>
      <c r="Q8343" s="485"/>
      <c r="R8343" s="485"/>
    </row>
    <row r="8344" spans="16:18" x14ac:dyDescent="0.2">
      <c r="P8344" s="485"/>
      <c r="Q8344" s="485"/>
      <c r="R8344" s="485"/>
    </row>
    <row r="8345" spans="16:18" x14ac:dyDescent="0.2">
      <c r="P8345" s="485"/>
      <c r="Q8345" s="485"/>
      <c r="R8345" s="485"/>
    </row>
    <row r="8346" spans="16:18" x14ac:dyDescent="0.2">
      <c r="P8346" s="485"/>
      <c r="Q8346" s="485"/>
      <c r="R8346" s="485"/>
    </row>
    <row r="8347" spans="16:18" x14ac:dyDescent="0.2">
      <c r="P8347" s="485"/>
      <c r="Q8347" s="485"/>
      <c r="R8347" s="485"/>
    </row>
    <row r="8348" spans="16:18" x14ac:dyDescent="0.2">
      <c r="P8348" s="485"/>
      <c r="Q8348" s="485"/>
      <c r="R8348" s="485"/>
    </row>
    <row r="8349" spans="16:18" x14ac:dyDescent="0.2">
      <c r="P8349" s="485"/>
      <c r="Q8349" s="485"/>
      <c r="R8349" s="485"/>
    </row>
    <row r="8350" spans="16:18" x14ac:dyDescent="0.2">
      <c r="P8350" s="485"/>
      <c r="Q8350" s="485"/>
      <c r="R8350" s="485"/>
    </row>
    <row r="8351" spans="16:18" x14ac:dyDescent="0.2">
      <c r="P8351" s="485"/>
      <c r="Q8351" s="485"/>
      <c r="R8351" s="485"/>
    </row>
    <row r="8352" spans="16:18" x14ac:dyDescent="0.2">
      <c r="P8352" s="485"/>
      <c r="Q8352" s="485"/>
      <c r="R8352" s="485"/>
    </row>
    <row r="8353" spans="16:18" x14ac:dyDescent="0.2">
      <c r="P8353" s="485"/>
      <c r="Q8353" s="485"/>
      <c r="R8353" s="485"/>
    </row>
    <row r="8354" spans="16:18" x14ac:dyDescent="0.2">
      <c r="P8354" s="485"/>
      <c r="Q8354" s="485"/>
      <c r="R8354" s="485"/>
    </row>
    <row r="8355" spans="16:18" x14ac:dyDescent="0.2">
      <c r="P8355" s="485"/>
      <c r="Q8355" s="485"/>
      <c r="R8355" s="485"/>
    </row>
    <row r="8356" spans="16:18" x14ac:dyDescent="0.2">
      <c r="P8356" s="485"/>
      <c r="Q8356" s="485"/>
      <c r="R8356" s="485"/>
    </row>
    <row r="8357" spans="16:18" x14ac:dyDescent="0.2">
      <c r="P8357" s="485"/>
      <c r="Q8357" s="485"/>
      <c r="R8357" s="485"/>
    </row>
    <row r="8358" spans="16:18" x14ac:dyDescent="0.2">
      <c r="P8358" s="485"/>
      <c r="Q8358" s="485"/>
      <c r="R8358" s="485"/>
    </row>
    <row r="8359" spans="16:18" x14ac:dyDescent="0.2">
      <c r="P8359" s="485"/>
      <c r="Q8359" s="485"/>
      <c r="R8359" s="485"/>
    </row>
    <row r="8360" spans="16:18" x14ac:dyDescent="0.2">
      <c r="P8360" s="485"/>
      <c r="Q8360" s="485"/>
      <c r="R8360" s="485"/>
    </row>
    <row r="8361" spans="16:18" x14ac:dyDescent="0.2">
      <c r="P8361" s="485"/>
      <c r="Q8361" s="485"/>
      <c r="R8361" s="485"/>
    </row>
    <row r="8362" spans="16:18" x14ac:dyDescent="0.2">
      <c r="P8362" s="485"/>
      <c r="Q8362" s="485"/>
      <c r="R8362" s="485"/>
    </row>
    <row r="8363" spans="16:18" x14ac:dyDescent="0.2">
      <c r="P8363" s="485"/>
      <c r="Q8363" s="485"/>
      <c r="R8363" s="485"/>
    </row>
    <row r="8364" spans="16:18" x14ac:dyDescent="0.2">
      <c r="P8364" s="485"/>
      <c r="Q8364" s="485"/>
      <c r="R8364" s="485"/>
    </row>
    <row r="8365" spans="16:18" x14ac:dyDescent="0.2">
      <c r="P8365" s="485"/>
      <c r="Q8365" s="485"/>
      <c r="R8365" s="485"/>
    </row>
    <row r="8366" spans="16:18" x14ac:dyDescent="0.2">
      <c r="P8366" s="485"/>
      <c r="Q8366" s="485"/>
      <c r="R8366" s="485"/>
    </row>
    <row r="8367" spans="16:18" x14ac:dyDescent="0.2">
      <c r="P8367" s="485"/>
      <c r="Q8367" s="485"/>
      <c r="R8367" s="485"/>
    </row>
    <row r="8368" spans="16:18" x14ac:dyDescent="0.2">
      <c r="P8368" s="485"/>
      <c r="Q8368" s="485"/>
      <c r="R8368" s="485"/>
    </row>
    <row r="8369" spans="16:18" x14ac:dyDescent="0.2">
      <c r="P8369" s="485"/>
      <c r="Q8369" s="485"/>
      <c r="R8369" s="485"/>
    </row>
    <row r="8370" spans="16:18" x14ac:dyDescent="0.2">
      <c r="P8370" s="485"/>
      <c r="Q8370" s="485"/>
      <c r="R8370" s="485"/>
    </row>
    <row r="8371" spans="16:18" x14ac:dyDescent="0.2">
      <c r="P8371" s="485"/>
      <c r="Q8371" s="485"/>
      <c r="R8371" s="485"/>
    </row>
    <row r="8372" spans="16:18" x14ac:dyDescent="0.2">
      <c r="P8372" s="485"/>
      <c r="Q8372" s="485"/>
      <c r="R8372" s="485"/>
    </row>
    <row r="8373" spans="16:18" x14ac:dyDescent="0.2">
      <c r="P8373" s="485"/>
      <c r="Q8373" s="485"/>
      <c r="R8373" s="485"/>
    </row>
    <row r="8374" spans="16:18" x14ac:dyDescent="0.2">
      <c r="P8374" s="485"/>
      <c r="Q8374" s="485"/>
      <c r="R8374" s="485"/>
    </row>
    <row r="8375" spans="16:18" x14ac:dyDescent="0.2">
      <c r="P8375" s="485"/>
      <c r="Q8375" s="485"/>
      <c r="R8375" s="485"/>
    </row>
    <row r="8376" spans="16:18" x14ac:dyDescent="0.2">
      <c r="P8376" s="485"/>
      <c r="Q8376" s="485"/>
      <c r="R8376" s="485"/>
    </row>
    <row r="8377" spans="16:18" x14ac:dyDescent="0.2">
      <c r="P8377" s="485"/>
      <c r="Q8377" s="485"/>
      <c r="R8377" s="485"/>
    </row>
    <row r="8378" spans="16:18" x14ac:dyDescent="0.2">
      <c r="P8378" s="485"/>
      <c r="Q8378" s="485"/>
      <c r="R8378" s="485"/>
    </row>
    <row r="8379" spans="16:18" x14ac:dyDescent="0.2">
      <c r="P8379" s="485"/>
      <c r="Q8379" s="485"/>
      <c r="R8379" s="485"/>
    </row>
    <row r="8380" spans="16:18" x14ac:dyDescent="0.2">
      <c r="P8380" s="485"/>
      <c r="Q8380" s="485"/>
      <c r="R8380" s="485"/>
    </row>
    <row r="8381" spans="16:18" x14ac:dyDescent="0.2">
      <c r="P8381" s="485"/>
      <c r="Q8381" s="485"/>
      <c r="R8381" s="485"/>
    </row>
    <row r="8382" spans="16:18" x14ac:dyDescent="0.2">
      <c r="P8382" s="485"/>
      <c r="Q8382" s="485"/>
      <c r="R8382" s="485"/>
    </row>
    <row r="8383" spans="16:18" x14ac:dyDescent="0.2">
      <c r="P8383" s="485"/>
      <c r="Q8383" s="485"/>
      <c r="R8383" s="485"/>
    </row>
    <row r="8384" spans="16:18" x14ac:dyDescent="0.2">
      <c r="P8384" s="485"/>
      <c r="Q8384" s="485"/>
      <c r="R8384" s="485"/>
    </row>
    <row r="8385" spans="16:18" x14ac:dyDescent="0.2">
      <c r="P8385" s="485"/>
      <c r="Q8385" s="485"/>
      <c r="R8385" s="485"/>
    </row>
    <row r="8386" spans="16:18" x14ac:dyDescent="0.2">
      <c r="P8386" s="485"/>
      <c r="Q8386" s="485"/>
      <c r="R8386" s="485"/>
    </row>
    <row r="8387" spans="16:18" x14ac:dyDescent="0.2">
      <c r="P8387" s="485"/>
      <c r="Q8387" s="485"/>
      <c r="R8387" s="485"/>
    </row>
    <row r="8388" spans="16:18" x14ac:dyDescent="0.2">
      <c r="P8388" s="485"/>
      <c r="Q8388" s="485"/>
      <c r="R8388" s="485"/>
    </row>
    <row r="8389" spans="16:18" x14ac:dyDescent="0.2">
      <c r="P8389" s="485"/>
      <c r="Q8389" s="485"/>
      <c r="R8389" s="485"/>
    </row>
    <row r="8390" spans="16:18" x14ac:dyDescent="0.2">
      <c r="P8390" s="485"/>
      <c r="Q8390" s="485"/>
      <c r="R8390" s="485"/>
    </row>
    <row r="8391" spans="16:18" x14ac:dyDescent="0.2">
      <c r="P8391" s="485"/>
      <c r="Q8391" s="485"/>
      <c r="R8391" s="485"/>
    </row>
    <row r="8392" spans="16:18" x14ac:dyDescent="0.2">
      <c r="P8392" s="485"/>
      <c r="Q8392" s="485"/>
      <c r="R8392" s="485"/>
    </row>
    <row r="8393" spans="16:18" x14ac:dyDescent="0.2">
      <c r="P8393" s="485"/>
      <c r="Q8393" s="485"/>
      <c r="R8393" s="485"/>
    </row>
    <row r="8394" spans="16:18" x14ac:dyDescent="0.2">
      <c r="P8394" s="485"/>
      <c r="Q8394" s="485"/>
      <c r="R8394" s="485"/>
    </row>
    <row r="8395" spans="16:18" x14ac:dyDescent="0.2">
      <c r="P8395" s="485"/>
      <c r="Q8395" s="485"/>
      <c r="R8395" s="485"/>
    </row>
    <row r="8396" spans="16:18" x14ac:dyDescent="0.2">
      <c r="P8396" s="485"/>
      <c r="Q8396" s="485"/>
      <c r="R8396" s="485"/>
    </row>
    <row r="8397" spans="16:18" x14ac:dyDescent="0.2">
      <c r="P8397" s="485"/>
      <c r="Q8397" s="485"/>
      <c r="R8397" s="485"/>
    </row>
    <row r="8398" spans="16:18" x14ac:dyDescent="0.2">
      <c r="P8398" s="485"/>
      <c r="Q8398" s="485"/>
      <c r="R8398" s="485"/>
    </row>
    <row r="8399" spans="16:18" x14ac:dyDescent="0.2">
      <c r="P8399" s="485"/>
      <c r="Q8399" s="485"/>
      <c r="R8399" s="485"/>
    </row>
    <row r="8400" spans="16:18" x14ac:dyDescent="0.2">
      <c r="P8400" s="485"/>
      <c r="Q8400" s="485"/>
      <c r="R8400" s="485"/>
    </row>
    <row r="8401" spans="16:18" x14ac:dyDescent="0.2">
      <c r="P8401" s="485"/>
      <c r="Q8401" s="485"/>
      <c r="R8401" s="485"/>
    </row>
    <row r="8402" spans="16:18" x14ac:dyDescent="0.2">
      <c r="P8402" s="485"/>
      <c r="Q8402" s="485"/>
      <c r="R8402" s="485"/>
    </row>
    <row r="8403" spans="16:18" x14ac:dyDescent="0.2">
      <c r="P8403" s="485"/>
      <c r="Q8403" s="485"/>
      <c r="R8403" s="485"/>
    </row>
    <row r="8404" spans="16:18" x14ac:dyDescent="0.2">
      <c r="P8404" s="485"/>
      <c r="Q8404" s="485"/>
      <c r="R8404" s="485"/>
    </row>
    <row r="8405" spans="16:18" x14ac:dyDescent="0.2">
      <c r="P8405" s="485"/>
      <c r="Q8405" s="485"/>
      <c r="R8405" s="485"/>
    </row>
    <row r="8406" spans="16:18" x14ac:dyDescent="0.2">
      <c r="P8406" s="485"/>
      <c r="Q8406" s="485"/>
      <c r="R8406" s="485"/>
    </row>
    <row r="8407" spans="16:18" x14ac:dyDescent="0.2">
      <c r="P8407" s="485"/>
      <c r="Q8407" s="485"/>
      <c r="R8407" s="485"/>
    </row>
    <row r="8408" spans="16:18" x14ac:dyDescent="0.2">
      <c r="P8408" s="485"/>
      <c r="Q8408" s="485"/>
      <c r="R8408" s="485"/>
    </row>
    <row r="8409" spans="16:18" x14ac:dyDescent="0.2">
      <c r="P8409" s="485"/>
      <c r="Q8409" s="485"/>
      <c r="R8409" s="485"/>
    </row>
    <row r="8410" spans="16:18" x14ac:dyDescent="0.2">
      <c r="P8410" s="485"/>
      <c r="Q8410" s="485"/>
      <c r="R8410" s="485"/>
    </row>
    <row r="8411" spans="16:18" x14ac:dyDescent="0.2">
      <c r="P8411" s="485"/>
      <c r="Q8411" s="485"/>
      <c r="R8411" s="485"/>
    </row>
    <row r="8412" spans="16:18" x14ac:dyDescent="0.2">
      <c r="P8412" s="485"/>
      <c r="Q8412" s="485"/>
      <c r="R8412" s="485"/>
    </row>
    <row r="8413" spans="16:18" x14ac:dyDescent="0.2">
      <c r="P8413" s="485"/>
      <c r="Q8413" s="485"/>
      <c r="R8413" s="485"/>
    </row>
    <row r="8414" spans="16:18" x14ac:dyDescent="0.2">
      <c r="P8414" s="485"/>
      <c r="Q8414" s="485"/>
      <c r="R8414" s="485"/>
    </row>
    <row r="8415" spans="16:18" x14ac:dyDescent="0.2">
      <c r="P8415" s="485"/>
      <c r="Q8415" s="485"/>
      <c r="R8415" s="485"/>
    </row>
    <row r="8416" spans="16:18" x14ac:dyDescent="0.2">
      <c r="P8416" s="485"/>
      <c r="Q8416" s="485"/>
      <c r="R8416" s="485"/>
    </row>
    <row r="8417" spans="16:18" x14ac:dyDescent="0.2">
      <c r="P8417" s="485"/>
      <c r="Q8417" s="485"/>
      <c r="R8417" s="485"/>
    </row>
    <row r="8418" spans="16:18" x14ac:dyDescent="0.2">
      <c r="P8418" s="485"/>
      <c r="Q8418" s="485"/>
      <c r="R8418" s="485"/>
    </row>
    <row r="8419" spans="16:18" x14ac:dyDescent="0.2">
      <c r="P8419" s="485"/>
      <c r="Q8419" s="485"/>
      <c r="R8419" s="485"/>
    </row>
    <row r="8420" spans="16:18" x14ac:dyDescent="0.2">
      <c r="P8420" s="485"/>
      <c r="Q8420" s="485"/>
      <c r="R8420" s="485"/>
    </row>
    <row r="8421" spans="16:18" x14ac:dyDescent="0.2">
      <c r="P8421" s="485"/>
      <c r="Q8421" s="485"/>
      <c r="R8421" s="485"/>
    </row>
    <row r="8422" spans="16:18" x14ac:dyDescent="0.2">
      <c r="P8422" s="485"/>
      <c r="Q8422" s="485"/>
      <c r="R8422" s="485"/>
    </row>
    <row r="8423" spans="16:18" x14ac:dyDescent="0.2">
      <c r="P8423" s="485"/>
      <c r="Q8423" s="485"/>
      <c r="R8423" s="485"/>
    </row>
    <row r="8424" spans="16:18" x14ac:dyDescent="0.2">
      <c r="P8424" s="485"/>
      <c r="Q8424" s="485"/>
      <c r="R8424" s="485"/>
    </row>
    <row r="8425" spans="16:18" x14ac:dyDescent="0.2">
      <c r="P8425" s="485"/>
      <c r="Q8425" s="485"/>
      <c r="R8425" s="485"/>
    </row>
    <row r="8426" spans="16:18" x14ac:dyDescent="0.2">
      <c r="P8426" s="485"/>
      <c r="Q8426" s="485"/>
      <c r="R8426" s="485"/>
    </row>
    <row r="8427" spans="16:18" x14ac:dyDescent="0.2">
      <c r="P8427" s="485"/>
      <c r="Q8427" s="485"/>
      <c r="R8427" s="485"/>
    </row>
    <row r="8428" spans="16:18" x14ac:dyDescent="0.2">
      <c r="P8428" s="485"/>
      <c r="Q8428" s="485"/>
      <c r="R8428" s="485"/>
    </row>
    <row r="8429" spans="16:18" x14ac:dyDescent="0.2">
      <c r="P8429" s="485"/>
      <c r="Q8429" s="485"/>
      <c r="R8429" s="485"/>
    </row>
    <row r="8430" spans="16:18" x14ac:dyDescent="0.2">
      <c r="P8430" s="485"/>
      <c r="Q8430" s="485"/>
      <c r="R8430" s="485"/>
    </row>
    <row r="8431" spans="16:18" x14ac:dyDescent="0.2">
      <c r="P8431" s="485"/>
      <c r="Q8431" s="485"/>
      <c r="R8431" s="485"/>
    </row>
    <row r="8432" spans="16:18" x14ac:dyDescent="0.2">
      <c r="P8432" s="485"/>
      <c r="Q8432" s="485"/>
      <c r="R8432" s="485"/>
    </row>
    <row r="8433" spans="16:18" x14ac:dyDescent="0.2">
      <c r="P8433" s="485"/>
      <c r="Q8433" s="485"/>
      <c r="R8433" s="485"/>
    </row>
    <row r="8434" spans="16:18" x14ac:dyDescent="0.2">
      <c r="P8434" s="485"/>
      <c r="Q8434" s="485"/>
      <c r="R8434" s="485"/>
    </row>
    <row r="8435" spans="16:18" x14ac:dyDescent="0.2">
      <c r="P8435" s="485"/>
      <c r="Q8435" s="485"/>
      <c r="R8435" s="485"/>
    </row>
    <row r="8436" spans="16:18" x14ac:dyDescent="0.2">
      <c r="P8436" s="485"/>
      <c r="Q8436" s="485"/>
      <c r="R8436" s="485"/>
    </row>
    <row r="8437" spans="16:18" x14ac:dyDescent="0.2">
      <c r="P8437" s="485"/>
      <c r="Q8437" s="485"/>
      <c r="R8437" s="485"/>
    </row>
    <row r="8438" spans="16:18" x14ac:dyDescent="0.2">
      <c r="P8438" s="485"/>
      <c r="Q8438" s="485"/>
      <c r="R8438" s="485"/>
    </row>
    <row r="8439" spans="16:18" x14ac:dyDescent="0.2">
      <c r="P8439" s="485"/>
      <c r="Q8439" s="485"/>
      <c r="R8439" s="485"/>
    </row>
    <row r="8440" spans="16:18" x14ac:dyDescent="0.2">
      <c r="P8440" s="485"/>
      <c r="Q8440" s="485"/>
      <c r="R8440" s="485"/>
    </row>
    <row r="8441" spans="16:18" x14ac:dyDescent="0.2">
      <c r="P8441" s="485"/>
      <c r="Q8441" s="485"/>
      <c r="R8441" s="485"/>
    </row>
    <row r="8442" spans="16:18" x14ac:dyDescent="0.2">
      <c r="P8442" s="485"/>
      <c r="Q8442" s="485"/>
      <c r="R8442" s="485"/>
    </row>
    <row r="8443" spans="16:18" x14ac:dyDescent="0.2">
      <c r="P8443" s="485"/>
      <c r="Q8443" s="485"/>
      <c r="R8443" s="485"/>
    </row>
    <row r="8444" spans="16:18" x14ac:dyDescent="0.2">
      <c r="P8444" s="485"/>
      <c r="Q8444" s="485"/>
      <c r="R8444" s="485"/>
    </row>
    <row r="8445" spans="16:18" x14ac:dyDescent="0.2">
      <c r="P8445" s="485"/>
      <c r="Q8445" s="485"/>
      <c r="R8445" s="485"/>
    </row>
    <row r="8446" spans="16:18" x14ac:dyDescent="0.2">
      <c r="P8446" s="485"/>
      <c r="Q8446" s="485"/>
      <c r="R8446" s="485"/>
    </row>
    <row r="8447" spans="16:18" x14ac:dyDescent="0.2">
      <c r="P8447" s="485"/>
      <c r="Q8447" s="485"/>
      <c r="R8447" s="485"/>
    </row>
    <row r="8448" spans="16:18" x14ac:dyDescent="0.2">
      <c r="P8448" s="485"/>
      <c r="Q8448" s="485"/>
      <c r="R8448" s="485"/>
    </row>
    <row r="8449" spans="16:18" x14ac:dyDescent="0.2">
      <c r="P8449" s="485"/>
      <c r="Q8449" s="485"/>
      <c r="R8449" s="485"/>
    </row>
    <row r="8450" spans="16:18" x14ac:dyDescent="0.2">
      <c r="P8450" s="485"/>
      <c r="Q8450" s="485"/>
      <c r="R8450" s="485"/>
    </row>
    <row r="8451" spans="16:18" x14ac:dyDescent="0.2">
      <c r="P8451" s="485"/>
      <c r="Q8451" s="485"/>
      <c r="R8451" s="485"/>
    </row>
    <row r="8452" spans="16:18" x14ac:dyDescent="0.2">
      <c r="P8452" s="485"/>
      <c r="Q8452" s="485"/>
      <c r="R8452" s="485"/>
    </row>
    <row r="8453" spans="16:18" x14ac:dyDescent="0.2">
      <c r="P8453" s="485"/>
      <c r="Q8453" s="485"/>
      <c r="R8453" s="485"/>
    </row>
    <row r="8454" spans="16:18" x14ac:dyDescent="0.2">
      <c r="P8454" s="485"/>
      <c r="Q8454" s="485"/>
      <c r="R8454" s="485"/>
    </row>
    <row r="8455" spans="16:18" x14ac:dyDescent="0.2">
      <c r="P8455" s="485"/>
      <c r="Q8455" s="485"/>
      <c r="R8455" s="485"/>
    </row>
    <row r="8456" spans="16:18" x14ac:dyDescent="0.2">
      <c r="P8456" s="485"/>
      <c r="Q8456" s="485"/>
      <c r="R8456" s="485"/>
    </row>
    <row r="8457" spans="16:18" x14ac:dyDescent="0.2">
      <c r="P8457" s="485"/>
      <c r="Q8457" s="485"/>
      <c r="R8457" s="485"/>
    </row>
    <row r="8458" spans="16:18" x14ac:dyDescent="0.2">
      <c r="P8458" s="485"/>
      <c r="Q8458" s="485"/>
      <c r="R8458" s="485"/>
    </row>
    <row r="8459" spans="16:18" x14ac:dyDescent="0.2">
      <c r="P8459" s="485"/>
      <c r="Q8459" s="485"/>
      <c r="R8459" s="485"/>
    </row>
    <row r="8460" spans="16:18" x14ac:dyDescent="0.2">
      <c r="P8460" s="485"/>
      <c r="Q8460" s="485"/>
      <c r="R8460" s="485"/>
    </row>
    <row r="8461" spans="16:18" x14ac:dyDescent="0.2">
      <c r="P8461" s="485"/>
      <c r="Q8461" s="485"/>
      <c r="R8461" s="485"/>
    </row>
    <row r="8462" spans="16:18" x14ac:dyDescent="0.2">
      <c r="P8462" s="485"/>
      <c r="Q8462" s="485"/>
      <c r="R8462" s="485"/>
    </row>
    <row r="8463" spans="16:18" x14ac:dyDescent="0.2">
      <c r="P8463" s="485"/>
      <c r="Q8463" s="485"/>
      <c r="R8463" s="485"/>
    </row>
    <row r="8464" spans="16:18" x14ac:dyDescent="0.2">
      <c r="P8464" s="485"/>
      <c r="Q8464" s="485"/>
      <c r="R8464" s="485"/>
    </row>
    <row r="8465" spans="16:18" x14ac:dyDescent="0.2">
      <c r="P8465" s="485"/>
      <c r="Q8465" s="485"/>
      <c r="R8465" s="485"/>
    </row>
    <row r="8466" spans="16:18" x14ac:dyDescent="0.2">
      <c r="P8466" s="485"/>
      <c r="Q8466" s="485"/>
      <c r="R8466" s="485"/>
    </row>
    <row r="8467" spans="16:18" x14ac:dyDescent="0.2">
      <c r="P8467" s="485"/>
      <c r="Q8467" s="485"/>
      <c r="R8467" s="485"/>
    </row>
    <row r="8468" spans="16:18" x14ac:dyDescent="0.2">
      <c r="P8468" s="485"/>
      <c r="Q8468" s="485"/>
      <c r="R8468" s="485"/>
    </row>
    <row r="8469" spans="16:18" x14ac:dyDescent="0.2">
      <c r="P8469" s="485"/>
      <c r="Q8469" s="485"/>
      <c r="R8469" s="485"/>
    </row>
    <row r="8470" spans="16:18" x14ac:dyDescent="0.2">
      <c r="P8470" s="485"/>
      <c r="Q8470" s="485"/>
      <c r="R8470" s="485"/>
    </row>
    <row r="8471" spans="16:18" x14ac:dyDescent="0.2">
      <c r="P8471" s="485"/>
      <c r="Q8471" s="485"/>
      <c r="R8471" s="485"/>
    </row>
    <row r="8472" spans="16:18" x14ac:dyDescent="0.2">
      <c r="P8472" s="485"/>
      <c r="Q8472" s="485"/>
      <c r="R8472" s="485"/>
    </row>
    <row r="8473" spans="16:18" x14ac:dyDescent="0.2">
      <c r="P8473" s="485"/>
      <c r="Q8473" s="485"/>
      <c r="R8473" s="485"/>
    </row>
    <row r="8474" spans="16:18" x14ac:dyDescent="0.2">
      <c r="P8474" s="485"/>
      <c r="Q8474" s="485"/>
      <c r="R8474" s="485"/>
    </row>
    <row r="8475" spans="16:18" x14ac:dyDescent="0.2">
      <c r="P8475" s="485"/>
      <c r="Q8475" s="485"/>
      <c r="R8475" s="485"/>
    </row>
    <row r="8476" spans="16:18" x14ac:dyDescent="0.2">
      <c r="P8476" s="485"/>
      <c r="Q8476" s="485"/>
      <c r="R8476" s="485"/>
    </row>
    <row r="8477" spans="16:18" x14ac:dyDescent="0.2">
      <c r="P8477" s="485"/>
      <c r="Q8477" s="485"/>
      <c r="R8477" s="485"/>
    </row>
    <row r="8478" spans="16:18" x14ac:dyDescent="0.2">
      <c r="P8478" s="485"/>
      <c r="Q8478" s="485"/>
      <c r="R8478" s="485"/>
    </row>
    <row r="8479" spans="16:18" x14ac:dyDescent="0.2">
      <c r="P8479" s="485"/>
      <c r="Q8479" s="485"/>
      <c r="R8479" s="485"/>
    </row>
    <row r="8480" spans="16:18" x14ac:dyDescent="0.2">
      <c r="P8480" s="485"/>
      <c r="Q8480" s="485"/>
      <c r="R8480" s="485"/>
    </row>
    <row r="8481" spans="16:18" x14ac:dyDescent="0.2">
      <c r="P8481" s="485"/>
      <c r="Q8481" s="485"/>
      <c r="R8481" s="485"/>
    </row>
    <row r="8482" spans="16:18" x14ac:dyDescent="0.2">
      <c r="P8482" s="485"/>
      <c r="Q8482" s="485"/>
      <c r="R8482" s="485"/>
    </row>
    <row r="8483" spans="16:18" x14ac:dyDescent="0.2">
      <c r="P8483" s="485"/>
      <c r="Q8483" s="485"/>
      <c r="R8483" s="485"/>
    </row>
    <row r="8484" spans="16:18" x14ac:dyDescent="0.2">
      <c r="P8484" s="485"/>
      <c r="Q8484" s="485"/>
      <c r="R8484" s="485"/>
    </row>
    <row r="8485" spans="16:18" x14ac:dyDescent="0.2">
      <c r="P8485" s="485"/>
      <c r="Q8485" s="485"/>
      <c r="R8485" s="485"/>
    </row>
    <row r="8486" spans="16:18" x14ac:dyDescent="0.2">
      <c r="P8486" s="485"/>
      <c r="Q8486" s="485"/>
      <c r="R8486" s="485"/>
    </row>
  </sheetData>
  <autoFilter ref="A1:O1" xr:uid="{00000000-0009-0000-0000-000008000000}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5" filterMode="1"/>
  <dimension ref="A1:AA5"/>
  <sheetViews>
    <sheetView zoomScale="80" zoomScaleNormal="80" workbookViewId="0">
      <pane ySplit="5" topLeftCell="A6" activePane="bottomLeft" state="frozen"/>
      <selection pane="bottomLeft" activeCell="Q31" sqref="Q31"/>
    </sheetView>
  </sheetViews>
  <sheetFormatPr defaultRowHeight="12.75" x14ac:dyDescent="0.2"/>
  <cols>
    <col min="1" max="1" width="18.7109375" style="486" customWidth="1"/>
    <col min="2" max="2" width="48" style="486" customWidth="1"/>
    <col min="3" max="3" width="8.140625" style="486" customWidth="1"/>
    <col min="4" max="4" width="6.140625" style="486" customWidth="1"/>
    <col min="5" max="5" width="6.42578125" style="486" customWidth="1"/>
    <col min="6" max="6" width="7.28515625" style="486" customWidth="1"/>
    <col min="7" max="7" width="5.85546875" style="486" customWidth="1"/>
    <col min="8" max="8" width="6.140625" style="486" customWidth="1"/>
    <col min="9" max="9" width="6.5703125" style="486" customWidth="1"/>
    <col min="10" max="10" width="6.7109375" style="486" customWidth="1"/>
    <col min="11" max="11" width="6.42578125" style="486" customWidth="1"/>
    <col min="12" max="12" width="7.7109375" style="486" customWidth="1"/>
    <col min="13" max="13" width="6.5703125" style="486" customWidth="1"/>
    <col min="14" max="14" width="5.85546875" style="486" customWidth="1"/>
    <col min="15" max="15" width="6.5703125" style="486" customWidth="1"/>
    <col min="16" max="16" width="8.140625" style="486" customWidth="1"/>
    <col min="17" max="17" width="7.5703125" style="486" customWidth="1"/>
    <col min="18" max="18" width="29.42578125" style="486" customWidth="1"/>
    <col min="19" max="19" width="8" style="486" customWidth="1"/>
    <col min="20" max="20" width="11.5703125" style="486" customWidth="1"/>
    <col min="21" max="21" width="18.42578125" style="486" customWidth="1"/>
    <col min="22" max="22" width="9.5703125" style="486" customWidth="1"/>
    <col min="23" max="23" width="15.28515625" style="486" customWidth="1"/>
    <col min="24" max="24" width="14.5703125" style="487" customWidth="1"/>
    <col min="25" max="25" width="14.28515625" style="487" customWidth="1"/>
    <col min="26" max="26" width="17.7109375" style="486" customWidth="1"/>
    <col min="27" max="27" width="18.140625" customWidth="1"/>
  </cols>
  <sheetData>
    <row r="1" spans="1:27" ht="15.75" customHeight="1" x14ac:dyDescent="0.2"/>
    <row r="2" spans="1:27" ht="15" customHeight="1" x14ac:dyDescent="0.2"/>
    <row r="3" spans="1:27" ht="16.5" customHeight="1" x14ac:dyDescent="0.2"/>
    <row r="4" spans="1:27" ht="15" customHeight="1" x14ac:dyDescent="0.2">
      <c r="A4" s="506" t="s">
        <v>485</v>
      </c>
      <c r="B4" s="509" t="s">
        <v>471</v>
      </c>
      <c r="C4" s="511" t="s">
        <v>489</v>
      </c>
      <c r="D4" s="509" t="s">
        <v>472</v>
      </c>
      <c r="E4" s="509"/>
      <c r="F4" s="509"/>
      <c r="G4" s="509"/>
      <c r="H4" s="509"/>
      <c r="I4" s="509"/>
      <c r="J4" s="509"/>
      <c r="K4" s="508" t="s">
        <v>473</v>
      </c>
      <c r="L4" s="508"/>
      <c r="M4" s="508"/>
      <c r="N4" s="508"/>
      <c r="O4" s="508"/>
      <c r="P4" s="508"/>
      <c r="Q4" s="508"/>
      <c r="R4" s="508" t="s">
        <v>474</v>
      </c>
      <c r="S4" s="508"/>
      <c r="T4" s="508"/>
      <c r="U4" s="508"/>
      <c r="V4" s="508"/>
      <c r="W4" s="508"/>
      <c r="X4" s="508"/>
      <c r="Y4" s="508"/>
      <c r="Z4" s="506" t="s">
        <v>492</v>
      </c>
      <c r="AA4" s="506"/>
    </row>
    <row r="5" spans="1:27" s="438" customFormat="1" ht="36.75" customHeight="1" x14ac:dyDescent="0.2">
      <c r="A5" s="507"/>
      <c r="B5" s="510"/>
      <c r="C5" s="512"/>
      <c r="D5" s="488" t="s">
        <v>488</v>
      </c>
      <c r="E5" s="488" t="s">
        <v>486</v>
      </c>
      <c r="F5" s="488" t="s">
        <v>475</v>
      </c>
      <c r="G5" s="488" t="s">
        <v>1</v>
      </c>
      <c r="H5" s="488" t="s">
        <v>487</v>
      </c>
      <c r="I5" s="488" t="s">
        <v>490</v>
      </c>
      <c r="J5" s="488" t="s">
        <v>476</v>
      </c>
      <c r="K5" s="488" t="s">
        <v>488</v>
      </c>
      <c r="L5" s="488" t="s">
        <v>486</v>
      </c>
      <c r="M5" s="488" t="s">
        <v>475</v>
      </c>
      <c r="N5" s="488" t="s">
        <v>1</v>
      </c>
      <c r="O5" s="488" t="s">
        <v>487</v>
      </c>
      <c r="P5" s="488" t="s">
        <v>490</v>
      </c>
      <c r="Q5" s="488" t="s">
        <v>476</v>
      </c>
      <c r="R5" s="488" t="s">
        <v>491</v>
      </c>
      <c r="S5" s="488" t="s">
        <v>27</v>
      </c>
      <c r="T5" s="488" t="s">
        <v>477</v>
      </c>
      <c r="U5" s="488" t="s">
        <v>478</v>
      </c>
      <c r="V5" s="488" t="s">
        <v>479</v>
      </c>
      <c r="W5" s="488" t="s">
        <v>480</v>
      </c>
      <c r="X5" s="489" t="s">
        <v>481</v>
      </c>
      <c r="Y5" s="489" t="s">
        <v>482</v>
      </c>
      <c r="Z5" s="488" t="s">
        <v>494</v>
      </c>
      <c r="AA5" s="490" t="s">
        <v>493</v>
      </c>
    </row>
  </sheetData>
  <autoFilter ref="D5:Y5" xr:uid="{00000000-0009-0000-0000-000009000000}">
    <filterColumn colId="15">
      <filters blank="1">
        <filter val="AUDJPY"/>
        <filter val="AUDNZD"/>
        <filter val="CADCHF"/>
        <filter val="CHFJPY"/>
        <filter val="EURCHF"/>
        <filter val="EURJPY"/>
        <filter val="GBPUSD"/>
        <filter val="NZDCHF"/>
      </filters>
    </filterColumn>
  </autoFilter>
  <mergeCells count="7">
    <mergeCell ref="Z4:AA4"/>
    <mergeCell ref="A4:A5"/>
    <mergeCell ref="R4:Y4"/>
    <mergeCell ref="K4:Q4"/>
    <mergeCell ref="D4:J4"/>
    <mergeCell ref="B4:B5"/>
    <mergeCell ref="C4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8">
    <pageSetUpPr fitToPage="1"/>
  </sheetPr>
  <dimension ref="A1:CC146"/>
  <sheetViews>
    <sheetView tabSelected="1" zoomScale="70" zoomScaleNormal="70" workbookViewId="0">
      <pane xSplit="1" ySplit="18" topLeftCell="X19" activePane="bottomRight" state="frozen"/>
      <selection pane="topRight" activeCell="B1" sqref="B1"/>
      <selection pane="bottomLeft" activeCell="A16" sqref="A16"/>
      <selection pane="bottomRight" activeCell="P23" sqref="P23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16" bestFit="1" customWidth="1"/>
    <col min="14" max="14" width="17.7109375" bestFit="1" customWidth="1"/>
    <col min="15" max="15" width="13.140625" bestFit="1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6" bestFit="1" customWidth="1"/>
    <col min="37" max="37" width="6.140625" style="416" bestFit="1" customWidth="1"/>
    <col min="38" max="38" width="8.140625" style="416" bestFit="1" customWidth="1"/>
    <col min="39" max="39" width="6.85546875" style="416" customWidth="1"/>
    <col min="40" max="40" width="7.42578125" style="416" customWidth="1"/>
    <col min="41" max="41" width="8.85546875" style="416" customWidth="1"/>
    <col min="42" max="42" width="13.140625" style="416" customWidth="1"/>
    <col min="43" max="43" width="13.28515625" style="416" customWidth="1"/>
    <col min="44" max="44" width="11.42578125" style="416" bestFit="1" customWidth="1"/>
    <col min="45" max="45" width="7.140625" style="416" bestFit="1" customWidth="1"/>
    <col min="46" max="46" width="10.85546875" style="416" customWidth="1"/>
    <col min="47" max="47" width="8" style="416" bestFit="1" customWidth="1"/>
    <col min="48" max="48" width="7.28515625" style="416" customWidth="1"/>
    <col min="49" max="49" width="7" style="416" customWidth="1"/>
    <col min="50" max="50" width="8" style="416" bestFit="1" customWidth="1"/>
    <col min="51" max="51" width="7.7109375" style="416" customWidth="1"/>
    <col min="52" max="52" width="7.5703125" style="416" customWidth="1"/>
    <col min="53" max="53" width="7.28515625" style="416" customWidth="1"/>
    <col min="54" max="54" width="7.5703125" style="416" customWidth="1"/>
    <col min="55" max="55" width="8" style="416" bestFit="1" customWidth="1"/>
    <col min="56" max="56" width="7.5703125" style="416" customWidth="1"/>
    <col min="57" max="57" width="5.7109375" style="416" customWidth="1"/>
    <col min="58" max="58" width="8" style="416" bestFit="1" customWidth="1"/>
    <col min="59" max="59" width="5.140625" style="416" bestFit="1" customWidth="1"/>
    <col min="60" max="60" width="8" style="416" bestFit="1" customWidth="1"/>
    <col min="61" max="62" width="8.7109375" style="416" customWidth="1"/>
    <col min="63" max="63" width="8.28515625" style="416" customWidth="1"/>
    <col min="64" max="64" width="9.7109375" style="416" customWidth="1"/>
    <col min="65" max="65" width="8" style="416" bestFit="1" customWidth="1"/>
    <col min="66" max="66" width="5.5703125" customWidth="1"/>
    <col min="68" max="68" width="17.42578125" bestFit="1" customWidth="1"/>
    <col min="69" max="70" width="11.42578125" bestFit="1" customWidth="1"/>
    <col min="71" max="71" width="9.5703125" bestFit="1" customWidth="1"/>
    <col min="74" max="75" width="17.42578125" bestFit="1" customWidth="1"/>
    <col min="76" max="76" width="16" customWidth="1"/>
    <col min="77" max="77" width="16" bestFit="1" customWidth="1"/>
    <col min="78" max="79" width="16" customWidth="1"/>
    <col min="80" max="80" width="16" bestFit="1" customWidth="1"/>
    <col min="81" max="81" width="11.42578125" bestFit="1" customWidth="1"/>
    <col min="82" max="83" width="16" bestFit="1" customWidth="1"/>
    <col min="84" max="85" width="16" customWidth="1"/>
    <col min="86" max="86" width="11.42578125" customWidth="1"/>
    <col min="87" max="87" width="16" bestFit="1" customWidth="1"/>
    <col min="88" max="88" width="16" customWidth="1"/>
    <col min="89" max="90" width="11.42578125" customWidth="1"/>
    <col min="91" max="92" width="16" bestFit="1" customWidth="1"/>
    <col min="93" max="93" width="11.42578125" bestFit="1" customWidth="1"/>
  </cols>
  <sheetData>
    <row r="1" spans="1:67" x14ac:dyDescent="0.2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8" x14ac:dyDescent="0.25">
      <c r="A2" s="96" t="s">
        <v>21</v>
      </c>
      <c r="B2" s="246" t="str">
        <f>IF(C$2&lt;=0,"д.б. &gt;0","")</f>
        <v/>
      </c>
      <c r="C2" s="144">
        <v>5</v>
      </c>
      <c r="D2" s="83"/>
      <c r="E2" s="96" t="s">
        <v>12</v>
      </c>
      <c r="F2" s="246" t="str">
        <f>IF(G$2&lt;2,"д.б. &gt;1","")</f>
        <v/>
      </c>
      <c r="G2" s="144">
        <v>15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4"/>
      <c r="Y2" s="158"/>
      <c r="AE2" s="384"/>
      <c r="AH2" s="395"/>
      <c r="AN2" s="477" t="s">
        <v>735</v>
      </c>
    </row>
    <row r="3" spans="1:67" ht="15" x14ac:dyDescent="0.25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3.1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5" x14ac:dyDescent="0.25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30" t="s">
        <v>736</v>
      </c>
      <c r="AO4" s="530"/>
      <c r="AP4" s="530"/>
      <c r="AQ4" s="530"/>
      <c r="AR4" s="530"/>
      <c r="AS4" s="530"/>
      <c r="AT4" s="530"/>
      <c r="AU4" s="530"/>
      <c r="AV4" s="530"/>
      <c r="AW4" s="53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30"/>
      <c r="AO5" s="530"/>
      <c r="AP5" s="530"/>
      <c r="AQ5" s="530"/>
      <c r="AR5" s="530"/>
      <c r="AS5" s="530"/>
      <c r="AT5" s="530"/>
      <c r="AU5" s="530"/>
      <c r="AV5" s="530"/>
      <c r="AW5" s="530"/>
      <c r="AZ5"/>
      <c r="BB5"/>
      <c r="BC5"/>
      <c r="BD5"/>
      <c r="BE5"/>
      <c r="BF5"/>
      <c r="BG5"/>
      <c r="BH5"/>
      <c r="BI5"/>
      <c r="BJ5"/>
      <c r="BK5"/>
      <c r="BL5"/>
      <c r="BM5"/>
      <c r="BO5" s="516">
        <v>1</v>
      </c>
    </row>
    <row r="6" spans="1:67" ht="15" x14ac:dyDescent="0.25">
      <c r="A6" s="254" t="s">
        <v>22</v>
      </c>
      <c r="B6" s="246"/>
      <c r="C6" s="146">
        <v>2</v>
      </c>
      <c r="D6" s="40"/>
      <c r="E6" s="254" t="s">
        <v>13</v>
      </c>
      <c r="F6" s="246" t="str">
        <f>IF(G$6&lt;0,"д.б. &gt;=0","")</f>
        <v/>
      </c>
      <c r="G6" s="146">
        <v>0</v>
      </c>
      <c r="H6" s="41"/>
      <c r="I6" s="254" t="s">
        <v>2</v>
      </c>
      <c r="J6" s="247" t="str">
        <f>IF(K$6&lt;0,"д.б. &gt;=0","")</f>
        <v/>
      </c>
      <c r="K6" s="147">
        <v>3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4"/>
      <c r="Y6" s="158"/>
      <c r="AE6" s="384"/>
      <c r="AH6" s="395"/>
      <c r="AN6" s="476"/>
      <c r="AO6" s="478"/>
      <c r="AP6" s="478"/>
      <c r="AQ6" s="478"/>
      <c r="AR6" s="478"/>
      <c r="AS6" s="478"/>
      <c r="AT6" s="478"/>
      <c r="AZ6"/>
      <c r="BB6"/>
      <c r="BC6"/>
      <c r="BD6"/>
      <c r="BE6"/>
      <c r="BF6"/>
      <c r="BG6"/>
      <c r="BH6"/>
      <c r="BI6"/>
      <c r="BJ6"/>
      <c r="BK6"/>
      <c r="BL6"/>
      <c r="BM6"/>
      <c r="BO6" s="516"/>
    </row>
    <row r="7" spans="1:67" ht="15" x14ac:dyDescent="0.25">
      <c r="A7" s="254" t="s">
        <v>23</v>
      </c>
      <c r="B7" s="246"/>
      <c r="C7" s="145">
        <v>7</v>
      </c>
      <c r="D7" s="93"/>
      <c r="E7" s="254" t="s">
        <v>14</v>
      </c>
      <c r="F7" s="314"/>
      <c r="G7" s="145">
        <v>0</v>
      </c>
      <c r="H7" s="94"/>
      <c r="I7" s="254" t="s">
        <v>3</v>
      </c>
      <c r="J7" s="247" t="str">
        <f>IF(AND(K$6=0,K$7&lt;&gt;0),"д.б. =0","")</f>
        <v/>
      </c>
      <c r="K7" s="143">
        <v>0.05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4"/>
      <c r="Y7" s="158"/>
      <c r="AE7" s="384"/>
      <c r="AH7" s="395"/>
      <c r="AN7" s="476" t="s">
        <v>737</v>
      </c>
      <c r="AO7" s="478"/>
      <c r="AP7" s="478"/>
      <c r="AQ7" s="476" t="s">
        <v>738</v>
      </c>
      <c r="AR7" s="476"/>
      <c r="AS7" s="476" t="s">
        <v>739</v>
      </c>
      <c r="AT7" s="478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8"/>
      <c r="AO8" s="478"/>
      <c r="AP8" s="478"/>
      <c r="AQ8" s="478"/>
      <c r="AR8" s="478"/>
      <c r="AS8" s="478"/>
      <c r="AT8" s="47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6" t="s">
        <v>87</v>
      </c>
      <c r="B9" s="246"/>
      <c r="C9" s="287">
        <v>4</v>
      </c>
      <c r="D9" s="289"/>
      <c r="E9" s="286" t="s">
        <v>15</v>
      </c>
      <c r="F9" s="314"/>
      <c r="G9" s="287">
        <v>0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6" t="s">
        <v>477</v>
      </c>
      <c r="AO9" s="478"/>
      <c r="AP9" s="478"/>
      <c r="AQ9" s="479">
        <v>500</v>
      </c>
      <c r="AR9" s="478"/>
      <c r="AS9" s="478"/>
      <c r="AT9" s="478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6" t="s">
        <v>88</v>
      </c>
      <c r="B10" s="246"/>
      <c r="C10" s="288">
        <v>-13</v>
      </c>
      <c r="D10" s="295"/>
      <c r="E10" s="286" t="s">
        <v>16</v>
      </c>
      <c r="F10" s="314"/>
      <c r="G10" s="288">
        <v>0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1000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6"/>
      <c r="AO10" s="478"/>
      <c r="AP10" s="478"/>
      <c r="AQ10" s="476"/>
      <c r="AR10" s="478"/>
      <c r="AS10" s="478"/>
      <c r="AT10" s="478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6" t="s">
        <v>479</v>
      </c>
      <c r="AO11" s="478"/>
      <c r="AP11" s="478"/>
      <c r="AQ11" s="479">
        <v>13225.26</v>
      </c>
      <c r="AR11" s="478"/>
      <c r="AS11" s="478"/>
      <c r="AT11" s="478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6"/>
      <c r="AO12" s="478"/>
      <c r="AP12" s="478"/>
      <c r="AQ12" s="476"/>
      <c r="AR12" s="478"/>
      <c r="AS12" s="478"/>
      <c r="AT12" s="478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6" t="s">
        <v>480</v>
      </c>
      <c r="AO13" s="478"/>
      <c r="AP13" s="478"/>
      <c r="AQ13" s="476" t="s">
        <v>740</v>
      </c>
      <c r="AR13" s="478"/>
      <c r="AS13" s="478"/>
      <c r="AT13" s="478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 t="s">
        <v>63</v>
      </c>
      <c r="AN14" s="476"/>
      <c r="AO14" s="478"/>
      <c r="AP14" s="478"/>
      <c r="AQ14" s="476"/>
      <c r="AR14" s="478"/>
      <c r="AS14" s="478"/>
      <c r="AT14" s="478"/>
      <c r="AV14" s="452"/>
      <c r="BO14" s="229"/>
    </row>
    <row r="15" spans="1:67" ht="15" x14ac:dyDescent="0.25">
      <c r="D15" s="241"/>
      <c r="E15" s="96" t="s">
        <v>82</v>
      </c>
      <c r="F15" s="246" t="str">
        <f>IF(G$15&lt;0,"д.б. &gt;=0","")</f>
        <v/>
      </c>
      <c r="G15" s="240">
        <v>4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513" t="s">
        <v>829</v>
      </c>
      <c r="N15" s="513"/>
      <c r="O15" s="513"/>
      <c r="P15" s="513"/>
      <c r="Q15" s="513"/>
      <c r="R15" s="513"/>
      <c r="S15" s="513"/>
      <c r="T15" s="513"/>
      <c r="U15" s="513"/>
      <c r="V15" s="384"/>
      <c r="Y15" s="158"/>
      <c r="AE15" s="384"/>
      <c r="AH15" s="395"/>
      <c r="AL15" s="427"/>
      <c r="AN15" s="476" t="s">
        <v>741</v>
      </c>
      <c r="AO15" s="478"/>
      <c r="AP15" s="478"/>
      <c r="AQ15" s="480">
        <v>0.85600388349514567</v>
      </c>
      <c r="AR15" s="478"/>
      <c r="AS15" s="478" t="s">
        <v>742</v>
      </c>
      <c r="AT15" s="480">
        <v>10.173276923076923</v>
      </c>
      <c r="BO15" s="229"/>
    </row>
    <row r="16" spans="1:67" ht="15" x14ac:dyDescent="0.25">
      <c r="A16" s="481" t="s">
        <v>223</v>
      </c>
      <c r="B16" s="482"/>
      <c r="C16" s="483">
        <v>4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513"/>
      <c r="N16" s="513"/>
      <c r="O16" s="513"/>
      <c r="P16" s="513"/>
      <c r="Q16" s="513"/>
      <c r="R16" s="513"/>
      <c r="S16" s="513"/>
      <c r="T16" s="513"/>
      <c r="U16" s="513"/>
      <c r="V16" s="384"/>
      <c r="Y16" s="158"/>
      <c r="AE16" s="384"/>
      <c r="AH16" s="395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23" t="s">
        <v>89</v>
      </c>
      <c r="N18" s="524"/>
      <c r="O18" s="133" t="s">
        <v>26</v>
      </c>
      <c r="P18" s="525" t="s">
        <v>81</v>
      </c>
      <c r="Q18" s="526"/>
      <c r="R18" s="521" t="s">
        <v>31</v>
      </c>
      <c r="S18" s="522"/>
      <c r="T18" s="517" t="s">
        <v>34</v>
      </c>
      <c r="U18" s="518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519" t="s">
        <v>48</v>
      </c>
      <c r="AC18" s="520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27" t="s">
        <v>99</v>
      </c>
      <c r="AK18" s="528"/>
      <c r="AL18" s="529"/>
      <c r="AM18" s="527" t="s">
        <v>100</v>
      </c>
      <c r="AN18" s="528"/>
      <c r="AO18" s="529"/>
      <c r="AP18" s="527" t="s">
        <v>101</v>
      </c>
      <c r="AQ18" s="528"/>
      <c r="AR18" s="529"/>
      <c r="AS18" s="527" t="s">
        <v>102</v>
      </c>
      <c r="AT18" s="528"/>
      <c r="AU18" s="529"/>
      <c r="AV18" s="527" t="s">
        <v>103</v>
      </c>
      <c r="AW18" s="528"/>
      <c r="AX18" s="529"/>
      <c r="AY18" s="527" t="s">
        <v>104</v>
      </c>
      <c r="AZ18" s="529"/>
      <c r="BA18" s="527" t="s">
        <v>105</v>
      </c>
      <c r="BB18" s="528"/>
      <c r="BC18" s="529"/>
      <c r="BD18" s="527" t="s">
        <v>106</v>
      </c>
      <c r="BE18" s="529"/>
      <c r="BF18" s="527" t="s">
        <v>107</v>
      </c>
      <c r="BG18" s="528"/>
      <c r="BH18" s="529"/>
      <c r="BI18" s="527" t="s">
        <v>108</v>
      </c>
      <c r="BJ18" s="529"/>
      <c r="BK18" s="527" t="s">
        <v>109</v>
      </c>
      <c r="BL18" s="528"/>
      <c r="BM18" s="529"/>
      <c r="BN18" s="134"/>
      <c r="BO18" s="230"/>
    </row>
    <row r="19" spans="1:67" ht="15.75" thickBot="1" x14ac:dyDescent="0.3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3" t="s">
        <v>98</v>
      </c>
      <c r="AK19" s="474" t="s">
        <v>97</v>
      </c>
      <c r="AL19" s="475" t="s">
        <v>110</v>
      </c>
      <c r="AM19" s="473" t="s">
        <v>98</v>
      </c>
      <c r="AN19" s="474" t="s">
        <v>97</v>
      </c>
      <c r="AO19" s="475" t="s">
        <v>110</v>
      </c>
      <c r="AP19" s="473" t="s">
        <v>98</v>
      </c>
      <c r="AQ19" s="474" t="s">
        <v>97</v>
      </c>
      <c r="AR19" s="475" t="s">
        <v>110</v>
      </c>
      <c r="AS19" s="473" t="s">
        <v>98</v>
      </c>
      <c r="AT19" s="474" t="s">
        <v>97</v>
      </c>
      <c r="AU19" s="475" t="s">
        <v>110</v>
      </c>
      <c r="AV19" s="473" t="s">
        <v>98</v>
      </c>
      <c r="AW19" s="474" t="s">
        <v>97</v>
      </c>
      <c r="AX19" s="475" t="s">
        <v>110</v>
      </c>
      <c r="AY19" s="473" t="s">
        <v>98</v>
      </c>
      <c r="AZ19" s="475" t="s">
        <v>97</v>
      </c>
      <c r="BA19" s="473" t="s">
        <v>98</v>
      </c>
      <c r="BB19" s="474" t="s">
        <v>97</v>
      </c>
      <c r="BC19" s="475" t="s">
        <v>110</v>
      </c>
      <c r="BD19" s="473" t="s">
        <v>98</v>
      </c>
      <c r="BE19" s="475" t="s">
        <v>97</v>
      </c>
      <c r="BF19" s="473" t="s">
        <v>98</v>
      </c>
      <c r="BG19" s="474" t="s">
        <v>97</v>
      </c>
      <c r="BH19" s="475" t="s">
        <v>110</v>
      </c>
      <c r="BI19" s="473" t="s">
        <v>98</v>
      </c>
      <c r="BJ19" s="475" t="s">
        <v>97</v>
      </c>
      <c r="BK19" s="473" t="s">
        <v>98</v>
      </c>
      <c r="BL19" s="474" t="s">
        <v>97</v>
      </c>
      <c r="BM19" s="475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0.44</v>
      </c>
      <c r="N20" s="311">
        <f t="shared" ref="N20:N39" si="2">IF($O$10&gt;0,M20/$O$10,0)</f>
        <v>4.4000000000000002E-4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5.9999999999999995E-5</v>
      </c>
      <c r="R20" s="119">
        <f>ROUND(P20/O20,0)</f>
        <v>1</v>
      </c>
      <c r="S20" s="120">
        <v>0</v>
      </c>
      <c r="T20" s="126">
        <f>R20+C20</f>
        <v>6</v>
      </c>
      <c r="U20" s="127">
        <v>0</v>
      </c>
      <c r="V20" s="385"/>
      <c r="W20" s="350">
        <f t="shared" ref="W20:W39" si="5">ROUND(K20*$O$7,2)</f>
        <v>2.2999999999999998</v>
      </c>
      <c r="X20" s="351">
        <f>ROUND(P20+W20,2)</f>
        <v>2.36</v>
      </c>
      <c r="Y20" s="354"/>
      <c r="Z20" s="355">
        <f t="shared" ref="Z20:Z39" si="6">IF($O$10&gt;0,ROUND($O$10-X20,2),0)</f>
        <v>997.64</v>
      </c>
      <c r="AA20" s="356">
        <f t="shared" ref="AA20:AA39" si="7">IF($O$10&gt;0,ROUND(X20/$O$10,2),0)</f>
        <v>0</v>
      </c>
      <c r="AB20" s="357">
        <f t="shared" ref="AB20:AB39" si="8">IF(AND(Z20&gt;0,$O$4&gt;0),($O$10-P20-W20*$O$8)/O20,0)</f>
        <v>9994.7999999999993</v>
      </c>
      <c r="AC20" s="358">
        <f t="shared" ref="AC20:AC39" si="9">IF(AB20&gt;0,AB20+G20,0)</f>
        <v>9994.7999999999993</v>
      </c>
      <c r="AD20" s="174">
        <v>1</v>
      </c>
      <c r="AE20" s="388"/>
      <c r="AF20" s="352">
        <f t="shared" ref="AF20:AF39" si="10">IF(P20&gt;0,ROUND(W20/P20,2),0)</f>
        <v>38.33</v>
      </c>
      <c r="AG20" s="353">
        <f t="shared" ref="AG20:AG39" si="11">IF($O$10&gt;0,ROUND(W20/$O$10,2),0)</f>
        <v>0</v>
      </c>
      <c r="AH20" s="395"/>
      <c r="AI20" s="398">
        <v>1</v>
      </c>
      <c r="AJ20" s="464">
        <f>COUNTIFS('Данные из терминала'!C:C,AI20,'Данные из терминала'!B:B,"sell")</f>
        <v>261</v>
      </c>
      <c r="AK20" s="465">
        <f>COUNTIFS('Данные из терминала'!C:C,AI20,'Данные из терминала'!B:B,"buy")</f>
        <v>411</v>
      </c>
      <c r="AL20" s="466">
        <f>COUNTIFS('Данные из терминала'!C:C,AI20)</f>
        <v>672</v>
      </c>
      <c r="AM20" s="464">
        <f>SUMIFS('Данные из терминала'!E:E,'Данные из терминала'!C:C,AI20,'Данные из терминала'!B:B,"sell")</f>
        <v>5.719999999999998</v>
      </c>
      <c r="AN20" s="465">
        <f>SUMIFS('Данные из терминала'!E:E,'Данные из терминала'!C:C,AI20,'Данные из терминала'!B:B,"buy")</f>
        <v>42.82000000000005</v>
      </c>
      <c r="AO20" s="466">
        <f>SUMIFS('Данные из терминала'!E:E,'Данные из терминала'!C:C,AI20)</f>
        <v>48.540000000000184</v>
      </c>
      <c r="AP20" s="464">
        <f>SUMIFS('Данные из терминала'!N:N,'Данные из терминала'!C:C,AI20,'Данные из терминала'!B:B,"sell")</f>
        <v>303.14000000000016</v>
      </c>
      <c r="AQ20" s="465">
        <f>SUMIFS('Данные из терминала'!N:N,'Данные из терминала'!C:C,AI20,'Данные из терминала'!B:B,"buy")</f>
        <v>1797.5999999999997</v>
      </c>
      <c r="AR20" s="466">
        <f>SUMIFS('Данные из терминала'!N:N,'Данные из терминала'!C:C,AI20)</f>
        <v>2100.7399999999998</v>
      </c>
      <c r="AS20" s="464">
        <f>ROUND(IF(AJ20&gt;0,AVERAGEIFS('Данные из терминала'!N:N,'Данные из терминала'!C:C,AI20,'Данные из терминала'!B:B,"sell"),0),2)</f>
        <v>1.1599999999999999</v>
      </c>
      <c r="AT20" s="465">
        <f>ROUND(IF(AK20&gt;0,AVERAGEIFS('Данные из терминала'!N:N,'Данные из терминала'!C:C,AI20,'Данные из терминала'!B:B,"buy"),0),2)</f>
        <v>4.37</v>
      </c>
      <c r="AU20" s="466">
        <f>ROUND(IF(AL20&gt;0,AVERAGEIFS('Данные из терминала'!N:N,'Данные из терминала'!C:C,AI20),0),2)</f>
        <v>3.13</v>
      </c>
      <c r="AV20" s="467">
        <f>IF(AJ20&gt;0,AP20/$AR$42,0)</f>
        <v>2.167426822353798E-2</v>
      </c>
      <c r="AW20" s="468">
        <f>IF(AK20&gt;0,AQ20/$AR$42,0)</f>
        <v>0.12852696628169111</v>
      </c>
      <c r="AX20" s="469">
        <f>IF(AL20&gt;0,AR20/$AR$42,0)</f>
        <v>0.1502012345052291</v>
      </c>
      <c r="AY20" s="464">
        <f>IF(AJ20&gt;0,VLOOKUP(AI20,Сводная!A:E,5,0),0)</f>
        <v>0</v>
      </c>
      <c r="AZ20" s="466">
        <f>IF(AK20&gt;0,VLOOKUP(AI20,Сводная!A:B,2,0),0)</f>
        <v>0</v>
      </c>
      <c r="BA20" s="464">
        <f>ROUND(IF(AJ20&gt;0,AVERAGEIFS('Данные из терминала'!L:L,'Данные из терминала'!C:C,AI20,'Данные из терминала'!B:B,"sell"),0),1)</f>
        <v>0</v>
      </c>
      <c r="BB20" s="465">
        <f>ROUND(IF(AK20&gt;0,AVERAGEIFS('Данные из терминала'!L:L,'Данные из терминала'!C:C,AI20,'Данные из терминала'!B:B,"buy"),0),1)</f>
        <v>0</v>
      </c>
      <c r="BC20" s="466">
        <f>ROUND(IF(AL20&gt;0,AVERAGEIFS('Данные из терминала'!L:L,'Данные из терминала'!C:C,AI20),0),1)</f>
        <v>0</v>
      </c>
      <c r="BD20" s="464">
        <f>IF(AJ20&gt;0,VLOOKUP(AI20,Сводная!A:F,6,0),0)</f>
        <v>5.000000000001819</v>
      </c>
      <c r="BE20" s="466">
        <f>IF(AK20&gt;0,VLOOKUP(AI20,Сводная!A:C,3,0),0)</f>
        <v>85.999999999998181</v>
      </c>
      <c r="BF20" s="464">
        <f>ROUND(IF(AJ20&gt;0,AVERAGEIFS('Данные из терминала'!M:M,'Данные из терминала'!C:C,AI20,'Данные из терминала'!B:B,"sell"),0),1)</f>
        <v>6</v>
      </c>
      <c r="BG20" s="465">
        <f>ROUND(IF(AK20&gt;0,AVERAGEIFS('Данные из терминала'!M:M,'Данные из терминала'!C:C,AI20,'Данные из терминала'!B:B,"buy"),0),1)</f>
        <v>4.8</v>
      </c>
      <c r="BH20" s="466">
        <f>ROUND(IF(AL20&gt;0,AVERAGEIFS('Данные из терминала'!M:M,'Данные из терминала'!C:C,AI20),0),1)</f>
        <v>5.3</v>
      </c>
      <c r="BI20" s="470">
        <f>IF(AJ20&gt;0,VLOOKUP(AI20,Сводная!A:G,7,0),0)</f>
        <v>11.465277777777779</v>
      </c>
      <c r="BJ20" s="471">
        <f>IF(AK20&gt;0,VLOOKUP(AI20,Сводная!A:D,4,0),0)</f>
        <v>32.606944444444444</v>
      </c>
      <c r="BK20" s="470">
        <f>IF(AJ20&gt;0,AVERAGEIFS('Данные из терминала'!O:O,'Данные из терминала'!C:C,AI20,'Данные из терминала'!B:B,"sell"),0)</f>
        <v>0.41803426990194414</v>
      </c>
      <c r="BL20" s="472">
        <f>IF(AK20&gt;0,AVERAGEIFS('Данные из терминала'!O:O,'Данные из терминала'!C:C,AI20,'Данные из терминала'!B:B,"buy"),0)</f>
        <v>0.27015578534741319</v>
      </c>
      <c r="BM20" s="471">
        <f>IF(AL20&gt;0,AVERAGEIFS('Данные из терминала'!O:O,'Данные из терминала'!C:C,AI20),0)</f>
        <v>0.32759073247350334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7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3.1</v>
      </c>
      <c r="J21" s="110">
        <f t="shared" si="0"/>
        <v>3.1E-2</v>
      </c>
      <c r="K21" s="8">
        <f>K20+ROUND(J21,3)</f>
        <v>4.1000000000000002E-2</v>
      </c>
      <c r="L21" s="157"/>
      <c r="M21" s="162">
        <f t="shared" si="1"/>
        <v>4.55</v>
      </c>
      <c r="N21" s="311">
        <f t="shared" si="2"/>
        <v>4.5500000000000002E-3</v>
      </c>
      <c r="O21" s="159">
        <f t="shared" si="3"/>
        <v>0.4</v>
      </c>
      <c r="P21" s="212">
        <f t="shared" ref="P21:P39" si="17">ROUND((ROUND(K20,2)*(G21-G20)*$O$4+P20+J21*$O$6),2)</f>
        <v>1.75</v>
      </c>
      <c r="Q21" s="225">
        <f t="shared" si="4"/>
        <v>1.75E-3</v>
      </c>
      <c r="R21" s="119">
        <f>ROUND(P21/O21,0)</f>
        <v>4</v>
      </c>
      <c r="S21" s="120">
        <f>ROUND(R21/G21,2)</f>
        <v>0.27</v>
      </c>
      <c r="T21" s="126">
        <f t="shared" ref="T21:T39" si="18">R21+C21</f>
        <v>16</v>
      </c>
      <c r="U21" s="127">
        <f>ROUND(T21/G21,2)</f>
        <v>1.07</v>
      </c>
      <c r="V21" s="385"/>
      <c r="W21" s="350">
        <f t="shared" si="5"/>
        <v>9.43</v>
      </c>
      <c r="X21" s="351">
        <f t="shared" ref="X21:X39" si="19">ROUND(P21+W21,2)</f>
        <v>11.18</v>
      </c>
      <c r="Y21" s="354"/>
      <c r="Z21" s="355">
        <f t="shared" si="6"/>
        <v>988.82</v>
      </c>
      <c r="AA21" s="356">
        <f t="shared" si="7"/>
        <v>0.01</v>
      </c>
      <c r="AB21" s="357">
        <f t="shared" si="8"/>
        <v>2490.91</v>
      </c>
      <c r="AC21" s="358">
        <f t="shared" si="9"/>
        <v>2505.91</v>
      </c>
      <c r="AD21" s="174">
        <v>2</v>
      </c>
      <c r="AE21" s="388"/>
      <c r="AF21" s="352">
        <f t="shared" si="10"/>
        <v>5.39</v>
      </c>
      <c r="AG21" s="353">
        <f t="shared" si="11"/>
        <v>0.01</v>
      </c>
      <c r="AH21" s="395"/>
      <c r="AI21" s="398">
        <v>2</v>
      </c>
      <c r="AJ21" s="399">
        <f>COUNTIFS('Данные из терминала'!C:C,AI21,'Данные из терминала'!B:B,"sell")</f>
        <v>6</v>
      </c>
      <c r="AK21" s="400">
        <f>COUNTIFS('Данные из терминала'!C:C,AI21,'Данные из терминала'!B:B,"buy")</f>
        <v>19</v>
      </c>
      <c r="AL21" s="401">
        <f>COUNTIFS('Данные из терминала'!C:C,AI21)</f>
        <v>25</v>
      </c>
      <c r="AM21" s="399">
        <f>SUMIFS('Данные из терминала'!E:E,'Данные из терминала'!C:C,AI21,'Данные из терминала'!B:B,"sell")</f>
        <v>1.29</v>
      </c>
      <c r="AN21" s="400">
        <f>SUMIFS('Данные из терминала'!E:E,'Данные из терминала'!C:C,AI21,'Данные из терминала'!B:B,"buy")</f>
        <v>12.7</v>
      </c>
      <c r="AO21" s="401">
        <f>SUMIFS('Данные из терминала'!E:E,'Данные из терминала'!C:C,AI21)</f>
        <v>13.99</v>
      </c>
      <c r="AP21" s="399">
        <f>SUMIFS('Данные из терминала'!N:N,'Данные из терминала'!C:C,AI21,'Данные из терминала'!B:B,"sell")</f>
        <v>97.75</v>
      </c>
      <c r="AQ21" s="400">
        <f>SUMIFS('Данные из терминала'!N:N,'Данные из терминала'!C:C,AI21,'Данные из терминала'!B:B,"buy")</f>
        <v>1541.83</v>
      </c>
      <c r="AR21" s="401">
        <f>SUMIFS('Данные из терминала'!N:N,'Данные из терминала'!C:C,AI21)</f>
        <v>1639.58</v>
      </c>
      <c r="AS21" s="399">
        <f>ROUND(IF(AJ21&gt;0,AVERAGEIFS('Данные из терминала'!N:N,'Данные из терминала'!C:C,AI21,'Данные из терминала'!B:B,"sell"),0),2)</f>
        <v>16.29</v>
      </c>
      <c r="AT21" s="400">
        <f>ROUND(IF(AK21&gt;0,AVERAGEIFS('Данные из терминала'!N:N,'Данные из терминала'!C:C,AI21,'Данные из терминала'!B:B,"buy"),0),2)</f>
        <v>81.150000000000006</v>
      </c>
      <c r="AU21" s="401">
        <f>ROUND(IF(AL21&gt;0,AVERAGEIFS('Данные из терминала'!N:N,'Данные из терминала'!C:C,AI21),0),2)</f>
        <v>65.58</v>
      </c>
      <c r="AV21" s="402">
        <f t="shared" ref="AV21:AV39" si="20">IF(AJ21&gt;0,AP21/$AR$42,0)</f>
        <v>6.9890470371803013E-3</v>
      </c>
      <c r="AW21" s="403">
        <f t="shared" ref="AW21:AW39" si="21">IF(AK21&gt;0,AQ21/$AR$42,0)</f>
        <v>0.1102396152770916</v>
      </c>
      <c r="AX21" s="404">
        <f t="shared" ref="AX21:AX39" si="22">IF(AL21&gt;0,AR21/$AR$42,0)</f>
        <v>0.1172286623142719</v>
      </c>
      <c r="AY21" s="399">
        <f>IF(AJ21&gt;0,VLOOKUP(AI21,Сводная!A:E,5,0),0)</f>
        <v>31</v>
      </c>
      <c r="AZ21" s="401">
        <f>IF(AK21&gt;0,VLOOKUP(AI21,Сводная!A:B,2,0),0)</f>
        <v>55</v>
      </c>
      <c r="BA21" s="399">
        <f>ROUND(IF(AJ21&gt;0,AVERAGEIFS('Данные из терминала'!L:L,'Данные из терминала'!C:C,AI21,'Данные из терминала'!B:B,"sell"),0),1)</f>
        <v>30.3</v>
      </c>
      <c r="BB21" s="400">
        <f>ROUND(IF(AK21&gt;0,AVERAGEIFS('Данные из терминала'!L:L,'Данные из терминала'!C:C,AI21,'Данные из терминала'!B:B,"buy"),0),1)</f>
        <v>21.9</v>
      </c>
      <c r="BC21" s="401">
        <f>ROUND(IF(AL21&gt;0,AVERAGEIFS('Данные из терминала'!L:L,'Данные из терминала'!C:C,AI21),0),1)</f>
        <v>23.9</v>
      </c>
      <c r="BD21" s="399">
        <f>IF(AJ21&gt;0,VLOOKUP(AI21,Сводная!A:F,6,0),0)</f>
        <v>19.000000000001819</v>
      </c>
      <c r="BE21" s="401">
        <f>IF(AK21&gt;0,VLOOKUP(AI21,Сводная!A:C,3,0),0)</f>
        <v>21</v>
      </c>
      <c r="BF21" s="399">
        <f>ROUND(IF(AJ21&gt;0,AVERAGEIFS('Данные из терминала'!M:M,'Данные из терминала'!C:C,AI21,'Данные из терминала'!B:B,"sell"),0),1)</f>
        <v>18.5</v>
      </c>
      <c r="BG21" s="400">
        <f>ROUND(IF(AK21&gt;0,AVERAGEIFS('Данные из терминала'!M:M,'Данные из терминала'!C:C,AI21,'Данные из терминала'!B:B,"buy"),0),1)</f>
        <v>17.2</v>
      </c>
      <c r="BH21" s="401">
        <f>ROUND(IF(AL21&gt;0,AVERAGEIFS('Данные из терминала'!M:M,'Данные из терминала'!C:C,AI21),0),1)</f>
        <v>17.5</v>
      </c>
      <c r="BI21" s="405">
        <f>IF(AJ21&gt;0,VLOOKUP(AI21,Сводная!A:G,7,0),0)</f>
        <v>5.9916666666666671</v>
      </c>
      <c r="BJ21" s="406">
        <f>IF(AK21&gt;0,VLOOKUP(AI21,Сводная!A:D,4,0),0)</f>
        <v>5.052777777777778</v>
      </c>
      <c r="BK21" s="405">
        <f>IF(AJ21&gt;0,AVERAGEIFS('Данные из терминала'!O:O,'Данные из терминала'!C:C,AI21,'Данные из терминала'!B:B,"sell"),0)</f>
        <v>1.7796296296279859</v>
      </c>
      <c r="BL21" s="407">
        <f>IF(AK21&gt;0,AVERAGEIFS('Данные из терминала'!O:O,'Данные из терминала'!C:C,AI21,'Данные из терминала'!B:B,"buy"),0)</f>
        <v>1.856469298245716</v>
      </c>
      <c r="BM21" s="406">
        <f>IF(AL21&gt;0,AVERAGEIFS('Данные из терминала'!O:O,'Данные из терминала'!C:C,AI21),0)</f>
        <v>1.838027777777461</v>
      </c>
      <c r="BO21" s="229"/>
    </row>
    <row r="22" spans="1:67" ht="15" x14ac:dyDescent="0.25">
      <c r="A22" s="165">
        <v>3</v>
      </c>
      <c r="B22" s="107">
        <f t="shared" si="12"/>
        <v>7</v>
      </c>
      <c r="C22" s="112">
        <f t="shared" si="13"/>
        <v>19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3.15</v>
      </c>
      <c r="J22" s="110">
        <f t="shared" si="0"/>
        <v>9.8000000000000004E-2</v>
      </c>
      <c r="K22" s="8">
        <f t="shared" ref="K22:K39" si="23">K21+ROUND(J22,3)</f>
        <v>0.13900000000000001</v>
      </c>
      <c r="L22" s="157"/>
      <c r="M22" s="162">
        <f t="shared" si="1"/>
        <v>25.77</v>
      </c>
      <c r="N22" s="311">
        <f t="shared" si="2"/>
        <v>2.5770000000000001E-2</v>
      </c>
      <c r="O22" s="159">
        <f t="shared" si="3"/>
        <v>1.4</v>
      </c>
      <c r="P22" s="212">
        <f t="shared" si="17"/>
        <v>8.34</v>
      </c>
      <c r="Q22" s="225">
        <f t="shared" si="4"/>
        <v>8.3400000000000002E-3</v>
      </c>
      <c r="R22" s="119">
        <f t="shared" ref="R22:R39" si="24">ROUND(P22/O22,0)</f>
        <v>6</v>
      </c>
      <c r="S22" s="120">
        <f t="shared" ref="S22:S39" si="25">ROUND(R22/G22,2)</f>
        <v>0.2</v>
      </c>
      <c r="T22" s="126">
        <f t="shared" si="18"/>
        <v>25</v>
      </c>
      <c r="U22" s="127">
        <f t="shared" ref="U22:U39" si="26">ROUND(T22/G22,2)</f>
        <v>0.83</v>
      </c>
      <c r="V22" s="385"/>
      <c r="W22" s="350">
        <f t="shared" si="5"/>
        <v>31.97</v>
      </c>
      <c r="X22" s="351">
        <f t="shared" si="19"/>
        <v>40.31</v>
      </c>
      <c r="Y22" s="354"/>
      <c r="Z22" s="355">
        <f t="shared" si="6"/>
        <v>959.69</v>
      </c>
      <c r="AA22" s="356">
        <f t="shared" si="7"/>
        <v>0.04</v>
      </c>
      <c r="AB22" s="357">
        <f t="shared" si="8"/>
        <v>703.76142857142861</v>
      </c>
      <c r="AC22" s="358">
        <f t="shared" si="9"/>
        <v>733.76142857142861</v>
      </c>
      <c r="AD22" s="174">
        <v>3</v>
      </c>
      <c r="AE22" s="388"/>
      <c r="AF22" s="352">
        <f t="shared" si="10"/>
        <v>3.83</v>
      </c>
      <c r="AG22" s="353">
        <f t="shared" si="11"/>
        <v>0.03</v>
      </c>
      <c r="AH22" s="395"/>
      <c r="AI22" s="398">
        <v>3</v>
      </c>
      <c r="AJ22" s="399">
        <f>COUNTIFS('Данные из терминала'!C:C,AI22,'Данные из терминала'!B:B,"sell")</f>
        <v>9</v>
      </c>
      <c r="AK22" s="400">
        <f>COUNTIFS('Данные из терминала'!C:C,AI22,'Данные из терминала'!B:B,"buy")</f>
        <v>11</v>
      </c>
      <c r="AL22" s="401">
        <f>COUNTIFS('Данные из терминала'!C:C,AI22)</f>
        <v>20</v>
      </c>
      <c r="AM22" s="399">
        <f>SUMIFS('Данные из терминала'!E:E,'Данные из терминала'!C:C,AI22,'Данные из терминала'!B:B,"sell")</f>
        <v>2.2700000000000005</v>
      </c>
      <c r="AN22" s="400">
        <f>SUMIFS('Данные из терминала'!E:E,'Данные из терминала'!C:C,AI22,'Данные из терминала'!B:B,"buy")</f>
        <v>28.17</v>
      </c>
      <c r="AO22" s="401">
        <f>SUMIFS('Данные из терминала'!E:E,'Данные из терминала'!C:C,AI22)</f>
        <v>30.440000000000005</v>
      </c>
      <c r="AP22" s="399">
        <f>SUMIFS('Данные из терминала'!N:N,'Данные из терминала'!C:C,AI22,'Данные из терминала'!B:B,"sell")</f>
        <v>403.25</v>
      </c>
      <c r="AQ22" s="400">
        <f>SUMIFS('Данные из терминала'!N:N,'Данные из терминала'!C:C,AI22,'Данные из терминала'!B:B,"buy")</f>
        <v>3379.1499999999996</v>
      </c>
      <c r="AR22" s="401">
        <f>SUMIFS('Данные из терминала'!N:N,'Данные из терминала'!C:C,AI22)</f>
        <v>3782.3999999999996</v>
      </c>
      <c r="AS22" s="399">
        <f>ROUND(IF(AJ22&gt;0,AVERAGEIFS('Данные из терминала'!N:N,'Данные из терминала'!C:C,AI22,'Данные из терминала'!B:B,"sell"),0),2)</f>
        <v>44.81</v>
      </c>
      <c r="AT22" s="400">
        <f>ROUND(IF(AK22&gt;0,AVERAGEIFS('Данные из терминала'!N:N,'Данные из терминала'!C:C,AI22,'Данные из терминала'!B:B,"buy"),0),2)</f>
        <v>307.2</v>
      </c>
      <c r="AU22" s="401">
        <f>ROUND(IF(AL22&gt;0,AVERAGEIFS('Данные из терминала'!N:N,'Данные из терминала'!C:C,AI22),0),2)</f>
        <v>189.12</v>
      </c>
      <c r="AV22" s="402">
        <f t="shared" si="20"/>
        <v>2.8832053378444567E-2</v>
      </c>
      <c r="AW22" s="403">
        <f t="shared" si="21"/>
        <v>0.2416065298791592</v>
      </c>
      <c r="AX22" s="404">
        <f t="shared" si="22"/>
        <v>0.27043858325760378</v>
      </c>
      <c r="AY22" s="399">
        <f>IF(AJ22&gt;0,VLOOKUP(AI22,Сводная!A:E,5,0),0)</f>
        <v>171</v>
      </c>
      <c r="AZ22" s="401">
        <f>IF(AK22&gt;0,VLOOKUP(AI22,Сводная!A:B,2,0),0)</f>
        <v>147.99999999999818</v>
      </c>
      <c r="BA22" s="399">
        <f>ROUND(IF(AJ22&gt;0,AVERAGEIFS('Данные из терминала'!L:L,'Данные из терминала'!C:C,AI22,'Данные из терминала'!B:B,"sell"),0),1)</f>
        <v>50.2</v>
      </c>
      <c r="BB22" s="400">
        <f>ROUND(IF(AK22&gt;0,AVERAGEIFS('Данные из терминала'!L:L,'Данные из терминала'!C:C,AI22,'Данные из терминала'!B:B,"buy"),0),1)</f>
        <v>56.6</v>
      </c>
      <c r="BC22" s="401">
        <f>ROUND(IF(AL22&gt;0,AVERAGEIFS('Данные из терминала'!L:L,'Данные из терминала'!C:C,AI22),0),1)</f>
        <v>53.7</v>
      </c>
      <c r="BD22" s="399">
        <f>IF(AJ22&gt;0,VLOOKUP(AI22,Сводная!A:F,6,0),0)</f>
        <v>27</v>
      </c>
      <c r="BE22" s="401">
        <f>IF(AK22&gt;0,VLOOKUP(AI22,Сводная!A:C,3,0),0)</f>
        <v>35</v>
      </c>
      <c r="BF22" s="399">
        <f>ROUND(IF(AJ22&gt;0,AVERAGEIFS('Данные из терминала'!M:M,'Данные из терминала'!C:C,AI22,'Данные из терминала'!B:B,"sell"),0),1)</f>
        <v>27.2</v>
      </c>
      <c r="BG22" s="400">
        <f>ROUND(IF(AK22&gt;0,AVERAGEIFS('Данные из терминала'!M:M,'Данные из терминала'!C:C,AI22,'Данные из терминала'!B:B,"buy"),0),1)</f>
        <v>21.4</v>
      </c>
      <c r="BH22" s="401">
        <f>ROUND(IF(AL22&gt;0,AVERAGEIFS('Данные из терминала'!M:M,'Данные из терминала'!C:C,AI22),0),1)</f>
        <v>24</v>
      </c>
      <c r="BI22" s="405">
        <f>IF(AJ22&gt;0,VLOOKUP(AI22,Сводная!A:G,7,0),0)</f>
        <v>5.9409722222222223</v>
      </c>
      <c r="BJ22" s="406">
        <f>IF(AK22&gt;0,VLOOKUP(AI22,Сводная!A:D,4,0),0)</f>
        <v>10.227777777777778</v>
      </c>
      <c r="BK22" s="405">
        <f>IF(AJ22&gt;0,AVERAGEIFS('Данные из терминала'!O:O,'Данные из терминала'!C:C,AI22,'Данные из терминала'!B:B,"sell"),0)</f>
        <v>4.5680555555574962</v>
      </c>
      <c r="BL22" s="407">
        <f>IF(AK22&gt;0,AVERAGEIFS('Данные из терминала'!O:O,'Данные из терминала'!C:C,AI22,'Данные из терминала'!B:B,"buy"),0)</f>
        <v>4.0748106060623703</v>
      </c>
      <c r="BM22" s="406">
        <f>IF(AL22&gt;0,AVERAGEIFS('Данные из терминала'!O:O,'Данные из терминала'!C:C,AI22),0)</f>
        <v>4.2967708333351764</v>
      </c>
      <c r="BO22" s="229"/>
    </row>
    <row r="23" spans="1:67" ht="15" x14ac:dyDescent="0.25">
      <c r="A23" s="165">
        <v>4</v>
      </c>
      <c r="B23" s="107">
        <f t="shared" si="12"/>
        <v>-13</v>
      </c>
      <c r="C23" s="112">
        <f t="shared" si="13"/>
        <v>6</v>
      </c>
      <c r="D23" s="76"/>
      <c r="E23" s="107">
        <f t="shared" si="14"/>
        <v>0</v>
      </c>
      <c r="F23" s="105">
        <f t="shared" ref="F23:F39" si="27">F22+E23</f>
        <v>15</v>
      </c>
      <c r="G23" s="100">
        <f t="shared" si="15"/>
        <v>45</v>
      </c>
      <c r="H23" s="11"/>
      <c r="I23" s="7">
        <f t="shared" si="16"/>
        <v>3.2</v>
      </c>
      <c r="J23" s="110">
        <f t="shared" si="0"/>
        <v>0.314</v>
      </c>
      <c r="K23" s="8">
        <f t="shared" si="23"/>
        <v>0.45300000000000001</v>
      </c>
      <c r="L23" s="157"/>
      <c r="M23" s="162">
        <f t="shared" si="1"/>
        <v>24.28</v>
      </c>
      <c r="N23" s="311">
        <f t="shared" si="2"/>
        <v>2.4279999999999999E-2</v>
      </c>
      <c r="O23" s="159">
        <f t="shared" si="3"/>
        <v>4.5</v>
      </c>
      <c r="P23" s="212">
        <f t="shared" si="17"/>
        <v>31.22</v>
      </c>
      <c r="Q23" s="225">
        <f t="shared" si="4"/>
        <v>3.1219999999999998E-2</v>
      </c>
      <c r="R23" s="119">
        <f t="shared" si="24"/>
        <v>7</v>
      </c>
      <c r="S23" s="120">
        <f t="shared" si="25"/>
        <v>0.16</v>
      </c>
      <c r="T23" s="126">
        <f t="shared" si="18"/>
        <v>13</v>
      </c>
      <c r="U23" s="127">
        <f t="shared" si="26"/>
        <v>0.28999999999999998</v>
      </c>
      <c r="V23" s="385"/>
      <c r="W23" s="350">
        <f t="shared" si="5"/>
        <v>104.19</v>
      </c>
      <c r="X23" s="351">
        <f t="shared" si="19"/>
        <v>135.41</v>
      </c>
      <c r="Y23" s="354"/>
      <c r="Z23" s="355">
        <f t="shared" si="6"/>
        <v>864.59</v>
      </c>
      <c r="AA23" s="356">
        <f t="shared" si="7"/>
        <v>0.14000000000000001</v>
      </c>
      <c r="AB23" s="357">
        <f t="shared" si="8"/>
        <v>210.65377777777778</v>
      </c>
      <c r="AC23" s="358">
        <f t="shared" si="9"/>
        <v>255.65377777777778</v>
      </c>
      <c r="AD23" s="174">
        <v>4</v>
      </c>
      <c r="AE23" s="388"/>
      <c r="AF23" s="352">
        <f t="shared" si="10"/>
        <v>3.34</v>
      </c>
      <c r="AG23" s="353">
        <f t="shared" si="11"/>
        <v>0.1</v>
      </c>
      <c r="AH23" s="395"/>
      <c r="AI23" s="398">
        <v>4</v>
      </c>
      <c r="AJ23" s="399">
        <f>COUNTIFS('Данные из терминала'!C:C,AI23,'Данные из терминала'!B:B,"sell")</f>
        <v>12</v>
      </c>
      <c r="AK23" s="400">
        <f>COUNTIFS('Данные из терминала'!C:C,AI23,'Данные из терминала'!B:B,"buy")</f>
        <v>30</v>
      </c>
      <c r="AL23" s="401">
        <f>COUNTIFS('Данные из терминала'!C:C,AI23)</f>
        <v>42</v>
      </c>
      <c r="AM23" s="399">
        <f>SUMIFS('Данные из терминала'!E:E,'Данные из терминала'!C:C,AI23,'Данные из терминала'!B:B,"sell")</f>
        <v>7.83</v>
      </c>
      <c r="AN23" s="400">
        <f>SUMIFS('Данные из терминала'!E:E,'Данные из терминала'!C:C,AI23,'Данные из терминала'!B:B,"buy")</f>
        <v>90.779999999999973</v>
      </c>
      <c r="AO23" s="401">
        <f>SUMIFS('Данные из терминала'!E:E,'Данные из терминала'!C:C,AI23)</f>
        <v>98.609999999999985</v>
      </c>
      <c r="AP23" s="399">
        <f>SUMIFS('Данные из терминала'!N:N,'Данные из терминала'!C:C,AI23,'Данные из терминала'!B:B,"sell")</f>
        <v>462.88</v>
      </c>
      <c r="AQ23" s="400">
        <f>SUMIFS('Данные из терминала'!N:N,'Данные из терминала'!C:C,AI23,'Данные из терминала'!B:B,"buy")</f>
        <v>5426.5299999999988</v>
      </c>
      <c r="AR23" s="401">
        <f>SUMIFS('Данные из терминала'!N:N,'Данные из терминала'!C:C,AI23)</f>
        <v>5889.4099999999989</v>
      </c>
      <c r="AS23" s="399">
        <f>ROUND(IF(AJ23&gt;0,AVERAGEIFS('Данные из терминала'!N:N,'Данные из терминала'!C:C,AI23,'Данные из терминала'!B:B,"sell"),0),2)</f>
        <v>38.57</v>
      </c>
      <c r="AT23" s="400">
        <f>ROUND(IF(AK23&gt;0,AVERAGEIFS('Данные из терминала'!N:N,'Данные из терминала'!C:C,AI23,'Данные из терминала'!B:B,"buy"),0),2)</f>
        <v>180.88</v>
      </c>
      <c r="AU23" s="401">
        <f>ROUND(IF(AL23&gt;0,AVERAGEIFS('Данные из терминала'!N:N,'Данные из терминала'!C:C,AI23),0),2)</f>
        <v>140.22</v>
      </c>
      <c r="AV23" s="402">
        <f t="shared" si="20"/>
        <v>3.3095550819130619E-2</v>
      </c>
      <c r="AW23" s="403">
        <f t="shared" si="21"/>
        <v>0.38799256694291573</v>
      </c>
      <c r="AX23" s="404">
        <f t="shared" si="22"/>
        <v>0.42108811776204635</v>
      </c>
      <c r="AY23" s="399">
        <f>IF(AJ23&gt;0,VLOOKUP(AI23,Сводная!A:E,5,0),0)</f>
        <v>380</v>
      </c>
      <c r="AZ23" s="401">
        <f>IF(AK23&gt;0,VLOOKUP(AI23,Сводная!A:B,2,0),0)</f>
        <v>206</v>
      </c>
      <c r="BA23" s="399">
        <f>ROUND(IF(AJ23&gt;0,AVERAGEIFS('Данные из терминала'!L:L,'Данные из терминала'!C:C,AI23,'Данные из терминала'!B:B,"sell"),0),1)</f>
        <v>109.7</v>
      </c>
      <c r="BB23" s="400">
        <f>ROUND(IF(AK23&gt;0,AVERAGEIFS('Данные из терминала'!L:L,'Данные из терминала'!C:C,AI23,'Данные из терминала'!B:B,"buy"),0),1)</f>
        <v>114.2</v>
      </c>
      <c r="BC23" s="401">
        <f>ROUND(IF(AL23&gt;0,AVERAGEIFS('Данные из терминала'!L:L,'Данные из терминала'!C:C,AI23),0),1)</f>
        <v>112.9</v>
      </c>
      <c r="BD23" s="399">
        <f>IF(AJ23&gt;0,VLOOKUP(AI23,Сводная!A:F,6,0),0)</f>
        <v>24.222222222222626</v>
      </c>
      <c r="BE23" s="401">
        <f>IF(AK23&gt;0,VLOOKUP(AI23,Сводная!A:C,3,0),0)</f>
        <v>58</v>
      </c>
      <c r="BF23" s="399">
        <f>ROUND(IF(AJ23&gt;0,AVERAGEIFS('Данные из терминала'!M:M,'Данные из терминала'!C:C,AI23,'Данные из терминала'!B:B,"sell"),0),1)</f>
        <v>20.399999999999999</v>
      </c>
      <c r="BG23" s="400">
        <f>ROUND(IF(AK23&gt;0,AVERAGEIFS('Данные из терминала'!M:M,'Данные из терминала'!C:C,AI23,'Данные из терминала'!B:B,"buy"),0),1)</f>
        <v>11.1</v>
      </c>
      <c r="BH23" s="401">
        <f>ROUND(IF(AL23&gt;0,AVERAGEIFS('Данные из терминала'!M:M,'Данные из терминала'!C:C,AI23),0),1)</f>
        <v>13.8</v>
      </c>
      <c r="BI23" s="405">
        <f>IF(AJ23&gt;0,VLOOKUP(AI23,Сводная!A:G,7,0),0)</f>
        <v>120.93958333333333</v>
      </c>
      <c r="BJ23" s="406">
        <f>IF(AK23&gt;0,VLOOKUP(AI23,Сводная!A:D,4,0),0)</f>
        <v>26.835416666666667</v>
      </c>
      <c r="BK23" s="405">
        <f>IF(AJ23&gt;0,AVERAGEIFS('Данные из терминала'!O:O,'Данные из терминала'!C:C,AI23,'Данные из терминала'!B:B,"sell"),0)</f>
        <v>8.5231481481472056</v>
      </c>
      <c r="BL23" s="407">
        <f>IF(AK23&gt;0,AVERAGEIFS('Данные из терминала'!O:O,'Данные из терминала'!C:C,AI23,'Данные из терминала'!B:B,"buy"),0)</f>
        <v>11.758240740740197</v>
      </c>
      <c r="BM23" s="406">
        <f>IF(AL23&gt;0,AVERAGEIFS('Данные из терминала'!O:O,'Данные из терминала'!C:C,AI23),0)</f>
        <v>10.833928571427913</v>
      </c>
      <c r="BO23" s="229"/>
    </row>
    <row r="24" spans="1:67" ht="15" x14ac:dyDescent="0.25">
      <c r="A24" s="165">
        <v>5</v>
      </c>
      <c r="B24" s="108">
        <f t="shared" si="12"/>
        <v>-13</v>
      </c>
      <c r="C24" s="102">
        <f t="shared" si="13"/>
        <v>-7</v>
      </c>
      <c r="D24" s="9"/>
      <c r="E24" s="108">
        <f t="shared" si="14"/>
        <v>0</v>
      </c>
      <c r="F24" s="101">
        <f t="shared" si="27"/>
        <v>15</v>
      </c>
      <c r="G24" s="102">
        <f t="shared" si="15"/>
        <v>60</v>
      </c>
      <c r="H24" s="9"/>
      <c r="I24" s="13">
        <f t="shared" si="16"/>
        <v>3.25</v>
      </c>
      <c r="J24" s="14">
        <f t="shared" si="0"/>
        <v>1.0209999999999999</v>
      </c>
      <c r="K24" s="15">
        <f t="shared" si="23"/>
        <v>1.474</v>
      </c>
      <c r="L24" s="157"/>
      <c r="M24" s="163">
        <f t="shared" si="1"/>
        <v>-111.74</v>
      </c>
      <c r="N24" s="312">
        <f t="shared" si="2"/>
        <v>-0.11173999999999999</v>
      </c>
      <c r="O24" s="160">
        <f t="shared" si="3"/>
        <v>14.7</v>
      </c>
      <c r="P24" s="213">
        <f t="shared" si="17"/>
        <v>104.85</v>
      </c>
      <c r="Q24" s="224">
        <f t="shared" si="4"/>
        <v>0.10485</v>
      </c>
      <c r="R24" s="121">
        <f t="shared" si="24"/>
        <v>7</v>
      </c>
      <c r="S24" s="122">
        <f t="shared" si="25"/>
        <v>0.12</v>
      </c>
      <c r="T24" s="132">
        <f t="shared" si="18"/>
        <v>0</v>
      </c>
      <c r="U24" s="122">
        <f t="shared" si="26"/>
        <v>0</v>
      </c>
      <c r="V24" s="385"/>
      <c r="W24" s="359">
        <f t="shared" si="5"/>
        <v>339.02</v>
      </c>
      <c r="X24" s="360">
        <f t="shared" si="19"/>
        <v>443.87</v>
      </c>
      <c r="Y24" s="354"/>
      <c r="Z24" s="363">
        <f t="shared" si="6"/>
        <v>556.13</v>
      </c>
      <c r="AA24" s="364">
        <f t="shared" si="7"/>
        <v>0.44</v>
      </c>
      <c r="AB24" s="365">
        <f t="shared" si="8"/>
        <v>56.282040816326536</v>
      </c>
      <c r="AC24" s="366">
        <f t="shared" si="9"/>
        <v>116.28204081632654</v>
      </c>
      <c r="AD24" s="174">
        <v>5</v>
      </c>
      <c r="AE24" s="388"/>
      <c r="AF24" s="361">
        <f t="shared" si="10"/>
        <v>3.23</v>
      </c>
      <c r="AG24" s="362">
        <f t="shared" si="11"/>
        <v>0.34</v>
      </c>
      <c r="AH24" s="395"/>
      <c r="AI24" s="174">
        <v>5</v>
      </c>
      <c r="AJ24" s="453">
        <f>COUNTIFS('Данные из терминала'!C:C,AI24,'Данные из терминала'!B:B,"sell")</f>
        <v>0</v>
      </c>
      <c r="AK24" s="409">
        <f>COUNTIFS('Данные из терминала'!C:C,AI24,'Данные из терминала'!B:B,"buy")</f>
        <v>1</v>
      </c>
      <c r="AL24" s="410">
        <f>COUNTIFS('Данные из терминала'!C:C,AI24)</f>
        <v>1</v>
      </c>
      <c r="AM24" s="453">
        <f>SUMIFS('Данные из терминала'!E:E,'Данные из терминала'!C:C,AI24,'Данные из терминала'!B:B,"sell")</f>
        <v>0</v>
      </c>
      <c r="AN24" s="409">
        <f>SUMIFS('Данные из терминала'!E:E,'Данные из терминала'!C:C,AI24,'Данные из терминала'!B:B,"buy")</f>
        <v>11.46</v>
      </c>
      <c r="AO24" s="410">
        <f>SUMIFS('Данные из терминала'!E:E,'Данные из терминала'!C:C,AI24)</f>
        <v>11.46</v>
      </c>
      <c r="AP24" s="453">
        <f>SUMIFS('Данные из терминала'!N:N,'Данные из терминала'!C:C,AI24,'Данные из терминала'!B:B,"sell")</f>
        <v>0</v>
      </c>
      <c r="AQ24" s="409">
        <f>SUMIFS('Данные из терминала'!N:N,'Данные из терминала'!C:C,AI24,'Данные из терминала'!B:B,"buy")</f>
        <v>574.04</v>
      </c>
      <c r="AR24" s="410">
        <f>SUMIFS('Данные из терминала'!N:N,'Данные из терминала'!C:C,AI24)</f>
        <v>574.04</v>
      </c>
      <c r="AS24" s="453">
        <f>ROUND(IF(AJ24&gt;0,AVERAGEIFS('Данные из терминала'!N:N,'Данные из терминала'!C:C,AI24,'Данные из терминала'!B:B,"sell"),0),2)</f>
        <v>0</v>
      </c>
      <c r="AT24" s="409">
        <f>ROUND(IF(AK24&gt;0,AVERAGEIFS('Данные из терминала'!N:N,'Данные из терминала'!C:C,AI24,'Данные из терминала'!B:B,"buy"),0),2)</f>
        <v>574.04</v>
      </c>
      <c r="AU24" s="410">
        <f>ROUND(IF(AL24&gt;0,AVERAGEIFS('Данные из терминала'!N:N,'Данные из терминала'!C:C,AI24),0),2)</f>
        <v>574.04</v>
      </c>
      <c r="AV24" s="454">
        <f t="shared" si="20"/>
        <v>0</v>
      </c>
      <c r="AW24" s="411">
        <f t="shared" si="21"/>
        <v>4.1043402160848896E-2</v>
      </c>
      <c r="AX24" s="457">
        <f t="shared" si="22"/>
        <v>4.1043402160848896E-2</v>
      </c>
      <c r="AY24" s="458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0</v>
      </c>
      <c r="BB24" s="409">
        <f>ROUND(IF(AK24&gt;0,AVERAGEIFS('Данные из терминала'!L:L,'Данные из терминала'!C:C,AI24,'Данные из терминала'!B:B,"buy"),0),1)</f>
        <v>122</v>
      </c>
      <c r="BC24" s="459">
        <f>ROUND(IF(AL24&gt;0,AVERAGEIFS('Данные из терминала'!L:L,'Данные из терминала'!C:C,AI24),0),1)</f>
        <v>122</v>
      </c>
      <c r="BD24" s="458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0</v>
      </c>
      <c r="BG24" s="409">
        <f>ROUND(IF(AK24&gt;0,AVERAGEIFS('Данные из терминала'!M:M,'Данные из терминала'!C:C,AI24,'Данные из терминала'!B:B,"buy"),0),1)</f>
        <v>23.3</v>
      </c>
      <c r="BH24" s="459">
        <f>ROUND(IF(AL24&gt;0,AVERAGEIFS('Данные из терминала'!M:M,'Данные из терминала'!C:C,AI24),0),1)</f>
        <v>23.3</v>
      </c>
      <c r="BI24" s="460">
        <f>IF(AJ24&gt;0,VLOOKUP(AI24,Сводная!A:G,7,0),0)</f>
        <v>0</v>
      </c>
      <c r="BJ24" s="413">
        <f>IF(AK24&gt;0,VLOOKUP(AI24,Сводная!A:D,4,0),0)</f>
        <v>0</v>
      </c>
      <c r="BK24" s="461">
        <f>IF(AJ24&gt;0,AVERAGEIFS('Данные из терминала'!O:O,'Данные из терминала'!C:C,AI24,'Данные из терминала'!B:B,"sell"),0)</f>
        <v>0</v>
      </c>
      <c r="BL24" s="414">
        <f>IF(AK24&gt;0,AVERAGEIFS('Данные из терминала'!O:O,'Данные из терминала'!C:C,AI24,'Данные из терминала'!B:B,"buy"),0)</f>
        <v>4.6840277777810115</v>
      </c>
      <c r="BM24" s="413">
        <f>IF(AL24&gt;0,AVERAGEIFS('Данные из терминала'!O:O,'Данные из терминала'!C:C,AI24),0)</f>
        <v>4.6840277777810115</v>
      </c>
      <c r="BO24" s="229"/>
    </row>
    <row r="25" spans="1:67" ht="15" x14ac:dyDescent="0.25">
      <c r="A25" s="165">
        <v>6</v>
      </c>
      <c r="B25" s="107">
        <f t="shared" si="12"/>
        <v>-13</v>
      </c>
      <c r="C25" s="112">
        <f t="shared" si="13"/>
        <v>-20</v>
      </c>
      <c r="D25" s="76"/>
      <c r="E25" s="107">
        <f t="shared" si="14"/>
        <v>0</v>
      </c>
      <c r="F25" s="105">
        <f t="shared" si="27"/>
        <v>15</v>
      </c>
      <c r="G25" s="100">
        <f t="shared" si="15"/>
        <v>75</v>
      </c>
      <c r="H25" s="11"/>
      <c r="I25" s="7">
        <f t="shared" si="16"/>
        <v>3.3</v>
      </c>
      <c r="J25" s="110">
        <f t="shared" si="0"/>
        <v>3.3690000000000002</v>
      </c>
      <c r="K25" s="8">
        <f t="shared" si="23"/>
        <v>4.843</v>
      </c>
      <c r="L25" s="157"/>
      <c r="M25" s="162">
        <f t="shared" si="1"/>
        <v>-997.06</v>
      </c>
      <c r="N25" s="311">
        <f t="shared" si="2"/>
        <v>-0.99705999999999995</v>
      </c>
      <c r="O25" s="159">
        <f t="shared" si="3"/>
        <v>48.4</v>
      </c>
      <c r="P25" s="212">
        <f t="shared" si="17"/>
        <v>345.56</v>
      </c>
      <c r="Q25" s="225">
        <f t="shared" si="4"/>
        <v>0.34555999999999998</v>
      </c>
      <c r="R25" s="119">
        <f t="shared" si="24"/>
        <v>7</v>
      </c>
      <c r="S25" s="120">
        <f t="shared" si="25"/>
        <v>0.09</v>
      </c>
      <c r="T25" s="126">
        <f t="shared" si="18"/>
        <v>-13</v>
      </c>
      <c r="U25" s="127">
        <f t="shared" si="26"/>
        <v>-0.17</v>
      </c>
      <c r="V25" s="385"/>
      <c r="W25" s="350">
        <f t="shared" si="5"/>
        <v>1113.8900000000001</v>
      </c>
      <c r="X25" s="351">
        <f t="shared" si="19"/>
        <v>1459.45</v>
      </c>
      <c r="Y25" s="354"/>
      <c r="Z25" s="355">
        <f t="shared" si="6"/>
        <v>-459.45</v>
      </c>
      <c r="AA25" s="356">
        <f t="shared" si="7"/>
        <v>1.46</v>
      </c>
      <c r="AB25" s="357">
        <f t="shared" si="8"/>
        <v>0</v>
      </c>
      <c r="AC25" s="358">
        <f t="shared" si="9"/>
        <v>0</v>
      </c>
      <c r="AD25" s="174">
        <v>6</v>
      </c>
      <c r="AE25" s="388"/>
      <c r="AF25" s="352">
        <f t="shared" si="10"/>
        <v>3.22</v>
      </c>
      <c r="AG25" s="353">
        <f t="shared" si="11"/>
        <v>1.1100000000000001</v>
      </c>
      <c r="AH25" s="395"/>
      <c r="AI25" s="398">
        <v>6</v>
      </c>
      <c r="AJ25" s="399">
        <f>COUNTIFS('Данные из терминала'!C:C,AI25,'Данные из терминала'!B:B,"sell")</f>
        <v>0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0</v>
      </c>
      <c r="AM25" s="399">
        <f>SUMIFS('Данные из терминала'!E:E,'Данные из терминала'!C:C,AI25,'Данные из терминала'!B:B,"sell")</f>
        <v>0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0</v>
      </c>
      <c r="AP25" s="399">
        <f>SUMIFS('Данные из терминала'!N:N,'Данные из терминала'!C:C,AI25,'Данные из терминала'!B:B,"sell")</f>
        <v>0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0</v>
      </c>
      <c r="AS25" s="399">
        <f>ROUND(IF(AJ25&gt;0,AVERAGEIFS('Данные из терминала'!N:N,'Данные из терминала'!C:C,AI25,'Данные из терминала'!B:B,"sell"),0),2)</f>
        <v>0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0</v>
      </c>
      <c r="AV25" s="402">
        <f t="shared" si="20"/>
        <v>0</v>
      </c>
      <c r="AW25" s="403">
        <f t="shared" si="21"/>
        <v>0</v>
      </c>
      <c r="AX25" s="404">
        <f t="shared" si="22"/>
        <v>0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0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0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0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0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</v>
      </c>
      <c r="BO25" s="229"/>
    </row>
    <row r="26" spans="1:67" ht="15" x14ac:dyDescent="0.25">
      <c r="A26" s="165">
        <v>7</v>
      </c>
      <c r="B26" s="107">
        <f t="shared" si="12"/>
        <v>-13</v>
      </c>
      <c r="C26" s="112">
        <f t="shared" si="13"/>
        <v>-33</v>
      </c>
      <c r="D26" s="76"/>
      <c r="E26" s="107">
        <f t="shared" si="14"/>
        <v>0</v>
      </c>
      <c r="F26" s="105">
        <f t="shared" si="27"/>
        <v>15</v>
      </c>
      <c r="G26" s="100">
        <f t="shared" si="15"/>
        <v>90</v>
      </c>
      <c r="H26" s="11"/>
      <c r="I26" s="7">
        <f t="shared" si="16"/>
        <v>3.35</v>
      </c>
      <c r="J26" s="110">
        <f t="shared" si="0"/>
        <v>11.286</v>
      </c>
      <c r="K26" s="8">
        <f t="shared" si="23"/>
        <v>16.128999999999998</v>
      </c>
      <c r="L26" s="157"/>
      <c r="M26" s="162">
        <f t="shared" si="1"/>
        <v>-5419.67</v>
      </c>
      <c r="N26" s="311">
        <f t="shared" si="2"/>
        <v>-5.41967</v>
      </c>
      <c r="O26" s="159">
        <f t="shared" si="3"/>
        <v>161.30000000000001</v>
      </c>
      <c r="P26" s="212">
        <f t="shared" si="17"/>
        <v>1139.28</v>
      </c>
      <c r="Q26" s="225">
        <f t="shared" si="4"/>
        <v>1.1392800000000001</v>
      </c>
      <c r="R26" s="119">
        <f t="shared" si="24"/>
        <v>7</v>
      </c>
      <c r="S26" s="120">
        <f t="shared" si="25"/>
        <v>0.08</v>
      </c>
      <c r="T26" s="126">
        <f t="shared" si="18"/>
        <v>-26</v>
      </c>
      <c r="U26" s="127">
        <f t="shared" si="26"/>
        <v>-0.28999999999999998</v>
      </c>
      <c r="V26" s="385"/>
      <c r="W26" s="350">
        <f t="shared" si="5"/>
        <v>3709.67</v>
      </c>
      <c r="X26" s="351">
        <f t="shared" si="19"/>
        <v>4848.95</v>
      </c>
      <c r="Y26" s="354"/>
      <c r="Z26" s="355">
        <f t="shared" si="6"/>
        <v>-3848.95</v>
      </c>
      <c r="AA26" s="356">
        <f t="shared" si="7"/>
        <v>4.8499999999999996</v>
      </c>
      <c r="AB26" s="357">
        <f t="shared" si="8"/>
        <v>0</v>
      </c>
      <c r="AC26" s="358">
        <f t="shared" si="9"/>
        <v>0</v>
      </c>
      <c r="AD26" s="174">
        <v>7</v>
      </c>
      <c r="AE26" s="388"/>
      <c r="AF26" s="352">
        <f t="shared" si="10"/>
        <v>3.26</v>
      </c>
      <c r="AG26" s="353">
        <f t="shared" si="11"/>
        <v>3.71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516">
        <v>2</v>
      </c>
    </row>
    <row r="27" spans="1:67" ht="15" x14ac:dyDescent="0.25">
      <c r="A27" s="165">
        <v>8</v>
      </c>
      <c r="B27" s="107">
        <f t="shared" si="12"/>
        <v>-13</v>
      </c>
      <c r="C27" s="112">
        <f t="shared" si="13"/>
        <v>-46</v>
      </c>
      <c r="D27" s="76"/>
      <c r="E27" s="107">
        <f t="shared" si="14"/>
        <v>0</v>
      </c>
      <c r="F27" s="105">
        <f t="shared" si="27"/>
        <v>15</v>
      </c>
      <c r="G27" s="100">
        <f t="shared" si="15"/>
        <v>105</v>
      </c>
      <c r="H27" s="11"/>
      <c r="I27" s="7">
        <f t="shared" si="16"/>
        <v>3.4</v>
      </c>
      <c r="J27" s="110">
        <f t="shared" si="0"/>
        <v>38.372</v>
      </c>
      <c r="K27" s="8">
        <f t="shared" si="23"/>
        <v>54.500999999999998</v>
      </c>
      <c r="L27" s="157"/>
      <c r="M27" s="162">
        <f t="shared" si="1"/>
        <v>-25397.01</v>
      </c>
      <c r="N27" s="311">
        <f t="shared" si="2"/>
        <v>-25.397009999999998</v>
      </c>
      <c r="O27" s="159">
        <f t="shared" si="3"/>
        <v>545</v>
      </c>
      <c r="P27" s="212">
        <f t="shared" si="17"/>
        <v>3789.01</v>
      </c>
      <c r="Q27" s="225">
        <f t="shared" si="4"/>
        <v>3.7890100000000002</v>
      </c>
      <c r="R27" s="119">
        <f t="shared" si="24"/>
        <v>7</v>
      </c>
      <c r="S27" s="120">
        <f t="shared" si="25"/>
        <v>7.0000000000000007E-2</v>
      </c>
      <c r="T27" s="126">
        <f t="shared" si="18"/>
        <v>-39</v>
      </c>
      <c r="U27" s="127">
        <f t="shared" si="26"/>
        <v>-0.37</v>
      </c>
      <c r="V27" s="385"/>
      <c r="W27" s="350">
        <f t="shared" si="5"/>
        <v>12535.23</v>
      </c>
      <c r="X27" s="351">
        <f t="shared" si="19"/>
        <v>16324.24</v>
      </c>
      <c r="Y27" s="354"/>
      <c r="Z27" s="355">
        <f t="shared" si="6"/>
        <v>-15324.24</v>
      </c>
      <c r="AA27" s="356">
        <f t="shared" si="7"/>
        <v>16.32</v>
      </c>
      <c r="AB27" s="357">
        <f t="shared" si="8"/>
        <v>0</v>
      </c>
      <c r="AC27" s="358">
        <f t="shared" si="9"/>
        <v>0</v>
      </c>
      <c r="AD27" s="174">
        <v>8</v>
      </c>
      <c r="AE27" s="388"/>
      <c r="AF27" s="352">
        <f t="shared" si="10"/>
        <v>3.31</v>
      </c>
      <c r="AG27" s="353">
        <f t="shared" si="11"/>
        <v>12.54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516"/>
    </row>
    <row r="28" spans="1:67" ht="17.25" customHeight="1" x14ac:dyDescent="0.25">
      <c r="A28" s="165">
        <v>9</v>
      </c>
      <c r="B28" s="107">
        <f t="shared" si="12"/>
        <v>-13</v>
      </c>
      <c r="C28" s="112">
        <f t="shared" si="13"/>
        <v>-59</v>
      </c>
      <c r="D28" s="76"/>
      <c r="E28" s="107">
        <f t="shared" si="14"/>
        <v>0</v>
      </c>
      <c r="F28" s="105">
        <f t="shared" si="27"/>
        <v>15</v>
      </c>
      <c r="G28" s="100">
        <f t="shared" si="15"/>
        <v>120</v>
      </c>
      <c r="H28" s="11"/>
      <c r="I28" s="7">
        <f t="shared" si="16"/>
        <v>3.45</v>
      </c>
      <c r="J28" s="110">
        <f t="shared" si="0"/>
        <v>132.38300000000001</v>
      </c>
      <c r="K28" s="8">
        <f t="shared" si="23"/>
        <v>186.88400000000001</v>
      </c>
      <c r="L28" s="157"/>
      <c r="M28" s="162">
        <f t="shared" si="1"/>
        <v>-111380.5</v>
      </c>
      <c r="N28" s="311">
        <f t="shared" si="2"/>
        <v>-111.3805</v>
      </c>
      <c r="O28" s="159">
        <f t="shared" si="3"/>
        <v>1868.8</v>
      </c>
      <c r="P28" s="212">
        <f t="shared" si="17"/>
        <v>12758.31</v>
      </c>
      <c r="Q28" s="225">
        <f t="shared" si="4"/>
        <v>12.75831</v>
      </c>
      <c r="R28" s="119">
        <f t="shared" si="24"/>
        <v>7</v>
      </c>
      <c r="S28" s="120">
        <f t="shared" si="25"/>
        <v>0.06</v>
      </c>
      <c r="T28" s="126">
        <f t="shared" si="18"/>
        <v>-52</v>
      </c>
      <c r="U28" s="127">
        <f t="shared" si="26"/>
        <v>-0.43</v>
      </c>
      <c r="V28" s="385"/>
      <c r="W28" s="350">
        <f t="shared" si="5"/>
        <v>42983.32</v>
      </c>
      <c r="X28" s="351">
        <f t="shared" si="19"/>
        <v>55741.63</v>
      </c>
      <c r="Y28" s="354"/>
      <c r="Z28" s="355">
        <f t="shared" si="6"/>
        <v>-54741.63</v>
      </c>
      <c r="AA28" s="356">
        <f t="shared" si="7"/>
        <v>55.74</v>
      </c>
      <c r="AB28" s="357">
        <f t="shared" si="8"/>
        <v>0</v>
      </c>
      <c r="AC28" s="358">
        <f t="shared" si="9"/>
        <v>0</v>
      </c>
      <c r="AD28" s="174">
        <v>9</v>
      </c>
      <c r="AE28" s="388"/>
      <c r="AF28" s="352">
        <f t="shared" si="10"/>
        <v>3.37</v>
      </c>
      <c r="AG28" s="353">
        <f t="shared" si="11"/>
        <v>42.98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-13</v>
      </c>
      <c r="C29" s="102">
        <f t="shared" si="13"/>
        <v>-72</v>
      </c>
      <c r="D29" s="9"/>
      <c r="E29" s="108">
        <f t="shared" si="14"/>
        <v>0</v>
      </c>
      <c r="F29" s="101">
        <f t="shared" si="27"/>
        <v>15</v>
      </c>
      <c r="G29" s="102">
        <f t="shared" si="15"/>
        <v>135</v>
      </c>
      <c r="H29" s="9"/>
      <c r="I29" s="13">
        <f t="shared" si="16"/>
        <v>3.5</v>
      </c>
      <c r="J29" s="14">
        <f t="shared" si="0"/>
        <v>463.34100000000001</v>
      </c>
      <c r="K29" s="15">
        <f t="shared" si="23"/>
        <v>650.22500000000002</v>
      </c>
      <c r="L29" s="157"/>
      <c r="M29" s="163">
        <f t="shared" si="1"/>
        <v>-472066.95</v>
      </c>
      <c r="N29" s="312">
        <f t="shared" si="2"/>
        <v>-472.06695000000002</v>
      </c>
      <c r="O29" s="160">
        <f t="shared" si="3"/>
        <v>6502.3</v>
      </c>
      <c r="P29" s="213">
        <f t="shared" si="17"/>
        <v>43570.36</v>
      </c>
      <c r="Q29" s="224">
        <f t="shared" si="4"/>
        <v>43.570360000000001</v>
      </c>
      <c r="R29" s="121">
        <f t="shared" si="24"/>
        <v>7</v>
      </c>
      <c r="S29" s="122">
        <f t="shared" si="25"/>
        <v>0.05</v>
      </c>
      <c r="T29" s="132">
        <f t="shared" si="18"/>
        <v>-65</v>
      </c>
      <c r="U29" s="122">
        <f t="shared" si="26"/>
        <v>-0.48</v>
      </c>
      <c r="V29" s="385"/>
      <c r="W29" s="359">
        <f t="shared" si="5"/>
        <v>149551.75</v>
      </c>
      <c r="X29" s="360">
        <f t="shared" si="19"/>
        <v>193122.11</v>
      </c>
      <c r="Y29" s="354"/>
      <c r="Z29" s="363">
        <f t="shared" si="6"/>
        <v>-192122.11</v>
      </c>
      <c r="AA29" s="364">
        <f t="shared" si="7"/>
        <v>193.12</v>
      </c>
      <c r="AB29" s="365">
        <f t="shared" si="8"/>
        <v>0</v>
      </c>
      <c r="AC29" s="366">
        <f t="shared" si="9"/>
        <v>0</v>
      </c>
      <c r="AD29" s="174">
        <v>10</v>
      </c>
      <c r="AE29" s="388"/>
      <c r="AF29" s="361">
        <f t="shared" si="10"/>
        <v>3.43</v>
      </c>
      <c r="AG29" s="362">
        <f t="shared" si="11"/>
        <v>149.55000000000001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-13</v>
      </c>
      <c r="C30" s="112">
        <f t="shared" si="13"/>
        <v>-85</v>
      </c>
      <c r="D30" s="76"/>
      <c r="E30" s="107">
        <f t="shared" si="14"/>
        <v>0</v>
      </c>
      <c r="F30" s="105">
        <f t="shared" si="27"/>
        <v>15</v>
      </c>
      <c r="G30" s="100">
        <f t="shared" si="15"/>
        <v>150</v>
      </c>
      <c r="H30" s="11"/>
      <c r="I30" s="7">
        <f t="shared" si="16"/>
        <v>3.55</v>
      </c>
      <c r="J30" s="110">
        <f t="shared" si="0"/>
        <v>1644.8610000000001</v>
      </c>
      <c r="K30" s="8">
        <f t="shared" si="23"/>
        <v>2295.0860000000002</v>
      </c>
      <c r="L30" s="157"/>
      <c r="M30" s="162">
        <f t="shared" si="1"/>
        <v>-1964597.02</v>
      </c>
      <c r="N30" s="311">
        <f t="shared" si="2"/>
        <v>-1964.5970199999999</v>
      </c>
      <c r="O30" s="159">
        <f t="shared" si="3"/>
        <v>22950.9</v>
      </c>
      <c r="P30" s="212">
        <f t="shared" si="17"/>
        <v>150974.03</v>
      </c>
      <c r="Q30" s="225">
        <f t="shared" si="4"/>
        <v>150.97403</v>
      </c>
      <c r="R30" s="119">
        <f t="shared" si="24"/>
        <v>7</v>
      </c>
      <c r="S30" s="120">
        <f t="shared" si="25"/>
        <v>0.05</v>
      </c>
      <c r="T30" s="126">
        <f t="shared" si="18"/>
        <v>-78</v>
      </c>
      <c r="U30" s="127">
        <f t="shared" si="26"/>
        <v>-0.52</v>
      </c>
      <c r="V30" s="385"/>
      <c r="W30" s="350">
        <f t="shared" si="5"/>
        <v>527869.78</v>
      </c>
      <c r="X30" s="351">
        <f t="shared" si="19"/>
        <v>678843.81</v>
      </c>
      <c r="Y30" s="354"/>
      <c r="Z30" s="355">
        <f t="shared" si="6"/>
        <v>-677843.81</v>
      </c>
      <c r="AA30" s="356">
        <f t="shared" si="7"/>
        <v>678.84</v>
      </c>
      <c r="AB30" s="357">
        <f t="shared" si="8"/>
        <v>0</v>
      </c>
      <c r="AC30" s="358">
        <f t="shared" si="9"/>
        <v>0</v>
      </c>
      <c r="AD30" s="174">
        <v>11</v>
      </c>
      <c r="AE30" s="388"/>
      <c r="AF30" s="352">
        <f t="shared" si="10"/>
        <v>3.5</v>
      </c>
      <c r="AG30" s="353">
        <f t="shared" si="11"/>
        <v>527.87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-13</v>
      </c>
      <c r="C31" s="112">
        <f t="shared" si="13"/>
        <v>-98</v>
      </c>
      <c r="D31" s="76"/>
      <c r="E31" s="107">
        <f t="shared" si="14"/>
        <v>0</v>
      </c>
      <c r="F31" s="105">
        <f t="shared" si="27"/>
        <v>15</v>
      </c>
      <c r="G31" s="100">
        <f t="shared" si="15"/>
        <v>165</v>
      </c>
      <c r="H31" s="11"/>
      <c r="I31" s="7">
        <f t="shared" si="16"/>
        <v>3.6</v>
      </c>
      <c r="J31" s="110">
        <f t="shared" si="0"/>
        <v>5921.5</v>
      </c>
      <c r="K31" s="8">
        <f t="shared" si="23"/>
        <v>8216.5859999999993</v>
      </c>
      <c r="L31" s="157"/>
      <c r="M31" s="162">
        <f t="shared" si="1"/>
        <v>-8101557.7199999997</v>
      </c>
      <c r="N31" s="311">
        <f t="shared" si="2"/>
        <v>-8101.5577199999998</v>
      </c>
      <c r="O31" s="159">
        <f t="shared" si="3"/>
        <v>82165.899999999994</v>
      </c>
      <c r="P31" s="212">
        <f t="shared" si="17"/>
        <v>530766.53</v>
      </c>
      <c r="Q31" s="225">
        <f t="shared" si="4"/>
        <v>530.76652999999999</v>
      </c>
      <c r="R31" s="119">
        <f t="shared" si="24"/>
        <v>6</v>
      </c>
      <c r="S31" s="120">
        <f t="shared" si="25"/>
        <v>0.04</v>
      </c>
      <c r="T31" s="126">
        <f t="shared" si="18"/>
        <v>-92</v>
      </c>
      <c r="U31" s="127">
        <f t="shared" si="26"/>
        <v>-0.56000000000000005</v>
      </c>
      <c r="V31" s="385"/>
      <c r="W31" s="350">
        <f t="shared" si="5"/>
        <v>1889814.78</v>
      </c>
      <c r="X31" s="351">
        <f t="shared" si="19"/>
        <v>2420581.31</v>
      </c>
      <c r="Y31" s="354"/>
      <c r="Z31" s="355">
        <f t="shared" si="6"/>
        <v>-2419581.31</v>
      </c>
      <c r="AA31" s="356">
        <f t="shared" si="7"/>
        <v>2420.58</v>
      </c>
      <c r="AB31" s="357">
        <f t="shared" si="8"/>
        <v>0</v>
      </c>
      <c r="AC31" s="358">
        <f t="shared" si="9"/>
        <v>0</v>
      </c>
      <c r="AD31" s="174">
        <v>12</v>
      </c>
      <c r="AE31" s="388"/>
      <c r="AF31" s="352">
        <f t="shared" si="10"/>
        <v>3.56</v>
      </c>
      <c r="AG31" s="353">
        <f t="shared" si="11"/>
        <v>1889.81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-13</v>
      </c>
      <c r="C32" s="112">
        <f t="shared" si="13"/>
        <v>-111</v>
      </c>
      <c r="D32" s="76"/>
      <c r="E32" s="107">
        <f t="shared" si="14"/>
        <v>0</v>
      </c>
      <c r="F32" s="105">
        <f t="shared" si="27"/>
        <v>15</v>
      </c>
      <c r="G32" s="100">
        <f t="shared" si="15"/>
        <v>180</v>
      </c>
      <c r="H32" s="11"/>
      <c r="I32" s="7">
        <f t="shared" si="16"/>
        <v>3.65</v>
      </c>
      <c r="J32" s="110">
        <f t="shared" si="0"/>
        <v>21613.474999999999</v>
      </c>
      <c r="K32" s="8">
        <f t="shared" si="23"/>
        <v>29830.060999999998</v>
      </c>
      <c r="L32" s="157"/>
      <c r="M32" s="162">
        <f t="shared" si="1"/>
        <v>-33290346.969999999</v>
      </c>
      <c r="N32" s="311">
        <f t="shared" si="2"/>
        <v>-33290.346969999999</v>
      </c>
      <c r="O32" s="159">
        <f t="shared" si="3"/>
        <v>298300.59999999998</v>
      </c>
      <c r="P32" s="212">
        <f t="shared" si="17"/>
        <v>1892935.88</v>
      </c>
      <c r="Q32" s="225">
        <f t="shared" si="4"/>
        <v>1892.93588</v>
      </c>
      <c r="R32" s="119">
        <f t="shared" si="24"/>
        <v>6</v>
      </c>
      <c r="S32" s="120">
        <f t="shared" si="25"/>
        <v>0.03</v>
      </c>
      <c r="T32" s="126">
        <f t="shared" si="18"/>
        <v>-105</v>
      </c>
      <c r="U32" s="127">
        <f t="shared" si="26"/>
        <v>-0.57999999999999996</v>
      </c>
      <c r="V32" s="385"/>
      <c r="W32" s="350">
        <f t="shared" si="5"/>
        <v>6860914.0300000003</v>
      </c>
      <c r="X32" s="351">
        <f t="shared" si="19"/>
        <v>8753849.9100000001</v>
      </c>
      <c r="Y32" s="354"/>
      <c r="Z32" s="355">
        <f t="shared" si="6"/>
        <v>-8752849.9100000001</v>
      </c>
      <c r="AA32" s="356">
        <f t="shared" si="7"/>
        <v>8753.85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3.62</v>
      </c>
      <c r="AG32" s="353">
        <f t="shared" si="11"/>
        <v>6860.91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81" ht="15" x14ac:dyDescent="0.25">
      <c r="A33" s="165">
        <v>14</v>
      </c>
      <c r="B33" s="107">
        <f t="shared" si="12"/>
        <v>-13</v>
      </c>
      <c r="C33" s="112">
        <f t="shared" si="13"/>
        <v>-124</v>
      </c>
      <c r="D33" s="76"/>
      <c r="E33" s="107">
        <f t="shared" si="14"/>
        <v>0</v>
      </c>
      <c r="F33" s="105">
        <f t="shared" si="27"/>
        <v>15</v>
      </c>
      <c r="G33" s="100">
        <f t="shared" si="15"/>
        <v>195</v>
      </c>
      <c r="H33" s="11"/>
      <c r="I33" s="7">
        <f t="shared" si="16"/>
        <v>3.7</v>
      </c>
      <c r="J33" s="110">
        <f t="shared" si="0"/>
        <v>79969.857999999993</v>
      </c>
      <c r="K33" s="8">
        <f t="shared" si="23"/>
        <v>109799.91899999999</v>
      </c>
      <c r="L33" s="157"/>
      <c r="M33" s="162">
        <f t="shared" si="1"/>
        <v>-136810700.31</v>
      </c>
      <c r="N33" s="311">
        <f t="shared" si="2"/>
        <v>-136810.70031000001</v>
      </c>
      <c r="O33" s="159">
        <f t="shared" si="3"/>
        <v>1097999.2</v>
      </c>
      <c r="P33" s="212">
        <f t="shared" si="17"/>
        <v>6847264.0300000003</v>
      </c>
      <c r="Q33" s="225">
        <f t="shared" si="4"/>
        <v>6847.2640300000003</v>
      </c>
      <c r="R33" s="119">
        <f t="shared" si="24"/>
        <v>6</v>
      </c>
      <c r="S33" s="120">
        <f t="shared" si="25"/>
        <v>0.03</v>
      </c>
      <c r="T33" s="126">
        <f t="shared" si="18"/>
        <v>-118</v>
      </c>
      <c r="U33" s="127">
        <f t="shared" si="26"/>
        <v>-0.61</v>
      </c>
      <c r="V33" s="385"/>
      <c r="W33" s="350">
        <f t="shared" si="5"/>
        <v>25253981.370000001</v>
      </c>
      <c r="X33" s="351">
        <f t="shared" si="19"/>
        <v>32101245.399999999</v>
      </c>
      <c r="Y33" s="354"/>
      <c r="Z33" s="355">
        <f t="shared" si="6"/>
        <v>-32100245.399999999</v>
      </c>
      <c r="AA33" s="356">
        <f t="shared" si="7"/>
        <v>32101.25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3.69</v>
      </c>
      <c r="AG33" s="353">
        <f t="shared" si="11"/>
        <v>25253.98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81" ht="15" x14ac:dyDescent="0.25">
      <c r="A34" s="165">
        <v>15</v>
      </c>
      <c r="B34" s="108">
        <f t="shared" si="12"/>
        <v>-13</v>
      </c>
      <c r="C34" s="102">
        <f t="shared" si="13"/>
        <v>-137</v>
      </c>
      <c r="D34" s="9"/>
      <c r="E34" s="108">
        <f t="shared" si="14"/>
        <v>0</v>
      </c>
      <c r="F34" s="101">
        <f t="shared" si="27"/>
        <v>15</v>
      </c>
      <c r="G34" s="102">
        <f t="shared" si="15"/>
        <v>210</v>
      </c>
      <c r="H34" s="9"/>
      <c r="I34" s="13">
        <f t="shared" si="16"/>
        <v>3.75</v>
      </c>
      <c r="J34" s="14">
        <f t="shared" si="0"/>
        <v>299886.96799999999</v>
      </c>
      <c r="K34" s="15">
        <f t="shared" si="23"/>
        <v>409686.88699999999</v>
      </c>
      <c r="L34" s="157"/>
      <c r="M34" s="163">
        <f t="shared" si="1"/>
        <v>-563729160.62</v>
      </c>
      <c r="N34" s="312">
        <f t="shared" si="2"/>
        <v>-563729.16061999998</v>
      </c>
      <c r="O34" s="160">
        <f t="shared" si="3"/>
        <v>4096868.9</v>
      </c>
      <c r="P34" s="213">
        <f t="shared" si="17"/>
        <v>25116573.84</v>
      </c>
      <c r="Q34" s="224">
        <f t="shared" si="4"/>
        <v>25116.573840000001</v>
      </c>
      <c r="R34" s="121">
        <f t="shared" si="24"/>
        <v>6</v>
      </c>
      <c r="S34" s="122">
        <f t="shared" si="25"/>
        <v>0.03</v>
      </c>
      <c r="T34" s="130">
        <f t="shared" si="18"/>
        <v>-131</v>
      </c>
      <c r="U34" s="131">
        <f t="shared" si="26"/>
        <v>-0.62</v>
      </c>
      <c r="V34" s="385"/>
      <c r="W34" s="359">
        <f t="shared" si="5"/>
        <v>94227984.010000005</v>
      </c>
      <c r="X34" s="360">
        <f t="shared" si="19"/>
        <v>119344557.84999999</v>
      </c>
      <c r="Y34" s="354"/>
      <c r="Z34" s="363">
        <f t="shared" si="6"/>
        <v>-119343557.84999999</v>
      </c>
      <c r="AA34" s="364">
        <f t="shared" si="7"/>
        <v>119344.56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3.75</v>
      </c>
      <c r="AG34" s="362">
        <f t="shared" si="11"/>
        <v>94227.98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81" ht="15" x14ac:dyDescent="0.25">
      <c r="A35" s="165">
        <v>16</v>
      </c>
      <c r="B35" s="107">
        <f t="shared" si="12"/>
        <v>-13</v>
      </c>
      <c r="C35" s="112">
        <f t="shared" si="13"/>
        <v>-150</v>
      </c>
      <c r="D35" s="76"/>
      <c r="E35" s="107">
        <f t="shared" si="14"/>
        <v>0</v>
      </c>
      <c r="F35" s="105">
        <f t="shared" si="27"/>
        <v>15</v>
      </c>
      <c r="G35" s="100">
        <f t="shared" si="15"/>
        <v>225</v>
      </c>
      <c r="H35" s="11"/>
      <c r="I35" s="7">
        <f t="shared" si="16"/>
        <v>3.8</v>
      </c>
      <c r="J35" s="110">
        <f t="shared" si="0"/>
        <v>1139570.4779999999</v>
      </c>
      <c r="K35" s="8">
        <f t="shared" si="23"/>
        <v>1549257.3649999998</v>
      </c>
      <c r="L35" s="157"/>
      <c r="M35" s="162">
        <f t="shared" si="1"/>
        <v>-2333181599.1900001</v>
      </c>
      <c r="N35" s="311">
        <f t="shared" si="2"/>
        <v>-2333181.59919</v>
      </c>
      <c r="O35" s="159">
        <f t="shared" si="3"/>
        <v>15492573.699999999</v>
      </c>
      <c r="P35" s="212">
        <f t="shared" si="17"/>
        <v>93407030.209999993</v>
      </c>
      <c r="Q35" s="225">
        <f t="shared" si="4"/>
        <v>93407.030209999997</v>
      </c>
      <c r="R35" s="119">
        <f t="shared" si="24"/>
        <v>6</v>
      </c>
      <c r="S35" s="120">
        <f t="shared" si="25"/>
        <v>0.03</v>
      </c>
      <c r="T35" s="126">
        <f t="shared" si="18"/>
        <v>-144</v>
      </c>
      <c r="U35" s="127">
        <f t="shared" si="26"/>
        <v>-0.64</v>
      </c>
      <c r="V35" s="385"/>
      <c r="W35" s="350">
        <f t="shared" si="5"/>
        <v>356329193.94999999</v>
      </c>
      <c r="X35" s="351">
        <f t="shared" si="19"/>
        <v>449736224.16000003</v>
      </c>
      <c r="Y35" s="354"/>
      <c r="Z35" s="355">
        <f t="shared" si="6"/>
        <v>-449735224.16000003</v>
      </c>
      <c r="AA35" s="356">
        <f t="shared" si="7"/>
        <v>449736.22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3.81</v>
      </c>
      <c r="AG35" s="353">
        <f t="shared" si="11"/>
        <v>356329.19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81" ht="15" x14ac:dyDescent="0.25">
      <c r="A36" s="165">
        <v>17</v>
      </c>
      <c r="B36" s="107">
        <f t="shared" si="12"/>
        <v>-13</v>
      </c>
      <c r="C36" s="112">
        <f t="shared" si="13"/>
        <v>-163</v>
      </c>
      <c r="D36" s="76"/>
      <c r="E36" s="107">
        <f t="shared" si="14"/>
        <v>0</v>
      </c>
      <c r="F36" s="105">
        <f t="shared" si="27"/>
        <v>15</v>
      </c>
      <c r="G36" s="100">
        <f t="shared" si="15"/>
        <v>240</v>
      </c>
      <c r="H36" s="11"/>
      <c r="I36" s="7">
        <f t="shared" si="16"/>
        <v>3.85</v>
      </c>
      <c r="J36" s="110">
        <f t="shared" si="0"/>
        <v>4387346.34</v>
      </c>
      <c r="K36" s="8">
        <f t="shared" si="23"/>
        <v>5936603.7050000001</v>
      </c>
      <c r="L36" s="157"/>
      <c r="M36" s="162">
        <f t="shared" si="1"/>
        <v>-9712283669.5300007</v>
      </c>
      <c r="N36" s="311">
        <f t="shared" si="2"/>
        <v>-9712283.6695300005</v>
      </c>
      <c r="O36" s="159">
        <f t="shared" si="3"/>
        <v>59366037.100000001</v>
      </c>
      <c r="P36" s="212">
        <f t="shared" si="17"/>
        <v>352119713.75</v>
      </c>
      <c r="Q36" s="225">
        <f t="shared" si="4"/>
        <v>352119.71375</v>
      </c>
      <c r="R36" s="119">
        <f t="shared" si="24"/>
        <v>6</v>
      </c>
      <c r="S36" s="120">
        <f t="shared" si="25"/>
        <v>0.03</v>
      </c>
      <c r="T36" s="126">
        <f t="shared" si="18"/>
        <v>-157</v>
      </c>
      <c r="U36" s="127">
        <f t="shared" si="26"/>
        <v>-0.65</v>
      </c>
      <c r="V36" s="385"/>
      <c r="W36" s="350">
        <f t="shared" si="5"/>
        <v>1365418852.1500001</v>
      </c>
      <c r="X36" s="351">
        <f t="shared" si="19"/>
        <v>1717538565.9000001</v>
      </c>
      <c r="Y36" s="354"/>
      <c r="Z36" s="355">
        <f t="shared" si="6"/>
        <v>-1717537565.9000001</v>
      </c>
      <c r="AA36" s="356">
        <f t="shared" si="7"/>
        <v>1717538.57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3.88</v>
      </c>
      <c r="AG36" s="353">
        <f t="shared" si="11"/>
        <v>1365418.85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81" ht="15" x14ac:dyDescent="0.25">
      <c r="A37" s="165">
        <v>18</v>
      </c>
      <c r="B37" s="107">
        <f t="shared" si="12"/>
        <v>-13</v>
      </c>
      <c r="C37" s="112">
        <f t="shared" si="13"/>
        <v>-176</v>
      </c>
      <c r="D37" s="76"/>
      <c r="E37" s="107">
        <f t="shared" si="14"/>
        <v>0</v>
      </c>
      <c r="F37" s="105">
        <f t="shared" si="27"/>
        <v>15</v>
      </c>
      <c r="G37" s="100">
        <f t="shared" si="15"/>
        <v>255</v>
      </c>
      <c r="H37" s="11"/>
      <c r="I37" s="7">
        <f t="shared" si="16"/>
        <v>3.9</v>
      </c>
      <c r="J37" s="110">
        <f t="shared" si="0"/>
        <v>17110650.726</v>
      </c>
      <c r="K37" s="8">
        <f t="shared" si="23"/>
        <v>23047254.431000002</v>
      </c>
      <c r="L37" s="157"/>
      <c r="M37" s="162">
        <f t="shared" si="1"/>
        <v>-40701451323.389999</v>
      </c>
      <c r="N37" s="311">
        <f t="shared" si="2"/>
        <v>-40701451.32339</v>
      </c>
      <c r="O37" s="159">
        <f t="shared" si="3"/>
        <v>230472544.30000001</v>
      </c>
      <c r="P37" s="212">
        <f t="shared" si="17"/>
        <v>1345274174.6099999</v>
      </c>
      <c r="Q37" s="225">
        <f t="shared" si="4"/>
        <v>1345274.1746099999</v>
      </c>
      <c r="R37" s="119">
        <f t="shared" si="24"/>
        <v>6</v>
      </c>
      <c r="S37" s="120">
        <f t="shared" si="25"/>
        <v>0.02</v>
      </c>
      <c r="T37" s="126">
        <f t="shared" si="18"/>
        <v>-170</v>
      </c>
      <c r="U37" s="127">
        <f t="shared" si="26"/>
        <v>-0.67</v>
      </c>
      <c r="V37" s="385"/>
      <c r="W37" s="350">
        <f t="shared" si="5"/>
        <v>5300868519.1300001</v>
      </c>
      <c r="X37" s="351">
        <f t="shared" si="19"/>
        <v>6646142693.7399998</v>
      </c>
      <c r="Y37" s="354"/>
      <c r="Z37" s="355">
        <f t="shared" si="6"/>
        <v>-6646141693.7399998</v>
      </c>
      <c r="AA37" s="356">
        <f t="shared" si="7"/>
        <v>6646142.6900000004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3.94</v>
      </c>
      <c r="AG37" s="353">
        <f t="shared" si="11"/>
        <v>5300868.5199999996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81" ht="15" x14ac:dyDescent="0.25">
      <c r="A38" s="165">
        <v>19</v>
      </c>
      <c r="B38" s="107">
        <f t="shared" si="12"/>
        <v>-13</v>
      </c>
      <c r="C38" s="112">
        <f t="shared" si="13"/>
        <v>-189</v>
      </c>
      <c r="D38" s="76"/>
      <c r="E38" s="107">
        <f t="shared" si="14"/>
        <v>0</v>
      </c>
      <c r="F38" s="105">
        <f t="shared" si="27"/>
        <v>15</v>
      </c>
      <c r="G38" s="100">
        <f t="shared" si="15"/>
        <v>270</v>
      </c>
      <c r="H38" s="11"/>
      <c r="I38" s="7">
        <f t="shared" si="16"/>
        <v>3.95</v>
      </c>
      <c r="J38" s="110">
        <f t="shared" si="0"/>
        <v>67587070.368000001</v>
      </c>
      <c r="K38" s="8">
        <f t="shared" si="23"/>
        <v>90634324.798999995</v>
      </c>
      <c r="L38" s="157"/>
      <c r="M38" s="162">
        <f t="shared" si="1"/>
        <v>-171842679820.79001</v>
      </c>
      <c r="N38" s="311">
        <f t="shared" si="2"/>
        <v>-171842679.82079002</v>
      </c>
      <c r="O38" s="159">
        <f t="shared" si="3"/>
        <v>906343248</v>
      </c>
      <c r="P38" s="212">
        <f t="shared" si="17"/>
        <v>5207884761.3199997</v>
      </c>
      <c r="Q38" s="225">
        <f t="shared" si="4"/>
        <v>5207884.7613199996</v>
      </c>
      <c r="R38" s="119">
        <f t="shared" si="24"/>
        <v>6</v>
      </c>
      <c r="S38" s="120">
        <f t="shared" si="25"/>
        <v>0.02</v>
      </c>
      <c r="T38" s="126">
        <f t="shared" si="18"/>
        <v>-183</v>
      </c>
      <c r="U38" s="127">
        <f t="shared" si="26"/>
        <v>-0.68</v>
      </c>
      <c r="V38" s="385"/>
      <c r="W38" s="350">
        <f t="shared" si="5"/>
        <v>20845894703.77</v>
      </c>
      <c r="X38" s="351">
        <f t="shared" si="19"/>
        <v>26053779465.09</v>
      </c>
      <c r="Y38" s="354"/>
      <c r="Z38" s="355">
        <f t="shared" si="6"/>
        <v>-26053778465.09</v>
      </c>
      <c r="AA38" s="356">
        <f t="shared" si="7"/>
        <v>26053779.469999999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4</v>
      </c>
      <c r="AG38" s="353">
        <f t="shared" si="11"/>
        <v>20845894.699999999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81" ht="15.75" thickBot="1" x14ac:dyDescent="0.3">
      <c r="A39" s="166">
        <v>20</v>
      </c>
      <c r="B39" s="109">
        <f t="shared" si="12"/>
        <v>-13</v>
      </c>
      <c r="C39" s="113">
        <f t="shared" si="13"/>
        <v>-202</v>
      </c>
      <c r="D39" s="79"/>
      <c r="E39" s="109">
        <f t="shared" si="14"/>
        <v>0</v>
      </c>
      <c r="F39" s="106">
        <f t="shared" si="27"/>
        <v>15</v>
      </c>
      <c r="G39" s="103">
        <f t="shared" si="15"/>
        <v>285</v>
      </c>
      <c r="H39" s="21"/>
      <c r="I39" s="17">
        <f t="shared" si="16"/>
        <v>4</v>
      </c>
      <c r="J39" s="111">
        <f t="shared" si="0"/>
        <v>270348281.472</v>
      </c>
      <c r="K39" s="18">
        <f t="shared" si="23"/>
        <v>360982606.27100003</v>
      </c>
      <c r="L39" s="157"/>
      <c r="M39" s="164">
        <f t="shared" si="1"/>
        <v>-731350760303.03003</v>
      </c>
      <c r="N39" s="313">
        <f t="shared" si="2"/>
        <v>-731350760.30303001</v>
      </c>
      <c r="O39" s="161">
        <f t="shared" si="3"/>
        <v>3609826062.6999998</v>
      </c>
      <c r="P39" s="211">
        <f t="shared" si="17"/>
        <v>20425123170.150002</v>
      </c>
      <c r="Q39" s="226">
        <f t="shared" si="4"/>
        <v>20425123.170150001</v>
      </c>
      <c r="R39" s="123">
        <f t="shared" si="24"/>
        <v>6</v>
      </c>
      <c r="S39" s="124">
        <f t="shared" si="25"/>
        <v>0.02</v>
      </c>
      <c r="T39" s="128">
        <f t="shared" si="18"/>
        <v>-196</v>
      </c>
      <c r="U39" s="129">
        <f t="shared" si="26"/>
        <v>-0.69</v>
      </c>
      <c r="V39" s="385"/>
      <c r="W39" s="367">
        <f t="shared" si="5"/>
        <v>83025999442.330002</v>
      </c>
      <c r="X39" s="368">
        <f t="shared" si="19"/>
        <v>103451122612.48</v>
      </c>
      <c r="Y39" s="354"/>
      <c r="Z39" s="371">
        <f t="shared" si="6"/>
        <v>-103451121612.48</v>
      </c>
      <c r="AA39" s="372">
        <f t="shared" si="7"/>
        <v>103451122.61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4.0599999999999996</v>
      </c>
      <c r="AG39" s="370">
        <f t="shared" si="11"/>
        <v>83025999.439999998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81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81" ht="13.5" thickBot="1" x14ac:dyDescent="0.25">
      <c r="D41" s="82"/>
      <c r="H41" s="82"/>
      <c r="L41" s="216"/>
    </row>
    <row r="42" spans="1:81" ht="13.5" thickBot="1" x14ac:dyDescent="0.25">
      <c r="D42" s="82"/>
      <c r="H42" s="82"/>
      <c r="L42" s="216"/>
      <c r="AI42" s="417" t="s">
        <v>111</v>
      </c>
      <c r="AJ42" s="418">
        <f t="shared" ref="AJ42:AR42" si="28">SUM(AJ20:AJ39)</f>
        <v>288</v>
      </c>
      <c r="AK42" s="419">
        <f t="shared" si="28"/>
        <v>472</v>
      </c>
      <c r="AL42" s="420">
        <f t="shared" si="28"/>
        <v>760</v>
      </c>
      <c r="AM42" s="421">
        <f t="shared" si="28"/>
        <v>17.11</v>
      </c>
      <c r="AN42" s="422">
        <f t="shared" si="28"/>
        <v>185.93000000000004</v>
      </c>
      <c r="AO42" s="423">
        <f t="shared" si="28"/>
        <v>203.04000000000019</v>
      </c>
      <c r="AP42" s="424">
        <f t="shared" si="28"/>
        <v>1267.02</v>
      </c>
      <c r="AQ42" s="425">
        <f t="shared" si="28"/>
        <v>12719.149999999998</v>
      </c>
      <c r="AR42" s="426">
        <f t="shared" si="28"/>
        <v>13986.169999999998</v>
      </c>
    </row>
    <row r="43" spans="1:81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14">
        <v>4</v>
      </c>
      <c r="N43" s="514"/>
      <c r="O43" s="514"/>
      <c r="P43" s="514"/>
      <c r="Q43" s="515"/>
      <c r="R43" s="514"/>
      <c r="S43" s="514"/>
      <c r="T43" s="514"/>
      <c r="U43" s="514"/>
      <c r="V43" s="228"/>
      <c r="W43" s="514">
        <v>5</v>
      </c>
      <c r="X43" s="515"/>
      <c r="Y43" s="228"/>
      <c r="Z43" s="228"/>
      <c r="AA43" s="514">
        <v>6</v>
      </c>
      <c r="AB43" s="514"/>
      <c r="AF43" s="514">
        <v>7</v>
      </c>
      <c r="AG43" s="514"/>
      <c r="AH43" s="390"/>
      <c r="AW43" s="531">
        <v>8</v>
      </c>
      <c r="AX43" s="531"/>
    </row>
    <row r="44" spans="1:81" x14ac:dyDescent="0.2">
      <c r="D44" s="82"/>
      <c r="E44" s="416"/>
      <c r="F44" s="416"/>
      <c r="G44" s="416"/>
      <c r="H44" s="82"/>
      <c r="I44" s="416"/>
      <c r="J44" s="416"/>
      <c r="K44" s="416"/>
      <c r="L44" s="216"/>
      <c r="BP44" s="535" t="s">
        <v>800</v>
      </c>
      <c r="BQ44" s="535" t="s">
        <v>432</v>
      </c>
      <c r="BR44" s="535" t="s">
        <v>793</v>
      </c>
      <c r="BS44" s="533" t="s">
        <v>792</v>
      </c>
      <c r="BV44" s="535" t="s">
        <v>825</v>
      </c>
      <c r="BW44" s="536"/>
      <c r="BX44" s="535" t="s">
        <v>427</v>
      </c>
      <c r="BY44" s="536"/>
      <c r="BZ44" s="536"/>
      <c r="CA44" s="536"/>
      <c r="CB44" s="536"/>
      <c r="CC44" s="543"/>
    </row>
    <row r="45" spans="1:81" ht="16.5" x14ac:dyDescent="0.3">
      <c r="A45" s="428" t="s">
        <v>112</v>
      </c>
      <c r="C45" s="431" t="str">
        <f>VLOOKUP(A45,SET_import!$A:$B,2,0)</f>
        <v/>
      </c>
      <c r="D45" s="83"/>
      <c r="H45" s="84"/>
      <c r="L45" s="157"/>
      <c r="BP45" s="532" t="s">
        <v>801</v>
      </c>
      <c r="BQ45" s="550" t="s">
        <v>802</v>
      </c>
      <c r="BR45" s="532" t="s">
        <v>794</v>
      </c>
      <c r="BS45" s="538">
        <v>9.9539999999999962E-2</v>
      </c>
      <c r="BV45" s="535" t="s">
        <v>800</v>
      </c>
      <c r="BW45" s="535" t="s">
        <v>432</v>
      </c>
      <c r="BX45" s="532">
        <v>1</v>
      </c>
      <c r="BY45" s="544">
        <v>2</v>
      </c>
      <c r="BZ45" s="544">
        <v>3</v>
      </c>
      <c r="CA45" s="544">
        <v>4</v>
      </c>
      <c r="CB45" s="544">
        <v>5</v>
      </c>
      <c r="CC45" s="533" t="s">
        <v>443</v>
      </c>
    </row>
    <row r="46" spans="1:81" x14ac:dyDescent="0.2">
      <c r="D46" s="83"/>
      <c r="H46" s="84"/>
      <c r="I46" s="277" t="s">
        <v>153</v>
      </c>
      <c r="K46" s="278">
        <f>VLOOKUP(I46,SET_import!$A:$B,2,0)</f>
        <v>0</v>
      </c>
      <c r="L46" s="157"/>
      <c r="BP46" s="539"/>
      <c r="BQ46" s="539"/>
      <c r="BR46" s="540" t="s">
        <v>795</v>
      </c>
      <c r="BS46" s="541">
        <v>8.4839999999999999E-2</v>
      </c>
      <c r="BV46" s="532" t="s">
        <v>801</v>
      </c>
      <c r="BW46" s="550" t="s">
        <v>802</v>
      </c>
      <c r="BX46" s="545">
        <v>49</v>
      </c>
      <c r="BY46" s="546"/>
      <c r="BZ46" s="546">
        <v>1</v>
      </c>
      <c r="CA46" s="546"/>
      <c r="CB46" s="546"/>
      <c r="CC46" s="538">
        <v>50</v>
      </c>
    </row>
    <row r="47" spans="1:81" ht="15" x14ac:dyDescent="0.25">
      <c r="A47" s="96" t="s">
        <v>166</v>
      </c>
      <c r="B47" s="246"/>
      <c r="C47" s="144">
        <f>VLOOKUP(A47,SET_import!$A:$B,2,0)</f>
        <v>5</v>
      </c>
      <c r="D47" s="83"/>
      <c r="E47" s="96" t="s">
        <v>144</v>
      </c>
      <c r="F47" s="246"/>
      <c r="G47" s="144">
        <f>VLOOKUP(E47,SET_import!$A:$B,2,0)</f>
        <v>15</v>
      </c>
      <c r="H47" s="84"/>
      <c r="I47" s="96" t="s">
        <v>155</v>
      </c>
      <c r="J47" s="247"/>
      <c r="K47" s="149">
        <f>VLOOKUP(I47,SET_import!$A:$B,2,0)</f>
        <v>0.01</v>
      </c>
      <c r="L47" s="157"/>
      <c r="BP47" s="539"/>
      <c r="BQ47" s="539"/>
      <c r="BR47" s="540" t="s">
        <v>798</v>
      </c>
      <c r="BS47" s="541">
        <v>1.4699999999999998E-2</v>
      </c>
      <c r="BV47" s="539"/>
      <c r="BW47" s="551" t="s">
        <v>803</v>
      </c>
      <c r="BX47" s="547">
        <v>21</v>
      </c>
      <c r="BY47" s="392"/>
      <c r="BZ47" s="392"/>
      <c r="CA47" s="392">
        <v>2</v>
      </c>
      <c r="CB47" s="392"/>
      <c r="CC47" s="541">
        <v>23</v>
      </c>
    </row>
    <row r="48" spans="1:81" ht="15" x14ac:dyDescent="0.25">
      <c r="A48" s="96"/>
      <c r="B48" s="246"/>
      <c r="C48" s="326"/>
      <c r="D48" s="30"/>
      <c r="E48" s="430"/>
      <c r="F48" s="246"/>
      <c r="G48" s="325"/>
      <c r="H48" s="31"/>
      <c r="I48" s="96" t="s">
        <v>156</v>
      </c>
      <c r="J48" s="247"/>
      <c r="K48" s="148">
        <f>VLOOKUP(I48,SET_import!$A:$B,2,0)</f>
        <v>3.1</v>
      </c>
      <c r="L48" s="157"/>
      <c r="BP48" s="539"/>
      <c r="BQ48" s="550" t="s">
        <v>803</v>
      </c>
      <c r="BR48" s="532" t="s">
        <v>794</v>
      </c>
      <c r="BS48" s="538">
        <v>0.10986000000000001</v>
      </c>
      <c r="BV48" s="539"/>
      <c r="BW48" s="551" t="s">
        <v>804</v>
      </c>
      <c r="BX48" s="547">
        <v>24</v>
      </c>
      <c r="BY48" s="392"/>
      <c r="BZ48" s="392"/>
      <c r="CA48" s="392">
        <v>1</v>
      </c>
      <c r="CB48" s="392"/>
      <c r="CC48" s="541">
        <v>25</v>
      </c>
    </row>
    <row r="49" spans="1:81" ht="15" x14ac:dyDescent="0.25">
      <c r="A49" s="96"/>
      <c r="B49" s="246"/>
      <c r="C49" s="326"/>
      <c r="D49" s="30"/>
      <c r="E49" s="430"/>
      <c r="F49" s="246"/>
      <c r="G49" s="326"/>
      <c r="H49" s="31"/>
      <c r="I49" s="96" t="s">
        <v>157</v>
      </c>
      <c r="J49" s="247"/>
      <c r="K49" s="144">
        <f>VLOOKUP(I49,SET_import!$A:$B,2,0)</f>
        <v>2</v>
      </c>
      <c r="L49" s="157"/>
      <c r="BP49" s="539"/>
      <c r="BQ49" s="539"/>
      <c r="BR49" s="540" t="s">
        <v>795</v>
      </c>
      <c r="BS49" s="541">
        <v>4.6060000000000004E-2</v>
      </c>
      <c r="BV49" s="539"/>
      <c r="BW49" s="551" t="s">
        <v>805</v>
      </c>
      <c r="BX49" s="547">
        <v>27</v>
      </c>
      <c r="BY49" s="392">
        <v>1</v>
      </c>
      <c r="BZ49" s="392">
        <v>1</v>
      </c>
      <c r="CA49" s="392">
        <v>2</v>
      </c>
      <c r="CB49" s="392"/>
      <c r="CC49" s="541">
        <v>31</v>
      </c>
    </row>
    <row r="50" spans="1:81" ht="15" x14ac:dyDescent="0.25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  <c r="BP50" s="539"/>
      <c r="BQ50" s="539"/>
      <c r="BR50" s="540" t="s">
        <v>798</v>
      </c>
      <c r="BS50" s="541">
        <v>6.3799999999999996E-2</v>
      </c>
      <c r="BV50" s="539"/>
      <c r="BW50" s="551" t="s">
        <v>806</v>
      </c>
      <c r="BX50" s="547">
        <v>36</v>
      </c>
      <c r="BY50" s="392">
        <v>1</v>
      </c>
      <c r="BZ50" s="392">
        <v>1</v>
      </c>
      <c r="CA50" s="392">
        <v>2</v>
      </c>
      <c r="CB50" s="392"/>
      <c r="CC50" s="541">
        <v>40</v>
      </c>
    </row>
    <row r="51" spans="1:81" ht="15" x14ac:dyDescent="0.25">
      <c r="A51" s="254" t="s">
        <v>167</v>
      </c>
      <c r="B51" s="246"/>
      <c r="C51" s="146">
        <f>VLOOKUP(A51,SET_import!$A:$B,2,0)</f>
        <v>2</v>
      </c>
      <c r="D51" s="40"/>
      <c r="E51" s="254" t="s">
        <v>145</v>
      </c>
      <c r="F51" s="246"/>
      <c r="G51" s="146">
        <f>VLOOKUP(E51,SET_import!$A:$B,2,0)</f>
        <v>0</v>
      </c>
      <c r="H51" s="41"/>
      <c r="I51" s="254" t="s">
        <v>158</v>
      </c>
      <c r="J51" s="247"/>
      <c r="K51" s="147">
        <f>VLOOKUP(I51,SET_import!$A:$B,2,0)</f>
        <v>3</v>
      </c>
      <c r="L51" s="157"/>
      <c r="BP51" s="539"/>
      <c r="BQ51" s="550" t="s">
        <v>804</v>
      </c>
      <c r="BR51" s="532" t="s">
        <v>794</v>
      </c>
      <c r="BS51" s="538">
        <v>6.0920000000000023E-2</v>
      </c>
      <c r="BV51" s="539"/>
      <c r="BW51" s="551" t="s">
        <v>807</v>
      </c>
      <c r="BX51" s="547">
        <v>30</v>
      </c>
      <c r="BY51" s="392">
        <v>1</v>
      </c>
      <c r="BZ51" s="392">
        <v>1</v>
      </c>
      <c r="CA51" s="392">
        <v>1</v>
      </c>
      <c r="CB51" s="392"/>
      <c r="CC51" s="541">
        <v>33</v>
      </c>
    </row>
    <row r="52" spans="1:81" ht="15" x14ac:dyDescent="0.25">
      <c r="A52" s="254" t="s">
        <v>168</v>
      </c>
      <c r="B52" s="246"/>
      <c r="C52" s="145">
        <f>VLOOKUP(A52,SET_import!$A:$B,2,0)</f>
        <v>7</v>
      </c>
      <c r="D52" s="93"/>
      <c r="E52" s="254" t="s">
        <v>146</v>
      </c>
      <c r="F52" s="314"/>
      <c r="G52" s="145">
        <f>VLOOKUP(E52,SET_import!$A:$B,2,0)</f>
        <v>0</v>
      </c>
      <c r="H52" s="94"/>
      <c r="I52" s="254" t="s">
        <v>159</v>
      </c>
      <c r="J52" s="247"/>
      <c r="K52" s="143">
        <f>VLOOKUP(I52,SET_import!$A:$B,2,0)</f>
        <v>0.05</v>
      </c>
      <c r="L52" s="157"/>
      <c r="BP52" s="539"/>
      <c r="BQ52" s="539"/>
      <c r="BR52" s="540" t="s">
        <v>795</v>
      </c>
      <c r="BS52" s="541">
        <v>6.1800000000000006E-3</v>
      </c>
      <c r="BV52" s="539"/>
      <c r="BW52" s="551" t="s">
        <v>808</v>
      </c>
      <c r="BX52" s="547">
        <v>25</v>
      </c>
      <c r="BY52" s="392"/>
      <c r="BZ52" s="392">
        <v>1</v>
      </c>
      <c r="CA52" s="392">
        <v>3</v>
      </c>
      <c r="CB52" s="392"/>
      <c r="CC52" s="541">
        <v>29</v>
      </c>
    </row>
    <row r="53" spans="1:81" ht="15" x14ac:dyDescent="0.25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  <c r="BP53" s="539"/>
      <c r="BQ53" s="539"/>
      <c r="BR53" s="540" t="s">
        <v>798</v>
      </c>
      <c r="BS53" s="541">
        <v>5.4740000000000018E-2</v>
      </c>
      <c r="BV53" s="539"/>
      <c r="BW53" s="551" t="s">
        <v>809</v>
      </c>
      <c r="BX53" s="547">
        <v>19</v>
      </c>
      <c r="BY53" s="392">
        <v>1</v>
      </c>
      <c r="BZ53" s="392">
        <v>2</v>
      </c>
      <c r="CA53" s="392"/>
      <c r="CB53" s="392"/>
      <c r="CC53" s="541">
        <v>22</v>
      </c>
    </row>
    <row r="54" spans="1:81" ht="15" x14ac:dyDescent="0.25">
      <c r="A54" s="286" t="s">
        <v>169</v>
      </c>
      <c r="B54" s="246"/>
      <c r="C54" s="287">
        <f>VLOOKUP(A54,SET_import!$A:$B,2,0)</f>
        <v>4</v>
      </c>
      <c r="D54" s="289"/>
      <c r="E54" s="286" t="s">
        <v>147</v>
      </c>
      <c r="F54" s="314"/>
      <c r="G54" s="287">
        <f>VLOOKUP(E54,SET_import!$A:$B,2,0)</f>
        <v>0</v>
      </c>
      <c r="H54" s="291"/>
      <c r="I54" s="286" t="s">
        <v>160</v>
      </c>
      <c r="J54" s="247"/>
      <c r="K54" s="292">
        <f>VLOOKUP(I54,SET_import!$A:$B,2,0)</f>
        <v>0</v>
      </c>
      <c r="L54" s="157"/>
      <c r="BP54" s="539"/>
      <c r="BQ54" s="550" t="s">
        <v>805</v>
      </c>
      <c r="BR54" s="532" t="s">
        <v>794</v>
      </c>
      <c r="BS54" s="538">
        <v>0.28770000000000012</v>
      </c>
      <c r="BV54" s="539"/>
      <c r="BW54" s="551" t="s">
        <v>810</v>
      </c>
      <c r="BX54" s="547">
        <v>9</v>
      </c>
      <c r="BY54" s="392"/>
      <c r="BZ54" s="392"/>
      <c r="CA54" s="392">
        <v>1</v>
      </c>
      <c r="CB54" s="392"/>
      <c r="CC54" s="541">
        <v>10</v>
      </c>
    </row>
    <row r="55" spans="1:81" ht="15" x14ac:dyDescent="0.25">
      <c r="A55" s="286" t="s">
        <v>170</v>
      </c>
      <c r="B55" s="246"/>
      <c r="C55" s="288">
        <f>VLOOKUP(A55,SET_import!$A:$B,2,0)</f>
        <v>-13</v>
      </c>
      <c r="D55" s="295"/>
      <c r="E55" s="286" t="s">
        <v>148</v>
      </c>
      <c r="F55" s="314"/>
      <c r="G55" s="288">
        <f>VLOOKUP(E55,SET_import!$A:$B,2,0)</f>
        <v>0</v>
      </c>
      <c r="H55" s="296"/>
      <c r="I55" s="286" t="s">
        <v>161</v>
      </c>
      <c r="J55" s="247"/>
      <c r="K55" s="297">
        <f>VLOOKUP(I55,SET_import!$A:$B,2,0)</f>
        <v>0</v>
      </c>
      <c r="L55" s="157"/>
      <c r="BP55" s="539"/>
      <c r="BQ55" s="539"/>
      <c r="BR55" s="540" t="s">
        <v>795</v>
      </c>
      <c r="BS55" s="541">
        <v>0.27458000000000005</v>
      </c>
      <c r="BV55" s="539"/>
      <c r="BW55" s="551" t="s">
        <v>811</v>
      </c>
      <c r="BX55" s="547">
        <v>5</v>
      </c>
      <c r="BY55" s="392"/>
      <c r="BZ55" s="392">
        <v>1</v>
      </c>
      <c r="CA55" s="392">
        <v>3</v>
      </c>
      <c r="CB55" s="392"/>
      <c r="CC55" s="541">
        <v>9</v>
      </c>
    </row>
    <row r="56" spans="1:81" ht="15" x14ac:dyDescent="0.25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  <c r="BP56" s="539"/>
      <c r="BQ56" s="539"/>
      <c r="BR56" s="540" t="s">
        <v>798</v>
      </c>
      <c r="BS56" s="541">
        <v>1.312E-2</v>
      </c>
      <c r="BV56" s="539"/>
      <c r="BW56" s="551" t="s">
        <v>812</v>
      </c>
      <c r="BX56" s="547">
        <v>24</v>
      </c>
      <c r="BY56" s="392"/>
      <c r="BZ56" s="392"/>
      <c r="CA56" s="392">
        <v>2</v>
      </c>
      <c r="CB56" s="392"/>
      <c r="CC56" s="541">
        <v>26</v>
      </c>
    </row>
    <row r="57" spans="1:81" ht="15" x14ac:dyDescent="0.25">
      <c r="A57" s="279" t="s">
        <v>171</v>
      </c>
      <c r="B57" s="246"/>
      <c r="C57" s="280">
        <f>VLOOKUP(A57,SET_import!$A:$B,2,0)</f>
        <v>0</v>
      </c>
      <c r="D57" s="295"/>
      <c r="E57" s="279" t="s">
        <v>149</v>
      </c>
      <c r="F57" s="247"/>
      <c r="G57" s="315">
        <f>VLOOKUP(E57,SET_import!$A:$B,2,0)</f>
        <v>0</v>
      </c>
      <c r="H57" s="243"/>
      <c r="I57" s="279" t="s">
        <v>162</v>
      </c>
      <c r="J57" s="247"/>
      <c r="K57" s="318">
        <f>VLOOKUP(I57,SET_import!$A:$B,2,0)</f>
        <v>0</v>
      </c>
      <c r="L57" s="157"/>
      <c r="BP57" s="539"/>
      <c r="BQ57" s="550" t="s">
        <v>806</v>
      </c>
      <c r="BR57" s="532" t="s">
        <v>794</v>
      </c>
      <c r="BS57" s="538">
        <v>0.16879999999999998</v>
      </c>
      <c r="BV57" s="539"/>
      <c r="BW57" s="551" t="s">
        <v>813</v>
      </c>
      <c r="BX57" s="547">
        <v>39</v>
      </c>
      <c r="BY57" s="392">
        <v>2</v>
      </c>
      <c r="BZ57" s="392"/>
      <c r="CA57" s="392">
        <v>3</v>
      </c>
      <c r="CB57" s="392"/>
      <c r="CC57" s="541">
        <v>44</v>
      </c>
    </row>
    <row r="58" spans="1:81" ht="15" x14ac:dyDescent="0.25">
      <c r="A58" s="279" t="s">
        <v>172</v>
      </c>
      <c r="B58" s="246"/>
      <c r="C58" s="240">
        <f>VLOOKUP(A58,SET_import!$A:$B,2,0)</f>
        <v>0</v>
      </c>
      <c r="D58" s="295"/>
      <c r="E58" s="279" t="s">
        <v>150</v>
      </c>
      <c r="F58" s="247"/>
      <c r="G58" s="240">
        <f>VLOOKUP(E58,SET_import!$A:$B,2,0)</f>
        <v>0</v>
      </c>
      <c r="H58" s="243"/>
      <c r="I58" s="279" t="s">
        <v>163</v>
      </c>
      <c r="J58" s="247"/>
      <c r="K58" s="316">
        <f>VLOOKUP(I58,SET_import!$A:$B,2,0)</f>
        <v>0</v>
      </c>
      <c r="L58" s="157"/>
      <c r="BP58" s="539"/>
      <c r="BQ58" s="539"/>
      <c r="BR58" s="540" t="s">
        <v>795</v>
      </c>
      <c r="BS58" s="541">
        <v>0.11137999999999999</v>
      </c>
      <c r="BV58" s="532" t="s">
        <v>826</v>
      </c>
      <c r="BW58" s="536"/>
      <c r="BX58" s="545">
        <v>308</v>
      </c>
      <c r="BY58" s="546">
        <v>6</v>
      </c>
      <c r="BZ58" s="546">
        <v>8</v>
      </c>
      <c r="CA58" s="546">
        <v>20</v>
      </c>
      <c r="CB58" s="546"/>
      <c r="CC58" s="538">
        <v>342</v>
      </c>
    </row>
    <row r="59" spans="1:81" ht="15" x14ac:dyDescent="0.25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  <c r="BP59" s="539"/>
      <c r="BQ59" s="539"/>
      <c r="BR59" s="540" t="s">
        <v>798</v>
      </c>
      <c r="BS59" s="541">
        <v>5.7419999999999999E-2</v>
      </c>
      <c r="BV59" s="532" t="s">
        <v>817</v>
      </c>
      <c r="BW59" s="550" t="s">
        <v>802</v>
      </c>
      <c r="BX59" s="545">
        <v>62</v>
      </c>
      <c r="BY59" s="546">
        <v>1</v>
      </c>
      <c r="BZ59" s="546">
        <v>1</v>
      </c>
      <c r="CA59" s="546">
        <v>2</v>
      </c>
      <c r="CB59" s="546"/>
      <c r="CC59" s="538">
        <v>66</v>
      </c>
    </row>
    <row r="60" spans="1:81" ht="15" x14ac:dyDescent="0.25">
      <c r="D60" s="241"/>
      <c r="E60" s="96" t="s">
        <v>151</v>
      </c>
      <c r="F60" s="246"/>
      <c r="G60" s="240">
        <f>VLOOKUP(E60,SET_import!$A:$B,2,0)</f>
        <v>4</v>
      </c>
      <c r="H60" s="243"/>
      <c r="I60" s="96" t="s">
        <v>164</v>
      </c>
      <c r="J60" s="247"/>
      <c r="K60" s="261">
        <f>VLOOKUP(I60,SET_import!$A:$B,2,0)</f>
        <v>0</v>
      </c>
      <c r="L60" s="157"/>
      <c r="BP60" s="539"/>
      <c r="BQ60" s="550" t="s">
        <v>807</v>
      </c>
      <c r="BR60" s="532" t="s">
        <v>794</v>
      </c>
      <c r="BS60" s="538">
        <v>0.14960000000000026</v>
      </c>
      <c r="BV60" s="539"/>
      <c r="BW60" s="551" t="s">
        <v>803</v>
      </c>
      <c r="BX60" s="547">
        <v>32</v>
      </c>
      <c r="BY60" s="392">
        <v>1</v>
      </c>
      <c r="BZ60" s="392"/>
      <c r="CA60" s="392">
        <v>1</v>
      </c>
      <c r="CB60" s="392"/>
      <c r="CC60" s="541">
        <v>34</v>
      </c>
    </row>
    <row r="61" spans="1:81" ht="15" x14ac:dyDescent="0.25">
      <c r="A61" s="429" t="s">
        <v>113</v>
      </c>
      <c r="C61" s="431">
        <f>VLOOKUP(A61,SET_import!$A:$B,2,0)</f>
        <v>4</v>
      </c>
      <c r="D61" s="241"/>
      <c r="E61" s="96"/>
      <c r="F61" s="242"/>
      <c r="G61" s="383"/>
      <c r="H61" s="243"/>
      <c r="I61" s="98" t="s">
        <v>165</v>
      </c>
      <c r="J61" s="247"/>
      <c r="K61" s="260">
        <f>VLOOKUP(I61,SET_import!$A:$B,2,0)</f>
        <v>0</v>
      </c>
      <c r="L61" s="157"/>
      <c r="BP61" s="539"/>
      <c r="BQ61" s="539"/>
      <c r="BR61" s="540" t="s">
        <v>795</v>
      </c>
      <c r="BS61" s="541">
        <v>0.14960000000000026</v>
      </c>
      <c r="BV61" s="539"/>
      <c r="BW61" s="551" t="s">
        <v>804</v>
      </c>
      <c r="BX61" s="547">
        <v>21</v>
      </c>
      <c r="BY61" s="392"/>
      <c r="BZ61" s="392"/>
      <c r="CA61" s="392">
        <v>1</v>
      </c>
      <c r="CB61" s="392"/>
      <c r="CC61" s="541">
        <v>22</v>
      </c>
    </row>
    <row r="62" spans="1:81" x14ac:dyDescent="0.2">
      <c r="L62" s="157"/>
      <c r="BP62" s="539"/>
      <c r="BQ62" s="539"/>
      <c r="BR62" s="540" t="s">
        <v>798</v>
      </c>
      <c r="BS62" s="541">
        <v>0</v>
      </c>
      <c r="BV62" s="539"/>
      <c r="BW62" s="551" t="s">
        <v>805</v>
      </c>
      <c r="BX62" s="547">
        <v>32</v>
      </c>
      <c r="BY62" s="392"/>
      <c r="BZ62" s="392">
        <v>1</v>
      </c>
      <c r="CA62" s="392">
        <v>1</v>
      </c>
      <c r="CB62" s="392"/>
      <c r="CC62" s="541">
        <v>34</v>
      </c>
    </row>
    <row r="63" spans="1:81" ht="16.5" x14ac:dyDescent="0.3">
      <c r="A63" s="432" t="s">
        <v>124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  <c r="BP63" s="539"/>
      <c r="BQ63" s="550" t="s">
        <v>808</v>
      </c>
      <c r="BR63" s="532" t="s">
        <v>794</v>
      </c>
      <c r="BS63" s="538">
        <v>0.28917999999999999</v>
      </c>
      <c r="BV63" s="539"/>
      <c r="BW63" s="551" t="s">
        <v>806</v>
      </c>
      <c r="BX63" s="547">
        <v>29</v>
      </c>
      <c r="BY63" s="392">
        <v>1</v>
      </c>
      <c r="BZ63" s="392"/>
      <c r="CA63" s="392">
        <v>1</v>
      </c>
      <c r="CB63" s="392"/>
      <c r="CC63" s="541">
        <v>31</v>
      </c>
    </row>
    <row r="64" spans="1:81" ht="16.5" x14ac:dyDescent="0.3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  <c r="BP64" s="539"/>
      <c r="BQ64" s="539"/>
      <c r="BR64" s="540" t="s">
        <v>795</v>
      </c>
      <c r="BS64" s="541">
        <v>0.28917999999999999</v>
      </c>
      <c r="BV64" s="539"/>
      <c r="BW64" s="551" t="s">
        <v>807</v>
      </c>
      <c r="BX64" s="547">
        <v>18</v>
      </c>
      <c r="BY64" s="392">
        <v>1</v>
      </c>
      <c r="BZ64" s="392">
        <v>2</v>
      </c>
      <c r="CA64" s="392">
        <v>2</v>
      </c>
      <c r="CB64" s="392"/>
      <c r="CC64" s="541">
        <v>23</v>
      </c>
    </row>
    <row r="65" spans="1:81" x14ac:dyDescent="0.2">
      <c r="C65" s="114"/>
      <c r="G65" s="114"/>
      <c r="I65" s="277" t="s">
        <v>182</v>
      </c>
      <c r="K65" s="278">
        <f>VLOOKUP(I65,SET_import!$A:$B,2,0)</f>
        <v>0</v>
      </c>
      <c r="L65" s="157"/>
      <c r="BP65" s="539"/>
      <c r="BQ65" s="539"/>
      <c r="BR65" s="540" t="s">
        <v>798</v>
      </c>
      <c r="BS65" s="541">
        <v>0</v>
      </c>
      <c r="BV65" s="539"/>
      <c r="BW65" s="551" t="s">
        <v>808</v>
      </c>
      <c r="BX65" s="547">
        <v>10</v>
      </c>
      <c r="BY65" s="392"/>
      <c r="BZ65" s="392">
        <v>2</v>
      </c>
      <c r="CA65" s="392">
        <v>2</v>
      </c>
      <c r="CB65" s="392"/>
      <c r="CC65" s="541">
        <v>14</v>
      </c>
    </row>
    <row r="66" spans="1:81" ht="15" x14ac:dyDescent="0.25">
      <c r="A66" s="96" t="s">
        <v>195</v>
      </c>
      <c r="B66" s="246"/>
      <c r="C66" s="144">
        <f>VLOOKUP(A66,SET_import!$A:$B,2,0)</f>
        <v>5</v>
      </c>
      <c r="D66" s="83"/>
      <c r="E66" s="96" t="s">
        <v>173</v>
      </c>
      <c r="F66" s="246"/>
      <c r="G66" s="144">
        <f>VLOOKUP(E66,SET_import!$A:$B,2,0)</f>
        <v>14</v>
      </c>
      <c r="H66" s="84"/>
      <c r="I66" s="96" t="s">
        <v>184</v>
      </c>
      <c r="J66" s="247"/>
      <c r="K66" s="149">
        <f>VLOOKUP(I66,SET_import!$A:$B,2,0)</f>
        <v>0.01</v>
      </c>
      <c r="L66" s="157"/>
      <c r="BP66" s="539"/>
      <c r="BQ66" s="550" t="s">
        <v>809</v>
      </c>
      <c r="BR66" s="532" t="s">
        <v>794</v>
      </c>
      <c r="BS66" s="538">
        <v>0.28663999999999995</v>
      </c>
      <c r="BV66" s="539"/>
      <c r="BW66" s="551" t="s">
        <v>809</v>
      </c>
      <c r="BX66" s="547">
        <v>10</v>
      </c>
      <c r="BY66" s="392">
        <v>2</v>
      </c>
      <c r="BZ66" s="392"/>
      <c r="CA66" s="392">
        <v>1</v>
      </c>
      <c r="CB66" s="392"/>
      <c r="CC66" s="541">
        <v>13</v>
      </c>
    </row>
    <row r="67" spans="1:81" ht="15" x14ac:dyDescent="0.25">
      <c r="A67" s="96"/>
      <c r="B67" s="246"/>
      <c r="C67" s="326"/>
      <c r="D67" s="30"/>
      <c r="E67" s="430"/>
      <c r="F67" s="246"/>
      <c r="G67" s="325"/>
      <c r="H67" s="31"/>
      <c r="I67" s="96" t="s">
        <v>185</v>
      </c>
      <c r="J67" s="247"/>
      <c r="K67" s="148">
        <f>VLOOKUP(I67,SET_import!$A:$B,2,0)</f>
        <v>3</v>
      </c>
      <c r="L67" s="157"/>
      <c r="BP67" s="539"/>
      <c r="BQ67" s="539"/>
      <c r="BR67" s="540" t="s">
        <v>795</v>
      </c>
      <c r="BS67" s="541">
        <v>0.28663999999999995</v>
      </c>
      <c r="BV67" s="539"/>
      <c r="BW67" s="551" t="s">
        <v>811</v>
      </c>
      <c r="BX67" s="547">
        <v>27</v>
      </c>
      <c r="BY67" s="392">
        <v>1</v>
      </c>
      <c r="BZ67" s="392">
        <v>1</v>
      </c>
      <c r="CA67" s="392">
        <v>1</v>
      </c>
      <c r="CB67" s="392"/>
      <c r="CC67" s="541">
        <v>30</v>
      </c>
    </row>
    <row r="68" spans="1:81" ht="15" x14ac:dyDescent="0.25">
      <c r="A68" s="96"/>
      <c r="B68" s="246"/>
      <c r="C68" s="326"/>
      <c r="D68" s="30"/>
      <c r="E68" s="430"/>
      <c r="F68" s="246"/>
      <c r="G68" s="326"/>
      <c r="H68" s="31"/>
      <c r="I68" s="96" t="s">
        <v>186</v>
      </c>
      <c r="J68" s="247"/>
      <c r="K68" s="144">
        <f>VLOOKUP(I68,SET_import!$A:$B,2,0)</f>
        <v>2</v>
      </c>
      <c r="L68" s="157"/>
      <c r="BP68" s="539"/>
      <c r="BQ68" s="539"/>
      <c r="BR68" s="540" t="s">
        <v>798</v>
      </c>
      <c r="BS68" s="541">
        <v>0</v>
      </c>
      <c r="BV68" s="539"/>
      <c r="BW68" s="551" t="s">
        <v>812</v>
      </c>
      <c r="BX68" s="547">
        <v>11</v>
      </c>
      <c r="BY68" s="392">
        <v>1</v>
      </c>
      <c r="BZ68" s="392">
        <v>1</v>
      </c>
      <c r="CA68" s="392">
        <v>2</v>
      </c>
      <c r="CB68" s="392"/>
      <c r="CC68" s="541">
        <v>15</v>
      </c>
    </row>
    <row r="69" spans="1:81" ht="15" x14ac:dyDescent="0.25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  <c r="BP69" s="539"/>
      <c r="BQ69" s="550" t="s">
        <v>810</v>
      </c>
      <c r="BR69" s="532" t="s">
        <v>794</v>
      </c>
      <c r="BS69" s="538">
        <v>7.685999999999997E-2</v>
      </c>
      <c r="BV69" s="539"/>
      <c r="BW69" s="551" t="s">
        <v>813</v>
      </c>
      <c r="BX69" s="547">
        <v>7</v>
      </c>
      <c r="BY69" s="392">
        <v>1</v>
      </c>
      <c r="BZ69" s="392"/>
      <c r="CA69" s="392">
        <v>3</v>
      </c>
      <c r="CB69" s="392"/>
      <c r="CC69" s="541">
        <v>11</v>
      </c>
    </row>
    <row r="70" spans="1:81" ht="15" x14ac:dyDescent="0.25">
      <c r="A70" s="254" t="s">
        <v>196</v>
      </c>
      <c r="B70" s="246"/>
      <c r="C70" s="146">
        <f>VLOOKUP(A70,SET_import!$A:$B,2,0)</f>
        <v>4</v>
      </c>
      <c r="D70" s="40"/>
      <c r="E70" s="254" t="s">
        <v>174</v>
      </c>
      <c r="F70" s="246"/>
      <c r="G70" s="146">
        <f>VLOOKUP(E70,SET_import!$A:$B,2,0)</f>
        <v>3</v>
      </c>
      <c r="H70" s="41"/>
      <c r="I70" s="254" t="s">
        <v>187</v>
      </c>
      <c r="J70" s="247"/>
      <c r="K70" s="147">
        <f>VLOOKUP(I70,SET_import!$A:$B,2,0)</f>
        <v>0</v>
      </c>
      <c r="L70" s="157"/>
      <c r="BP70" s="539"/>
      <c r="BQ70" s="539"/>
      <c r="BR70" s="540" t="s">
        <v>795</v>
      </c>
      <c r="BS70" s="541">
        <v>7.685999999999997E-2</v>
      </c>
      <c r="BV70" s="532" t="s">
        <v>827</v>
      </c>
      <c r="BW70" s="536"/>
      <c r="BX70" s="545">
        <v>259</v>
      </c>
      <c r="BY70" s="546">
        <v>9</v>
      </c>
      <c r="BZ70" s="546">
        <v>8</v>
      </c>
      <c r="CA70" s="546">
        <v>17</v>
      </c>
      <c r="CB70" s="546"/>
      <c r="CC70" s="538">
        <v>293</v>
      </c>
    </row>
    <row r="71" spans="1:81" ht="15" x14ac:dyDescent="0.25">
      <c r="A71" s="254" t="s">
        <v>197</v>
      </c>
      <c r="B71" s="246"/>
      <c r="C71" s="145">
        <f>VLOOKUP(A71,SET_import!$A:$B,2,0)</f>
        <v>1</v>
      </c>
      <c r="D71" s="93"/>
      <c r="E71" s="254" t="s">
        <v>175</v>
      </c>
      <c r="F71" s="314"/>
      <c r="G71" s="145">
        <f>VLOOKUP(E71,SET_import!$A:$B,2,0)</f>
        <v>1</v>
      </c>
      <c r="H71" s="94"/>
      <c r="I71" s="254" t="s">
        <v>188</v>
      </c>
      <c r="J71" s="247"/>
      <c r="K71" s="143">
        <f>VLOOKUP(I71,SET_import!$A:$B,2,0)</f>
        <v>0</v>
      </c>
      <c r="L71" s="157"/>
      <c r="BP71" s="539"/>
      <c r="BQ71" s="539"/>
      <c r="BR71" s="540" t="s">
        <v>798</v>
      </c>
      <c r="BS71" s="541">
        <v>0</v>
      </c>
      <c r="BV71" s="532" t="s">
        <v>821</v>
      </c>
      <c r="BW71" s="550" t="s">
        <v>802</v>
      </c>
      <c r="BX71" s="545">
        <v>29</v>
      </c>
      <c r="BY71" s="546">
        <v>1</v>
      </c>
      <c r="BZ71" s="546">
        <v>1</v>
      </c>
      <c r="CA71" s="546"/>
      <c r="CB71" s="546">
        <v>1</v>
      </c>
      <c r="CC71" s="538">
        <v>32</v>
      </c>
    </row>
    <row r="72" spans="1:81" ht="15" x14ac:dyDescent="0.25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  <c r="BP72" s="539"/>
      <c r="BQ72" s="550" t="s">
        <v>811</v>
      </c>
      <c r="BR72" s="532" t="s">
        <v>794</v>
      </c>
      <c r="BS72" s="538">
        <v>0.35571999999999993</v>
      </c>
      <c r="BV72" s="539"/>
      <c r="BW72" s="551" t="s">
        <v>803</v>
      </c>
      <c r="BX72" s="547">
        <v>13</v>
      </c>
      <c r="BY72" s="392"/>
      <c r="BZ72" s="392"/>
      <c r="CA72" s="392">
        <v>1</v>
      </c>
      <c r="CB72" s="392"/>
      <c r="CC72" s="541">
        <v>14</v>
      </c>
    </row>
    <row r="73" spans="1:81" ht="15" x14ac:dyDescent="0.25">
      <c r="A73" s="286" t="s">
        <v>198</v>
      </c>
      <c r="B73" s="246"/>
      <c r="C73" s="287">
        <f>VLOOKUP(A73,SET_import!$A:$B,2,0)</f>
        <v>12</v>
      </c>
      <c r="D73" s="289"/>
      <c r="E73" s="286" t="s">
        <v>176</v>
      </c>
      <c r="F73" s="314"/>
      <c r="G73" s="287">
        <f>VLOOKUP(E73,SET_import!$A:$B,2,0)</f>
        <v>10</v>
      </c>
      <c r="H73" s="291"/>
      <c r="I73" s="286" t="s">
        <v>189</v>
      </c>
      <c r="J73" s="247"/>
      <c r="K73" s="292">
        <f>VLOOKUP(I73,SET_import!$A:$B,2,0)</f>
        <v>0</v>
      </c>
      <c r="L73" s="157"/>
      <c r="BP73" s="539"/>
      <c r="BQ73" s="539"/>
      <c r="BR73" s="540" t="s">
        <v>795</v>
      </c>
      <c r="BS73" s="541">
        <v>0.22879999999999995</v>
      </c>
      <c r="BV73" s="539"/>
      <c r="BW73" s="551" t="s">
        <v>804</v>
      </c>
      <c r="BX73" s="547">
        <v>6</v>
      </c>
      <c r="BY73" s="392">
        <v>1</v>
      </c>
      <c r="BZ73" s="392"/>
      <c r="CA73" s="392">
        <v>1</v>
      </c>
      <c r="CB73" s="392"/>
      <c r="CC73" s="541">
        <v>8</v>
      </c>
    </row>
    <row r="74" spans="1:81" ht="15" x14ac:dyDescent="0.25">
      <c r="A74" s="286" t="s">
        <v>199</v>
      </c>
      <c r="B74" s="246"/>
      <c r="C74" s="288">
        <f>VLOOKUP(A74,SET_import!$A:$B,2,0)</f>
        <v>-1</v>
      </c>
      <c r="D74" s="295"/>
      <c r="E74" s="286" t="s">
        <v>177</v>
      </c>
      <c r="F74" s="314"/>
      <c r="G74" s="288">
        <f>VLOOKUP(E74,SET_import!$A:$B,2,0)</f>
        <v>7</v>
      </c>
      <c r="H74" s="296"/>
      <c r="I74" s="286" t="s">
        <v>190</v>
      </c>
      <c r="J74" s="247"/>
      <c r="K74" s="297">
        <f>VLOOKUP(I74,SET_import!$A:$B,2,0)</f>
        <v>0.02</v>
      </c>
      <c r="L74" s="157"/>
      <c r="BP74" s="539"/>
      <c r="BQ74" s="539"/>
      <c r="BR74" s="540" t="s">
        <v>798</v>
      </c>
      <c r="BS74" s="541">
        <v>0.12692000000000001</v>
      </c>
      <c r="BV74" s="539"/>
      <c r="BW74" s="551" t="s">
        <v>805</v>
      </c>
      <c r="BX74" s="547">
        <v>10</v>
      </c>
      <c r="BY74" s="392">
        <v>2</v>
      </c>
      <c r="BZ74" s="392"/>
      <c r="CA74" s="392">
        <v>1</v>
      </c>
      <c r="CB74" s="392"/>
      <c r="CC74" s="541">
        <v>13</v>
      </c>
    </row>
    <row r="75" spans="1:81" ht="15" x14ac:dyDescent="0.25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  <c r="BP75" s="539"/>
      <c r="BQ75" s="550" t="s">
        <v>812</v>
      </c>
      <c r="BR75" s="532" t="s">
        <v>794</v>
      </c>
      <c r="BS75" s="538">
        <v>0.42844000000000015</v>
      </c>
      <c r="BV75" s="539"/>
      <c r="BW75" s="551" t="s">
        <v>806</v>
      </c>
      <c r="BX75" s="547">
        <v>10</v>
      </c>
      <c r="BY75" s="392"/>
      <c r="BZ75" s="392">
        <v>3</v>
      </c>
      <c r="CA75" s="392"/>
      <c r="CB75" s="392"/>
      <c r="CC75" s="541">
        <v>13</v>
      </c>
    </row>
    <row r="76" spans="1:81" ht="15" x14ac:dyDescent="0.25">
      <c r="A76" s="279" t="s">
        <v>200</v>
      </c>
      <c r="B76" s="246"/>
      <c r="C76" s="280">
        <f>VLOOKUP(A76,SET_import!$A:$B,2,0)</f>
        <v>0</v>
      </c>
      <c r="D76" s="295"/>
      <c r="E76" s="279" t="s">
        <v>178</v>
      </c>
      <c r="F76" s="247"/>
      <c r="G76" s="315">
        <f>VLOOKUP(E76,SET_import!$A:$B,2,0)</f>
        <v>0</v>
      </c>
      <c r="H76" s="243"/>
      <c r="I76" s="279" t="s">
        <v>191</v>
      </c>
      <c r="J76" s="247"/>
      <c r="K76" s="318">
        <f>VLOOKUP(I76,SET_import!$A:$B,2,0)</f>
        <v>0</v>
      </c>
      <c r="L76" s="157"/>
      <c r="BP76" s="539"/>
      <c r="BQ76" s="539"/>
      <c r="BR76" s="540" t="s">
        <v>795</v>
      </c>
      <c r="BS76" s="541">
        <v>0.1246</v>
      </c>
      <c r="BV76" s="539"/>
      <c r="BW76" s="551" t="s">
        <v>807</v>
      </c>
      <c r="BX76" s="547">
        <v>7</v>
      </c>
      <c r="BY76" s="392">
        <v>4</v>
      </c>
      <c r="BZ76" s="392"/>
      <c r="CA76" s="392">
        <v>2</v>
      </c>
      <c r="CB76" s="392"/>
      <c r="CC76" s="541">
        <v>13</v>
      </c>
    </row>
    <row r="77" spans="1:81" ht="15" x14ac:dyDescent="0.25">
      <c r="A77" s="279" t="s">
        <v>201</v>
      </c>
      <c r="B77" s="246"/>
      <c r="C77" s="240">
        <f>VLOOKUP(A77,SET_import!$A:$B,2,0)</f>
        <v>0</v>
      </c>
      <c r="D77" s="295"/>
      <c r="E77" s="279" t="s">
        <v>179</v>
      </c>
      <c r="F77" s="247"/>
      <c r="G77" s="240">
        <f>VLOOKUP(E77,SET_import!$A:$B,2,0)</f>
        <v>0</v>
      </c>
      <c r="H77" s="243"/>
      <c r="I77" s="279" t="s">
        <v>192</v>
      </c>
      <c r="J77" s="247"/>
      <c r="K77" s="316">
        <f>VLOOKUP(I77,SET_import!$A:$B,2,0)</f>
        <v>0</v>
      </c>
      <c r="L77" s="157"/>
      <c r="BP77" s="539"/>
      <c r="BQ77" s="539"/>
      <c r="BR77" s="540" t="s">
        <v>798</v>
      </c>
      <c r="BS77" s="541">
        <v>0.30384000000000011</v>
      </c>
      <c r="BV77" s="539"/>
      <c r="BW77" s="551" t="s">
        <v>808</v>
      </c>
      <c r="BX77" s="547">
        <v>30</v>
      </c>
      <c r="BY77" s="392">
        <v>2</v>
      </c>
      <c r="BZ77" s="392"/>
      <c r="CA77" s="392"/>
      <c r="CB77" s="392"/>
      <c r="CC77" s="541">
        <v>32</v>
      </c>
    </row>
    <row r="78" spans="1:81" ht="15" x14ac:dyDescent="0.25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  <c r="BP78" s="539"/>
      <c r="BQ78" s="550" t="s">
        <v>813</v>
      </c>
      <c r="BR78" s="532" t="s">
        <v>794</v>
      </c>
      <c r="BS78" s="538">
        <v>0.66025999999999962</v>
      </c>
      <c r="BV78" s="532" t="s">
        <v>828</v>
      </c>
      <c r="BW78" s="536"/>
      <c r="BX78" s="545">
        <v>105</v>
      </c>
      <c r="BY78" s="546">
        <v>10</v>
      </c>
      <c r="BZ78" s="546">
        <v>4</v>
      </c>
      <c r="CA78" s="546">
        <v>5</v>
      </c>
      <c r="CB78" s="546">
        <v>1</v>
      </c>
      <c r="CC78" s="538">
        <v>125</v>
      </c>
    </row>
    <row r="79" spans="1:81" ht="15" x14ac:dyDescent="0.25">
      <c r="D79" s="241"/>
      <c r="E79" s="96" t="s">
        <v>180</v>
      </c>
      <c r="F79" s="246"/>
      <c r="G79" s="240">
        <f>VLOOKUP(E79,SET_import!$A:$B,2,0)</f>
        <v>0</v>
      </c>
      <c r="H79" s="243"/>
      <c r="I79" s="96" t="s">
        <v>193</v>
      </c>
      <c r="J79" s="247"/>
      <c r="K79" s="261">
        <f>VLOOKUP(I79,SET_import!$A:$B,2,0)</f>
        <v>0</v>
      </c>
      <c r="L79" s="157"/>
      <c r="BP79" s="539"/>
      <c r="BQ79" s="539"/>
      <c r="BR79" s="540" t="s">
        <v>795</v>
      </c>
      <c r="BS79" s="541">
        <v>0.39080000000000004</v>
      </c>
      <c r="BV79" s="534" t="s">
        <v>443</v>
      </c>
      <c r="BW79" s="537"/>
      <c r="BX79" s="548">
        <v>672</v>
      </c>
      <c r="BY79" s="549">
        <v>25</v>
      </c>
      <c r="BZ79" s="549">
        <v>20</v>
      </c>
      <c r="CA79" s="549">
        <v>42</v>
      </c>
      <c r="CB79" s="549">
        <v>1</v>
      </c>
      <c r="CC79" s="542">
        <v>760</v>
      </c>
    </row>
    <row r="80" spans="1:81" ht="15" x14ac:dyDescent="0.25">
      <c r="A80" s="429" t="s">
        <v>114</v>
      </c>
      <c r="C80" s="431">
        <f>VLOOKUP(A80,SET_import!$A:$B,2,0)</f>
        <v>15</v>
      </c>
      <c r="D80" s="241"/>
      <c r="E80" s="96"/>
      <c r="F80" s="242"/>
      <c r="G80" s="383"/>
      <c r="H80" s="243"/>
      <c r="I80" s="98" t="s">
        <v>194</v>
      </c>
      <c r="J80" s="247"/>
      <c r="K80" s="260">
        <f>VLOOKUP(I80,SET_import!$A:$B,2,0)</f>
        <v>0</v>
      </c>
      <c r="L80" s="157"/>
      <c r="BP80" s="539"/>
      <c r="BQ80" s="539"/>
      <c r="BR80" s="540" t="s">
        <v>798</v>
      </c>
      <c r="BS80" s="541">
        <v>0.26946000000000009</v>
      </c>
    </row>
    <row r="81" spans="68:71" x14ac:dyDescent="0.2">
      <c r="BP81" s="532" t="s">
        <v>814</v>
      </c>
      <c r="BQ81" s="536"/>
      <c r="BR81" s="536"/>
      <c r="BS81" s="538">
        <v>2.9735200000000002</v>
      </c>
    </row>
    <row r="82" spans="68:71" x14ac:dyDescent="0.2">
      <c r="BP82" s="532" t="s">
        <v>815</v>
      </c>
      <c r="BQ82" s="536"/>
      <c r="BR82" s="536"/>
      <c r="BS82" s="538">
        <v>2.0695200000000002</v>
      </c>
    </row>
    <row r="83" spans="68:71" x14ac:dyDescent="0.2">
      <c r="BP83" s="532" t="s">
        <v>816</v>
      </c>
      <c r="BQ83" s="536"/>
      <c r="BR83" s="536"/>
      <c r="BS83" s="538">
        <v>0.90400000000000014</v>
      </c>
    </row>
    <row r="84" spans="68:71" x14ac:dyDescent="0.2">
      <c r="BP84" s="532" t="s">
        <v>817</v>
      </c>
      <c r="BQ84" s="550" t="s">
        <v>802</v>
      </c>
      <c r="BR84" s="532" t="s">
        <v>794</v>
      </c>
      <c r="BS84" s="538">
        <v>0.80092000000000052</v>
      </c>
    </row>
    <row r="85" spans="68:71" x14ac:dyDescent="0.2">
      <c r="BP85" s="539"/>
      <c r="BQ85" s="539"/>
      <c r="BR85" s="540" t="s">
        <v>795</v>
      </c>
      <c r="BS85" s="541">
        <v>0.43622000000000011</v>
      </c>
    </row>
    <row r="86" spans="68:71" x14ac:dyDescent="0.2">
      <c r="BP86" s="539"/>
      <c r="BQ86" s="539"/>
      <c r="BR86" s="540" t="s">
        <v>798</v>
      </c>
      <c r="BS86" s="541">
        <v>0.36469999999999991</v>
      </c>
    </row>
    <row r="87" spans="68:71" x14ac:dyDescent="0.2">
      <c r="BP87" s="539"/>
      <c r="BQ87" s="550" t="s">
        <v>803</v>
      </c>
      <c r="BR87" s="532" t="s">
        <v>794</v>
      </c>
      <c r="BS87" s="538">
        <v>0.4492600000000001</v>
      </c>
    </row>
    <row r="88" spans="68:71" x14ac:dyDescent="0.2">
      <c r="BP88" s="539"/>
      <c r="BQ88" s="539"/>
      <c r="BR88" s="540" t="s">
        <v>795</v>
      </c>
      <c r="BS88" s="541">
        <v>2.8299999999999999E-2</v>
      </c>
    </row>
    <row r="89" spans="68:71" x14ac:dyDescent="0.2">
      <c r="BP89" s="539"/>
      <c r="BQ89" s="539"/>
      <c r="BR89" s="540" t="s">
        <v>798</v>
      </c>
      <c r="BS89" s="541">
        <v>0.42096000000000011</v>
      </c>
    </row>
    <row r="90" spans="68:71" x14ac:dyDescent="0.2">
      <c r="BP90" s="539"/>
      <c r="BQ90" s="550" t="s">
        <v>804</v>
      </c>
      <c r="BR90" s="532" t="s">
        <v>794</v>
      </c>
      <c r="BS90" s="538">
        <v>0.31434000000000006</v>
      </c>
    </row>
    <row r="91" spans="68:71" x14ac:dyDescent="0.2">
      <c r="BP91" s="539"/>
      <c r="BQ91" s="539"/>
      <c r="BR91" s="540" t="s">
        <v>795</v>
      </c>
      <c r="BS91" s="541">
        <v>0</v>
      </c>
    </row>
    <row r="92" spans="68:71" x14ac:dyDescent="0.2">
      <c r="BP92" s="539"/>
      <c r="BQ92" s="539"/>
      <c r="BR92" s="540" t="s">
        <v>798</v>
      </c>
      <c r="BS92" s="541">
        <v>0.31434000000000006</v>
      </c>
    </row>
    <row r="93" spans="68:71" x14ac:dyDescent="0.2">
      <c r="BP93" s="539"/>
      <c r="BQ93" s="550" t="s">
        <v>805</v>
      </c>
      <c r="BR93" s="532" t="s">
        <v>794</v>
      </c>
      <c r="BS93" s="538">
        <v>0.61755999999999989</v>
      </c>
    </row>
    <row r="94" spans="68:71" x14ac:dyDescent="0.2">
      <c r="BP94" s="539"/>
      <c r="BQ94" s="539"/>
      <c r="BR94" s="540" t="s">
        <v>795</v>
      </c>
      <c r="BS94" s="541">
        <v>0</v>
      </c>
    </row>
    <row r="95" spans="68:71" x14ac:dyDescent="0.2">
      <c r="BP95" s="539"/>
      <c r="BQ95" s="539"/>
      <c r="BR95" s="540" t="s">
        <v>798</v>
      </c>
      <c r="BS95" s="541">
        <v>0.61755999999999989</v>
      </c>
    </row>
    <row r="96" spans="68:71" x14ac:dyDescent="0.2">
      <c r="BP96" s="539"/>
      <c r="BQ96" s="550" t="s">
        <v>806</v>
      </c>
      <c r="BR96" s="532" t="s">
        <v>794</v>
      </c>
      <c r="BS96" s="538">
        <v>0.55384000000000033</v>
      </c>
    </row>
    <row r="97" spans="68:71" x14ac:dyDescent="0.2">
      <c r="BP97" s="539"/>
      <c r="BQ97" s="539"/>
      <c r="BR97" s="540" t="s">
        <v>795</v>
      </c>
      <c r="BS97" s="541">
        <v>0</v>
      </c>
    </row>
    <row r="98" spans="68:71" x14ac:dyDescent="0.2">
      <c r="BP98" s="539"/>
      <c r="BQ98" s="539"/>
      <c r="BR98" s="540" t="s">
        <v>798</v>
      </c>
      <c r="BS98" s="541">
        <v>0.55384000000000033</v>
      </c>
    </row>
    <row r="99" spans="68:71" x14ac:dyDescent="0.2">
      <c r="BP99" s="539"/>
      <c r="BQ99" s="550" t="s">
        <v>807</v>
      </c>
      <c r="BR99" s="532" t="s">
        <v>794</v>
      </c>
      <c r="BS99" s="538">
        <v>1.28928</v>
      </c>
    </row>
    <row r="100" spans="68:71" x14ac:dyDescent="0.2">
      <c r="BP100" s="539"/>
      <c r="BQ100" s="539"/>
      <c r="BR100" s="540" t="s">
        <v>795</v>
      </c>
      <c r="BS100" s="541">
        <v>0</v>
      </c>
    </row>
    <row r="101" spans="68:71" x14ac:dyDescent="0.2">
      <c r="BP101" s="539"/>
      <c r="BQ101" s="539"/>
      <c r="BR101" s="540" t="s">
        <v>798</v>
      </c>
      <c r="BS101" s="541">
        <v>1.28928</v>
      </c>
    </row>
    <row r="102" spans="68:71" x14ac:dyDescent="0.2">
      <c r="BP102" s="539"/>
      <c r="BQ102" s="550" t="s">
        <v>808</v>
      </c>
      <c r="BR102" s="532" t="s">
        <v>794</v>
      </c>
      <c r="BS102" s="538">
        <v>1.5564600000000002</v>
      </c>
    </row>
    <row r="103" spans="68:71" x14ac:dyDescent="0.2">
      <c r="BP103" s="539"/>
      <c r="BQ103" s="539"/>
      <c r="BR103" s="540" t="s">
        <v>795</v>
      </c>
      <c r="BS103" s="541">
        <v>0</v>
      </c>
    </row>
    <row r="104" spans="68:71" x14ac:dyDescent="0.2">
      <c r="BP104" s="539"/>
      <c r="BQ104" s="539"/>
      <c r="BR104" s="540" t="s">
        <v>798</v>
      </c>
      <c r="BS104" s="541">
        <v>1.5564600000000002</v>
      </c>
    </row>
    <row r="105" spans="68:71" x14ac:dyDescent="0.2">
      <c r="BP105" s="539"/>
      <c r="BQ105" s="550" t="s">
        <v>809</v>
      </c>
      <c r="BR105" s="532" t="s">
        <v>794</v>
      </c>
      <c r="BS105" s="538">
        <v>0.65046000000000015</v>
      </c>
    </row>
    <row r="106" spans="68:71" x14ac:dyDescent="0.2">
      <c r="BP106" s="539"/>
      <c r="BQ106" s="539"/>
      <c r="BR106" s="540" t="s">
        <v>795</v>
      </c>
      <c r="BS106" s="541">
        <v>0</v>
      </c>
    </row>
    <row r="107" spans="68:71" x14ac:dyDescent="0.2">
      <c r="BP107" s="539"/>
      <c r="BQ107" s="539"/>
      <c r="BR107" s="540" t="s">
        <v>798</v>
      </c>
      <c r="BS107" s="541">
        <v>0.65046000000000015</v>
      </c>
    </row>
    <row r="108" spans="68:71" x14ac:dyDescent="0.2">
      <c r="BP108" s="539"/>
      <c r="BQ108" s="550" t="s">
        <v>811</v>
      </c>
      <c r="BR108" s="532" t="s">
        <v>794</v>
      </c>
      <c r="BS108" s="538">
        <v>1.3580399999999999</v>
      </c>
    </row>
    <row r="109" spans="68:71" x14ac:dyDescent="0.2">
      <c r="BP109" s="539"/>
      <c r="BQ109" s="539"/>
      <c r="BR109" s="540" t="s">
        <v>795</v>
      </c>
      <c r="BS109" s="541">
        <v>0</v>
      </c>
    </row>
    <row r="110" spans="68:71" x14ac:dyDescent="0.2">
      <c r="BP110" s="539"/>
      <c r="BQ110" s="539"/>
      <c r="BR110" s="540" t="s">
        <v>798</v>
      </c>
      <c r="BS110" s="541">
        <v>1.3580399999999999</v>
      </c>
    </row>
    <row r="111" spans="68:71" x14ac:dyDescent="0.2">
      <c r="BP111" s="539"/>
      <c r="BQ111" s="550" t="s">
        <v>812</v>
      </c>
      <c r="BR111" s="532" t="s">
        <v>794</v>
      </c>
      <c r="BS111" s="538">
        <v>1.7848400000000002</v>
      </c>
    </row>
    <row r="112" spans="68:71" x14ac:dyDescent="0.2">
      <c r="BP112" s="539"/>
      <c r="BQ112" s="539"/>
      <c r="BR112" s="540" t="s">
        <v>795</v>
      </c>
      <c r="BS112" s="541">
        <v>0</v>
      </c>
    </row>
    <row r="113" spans="68:71" x14ac:dyDescent="0.2">
      <c r="BP113" s="539"/>
      <c r="BQ113" s="539"/>
      <c r="BR113" s="540" t="s">
        <v>798</v>
      </c>
      <c r="BS113" s="541">
        <v>1.7848400000000002</v>
      </c>
    </row>
    <row r="114" spans="68:71" x14ac:dyDescent="0.2">
      <c r="BP114" s="539"/>
      <c r="BQ114" s="550" t="s">
        <v>813</v>
      </c>
      <c r="BR114" s="532" t="s">
        <v>794</v>
      </c>
      <c r="BS114" s="538">
        <v>1.8067799999999996</v>
      </c>
    </row>
    <row r="115" spans="68:71" x14ac:dyDescent="0.2">
      <c r="BP115" s="539"/>
      <c r="BQ115" s="539"/>
      <c r="BR115" s="540" t="s">
        <v>795</v>
      </c>
      <c r="BS115" s="541">
        <v>0</v>
      </c>
    </row>
    <row r="116" spans="68:71" x14ac:dyDescent="0.2">
      <c r="BP116" s="539"/>
      <c r="BQ116" s="539"/>
      <c r="BR116" s="540" t="s">
        <v>798</v>
      </c>
      <c r="BS116" s="541">
        <v>1.8067799999999996</v>
      </c>
    </row>
    <row r="117" spans="68:71" x14ac:dyDescent="0.2">
      <c r="BP117" s="532" t="s">
        <v>818</v>
      </c>
      <c r="BQ117" s="536"/>
      <c r="BR117" s="536"/>
      <c r="BS117" s="538">
        <v>11.181780000000002</v>
      </c>
    </row>
    <row r="118" spans="68:71" x14ac:dyDescent="0.2">
      <c r="BP118" s="532" t="s">
        <v>819</v>
      </c>
      <c r="BQ118" s="536"/>
      <c r="BR118" s="536"/>
      <c r="BS118" s="538">
        <v>0.4645200000000001</v>
      </c>
    </row>
    <row r="119" spans="68:71" x14ac:dyDescent="0.2">
      <c r="BP119" s="532" t="s">
        <v>820</v>
      </c>
      <c r="BQ119" s="536"/>
      <c r="BR119" s="536"/>
      <c r="BS119" s="538">
        <v>10.717260000000001</v>
      </c>
    </row>
    <row r="120" spans="68:71" x14ac:dyDescent="0.2">
      <c r="BP120" s="532" t="s">
        <v>821</v>
      </c>
      <c r="BQ120" s="550" t="s">
        <v>802</v>
      </c>
      <c r="BR120" s="532" t="s">
        <v>794</v>
      </c>
      <c r="BS120" s="538">
        <v>2.2984399999999998</v>
      </c>
    </row>
    <row r="121" spans="68:71" x14ac:dyDescent="0.2">
      <c r="BP121" s="539"/>
      <c r="BQ121" s="539"/>
      <c r="BR121" s="540" t="s">
        <v>795</v>
      </c>
      <c r="BS121" s="541">
        <v>0</v>
      </c>
    </row>
    <row r="122" spans="68:71" x14ac:dyDescent="0.2">
      <c r="BP122" s="539"/>
      <c r="BQ122" s="539"/>
      <c r="BR122" s="540" t="s">
        <v>798</v>
      </c>
      <c r="BS122" s="541">
        <v>2.2984399999999998</v>
      </c>
    </row>
    <row r="123" spans="68:71" x14ac:dyDescent="0.2">
      <c r="BP123" s="539"/>
      <c r="BQ123" s="550" t="s">
        <v>803</v>
      </c>
      <c r="BR123" s="532" t="s">
        <v>794</v>
      </c>
      <c r="BS123" s="538">
        <v>0.92395999999999989</v>
      </c>
    </row>
    <row r="124" spans="68:71" x14ac:dyDescent="0.2">
      <c r="BP124" s="539"/>
      <c r="BQ124" s="539"/>
      <c r="BR124" s="540" t="s">
        <v>795</v>
      </c>
      <c r="BS124" s="541">
        <v>0</v>
      </c>
    </row>
    <row r="125" spans="68:71" x14ac:dyDescent="0.2">
      <c r="BP125" s="539"/>
      <c r="BQ125" s="539"/>
      <c r="BR125" s="540" t="s">
        <v>798</v>
      </c>
      <c r="BS125" s="541">
        <v>0.92395999999999989</v>
      </c>
    </row>
    <row r="126" spans="68:71" x14ac:dyDescent="0.2">
      <c r="BP126" s="539"/>
      <c r="BQ126" s="550" t="s">
        <v>804</v>
      </c>
      <c r="BR126" s="532" t="s">
        <v>794</v>
      </c>
      <c r="BS126" s="538">
        <v>1.2719200000000002</v>
      </c>
    </row>
    <row r="127" spans="68:71" x14ac:dyDescent="0.2">
      <c r="BP127" s="539"/>
      <c r="BQ127" s="539"/>
      <c r="BR127" s="540" t="s">
        <v>795</v>
      </c>
      <c r="BS127" s="541">
        <v>0</v>
      </c>
    </row>
    <row r="128" spans="68:71" x14ac:dyDescent="0.2">
      <c r="BP128" s="539"/>
      <c r="BQ128" s="539"/>
      <c r="BR128" s="540" t="s">
        <v>798</v>
      </c>
      <c r="BS128" s="541">
        <v>1.2719200000000002</v>
      </c>
    </row>
    <row r="129" spans="68:71" x14ac:dyDescent="0.2">
      <c r="BP129" s="539"/>
      <c r="BQ129" s="550" t="s">
        <v>805</v>
      </c>
      <c r="BR129" s="532" t="s">
        <v>794</v>
      </c>
      <c r="BS129" s="538">
        <v>1.3735000000000002</v>
      </c>
    </row>
    <row r="130" spans="68:71" x14ac:dyDescent="0.2">
      <c r="BP130" s="539"/>
      <c r="BQ130" s="539"/>
      <c r="BR130" s="540" t="s">
        <v>795</v>
      </c>
      <c r="BS130" s="541">
        <v>0</v>
      </c>
    </row>
    <row r="131" spans="68:71" x14ac:dyDescent="0.2">
      <c r="BP131" s="539"/>
      <c r="BQ131" s="539"/>
      <c r="BR131" s="540" t="s">
        <v>798</v>
      </c>
      <c r="BS131" s="541">
        <v>1.3735000000000002</v>
      </c>
    </row>
    <row r="132" spans="68:71" x14ac:dyDescent="0.2">
      <c r="BP132" s="539"/>
      <c r="BQ132" s="550" t="s">
        <v>806</v>
      </c>
      <c r="BR132" s="532" t="s">
        <v>794</v>
      </c>
      <c r="BS132" s="538">
        <v>3.3121799999999997</v>
      </c>
    </row>
    <row r="133" spans="68:71" x14ac:dyDescent="0.2">
      <c r="BP133" s="539"/>
      <c r="BQ133" s="539"/>
      <c r="BR133" s="540" t="s">
        <v>795</v>
      </c>
      <c r="BS133" s="541">
        <v>0</v>
      </c>
    </row>
    <row r="134" spans="68:71" x14ac:dyDescent="0.2">
      <c r="BP134" s="539"/>
      <c r="BQ134" s="539"/>
      <c r="BR134" s="540" t="s">
        <v>798</v>
      </c>
      <c r="BS134" s="541">
        <v>3.3121799999999997</v>
      </c>
    </row>
    <row r="135" spans="68:71" x14ac:dyDescent="0.2">
      <c r="BP135" s="539"/>
      <c r="BQ135" s="550" t="s">
        <v>807</v>
      </c>
      <c r="BR135" s="532" t="s">
        <v>794</v>
      </c>
      <c r="BS135" s="538">
        <v>3.2344599999999999</v>
      </c>
    </row>
    <row r="136" spans="68:71" x14ac:dyDescent="0.2">
      <c r="BP136" s="539"/>
      <c r="BQ136" s="539"/>
      <c r="BR136" s="540" t="s">
        <v>795</v>
      </c>
      <c r="BS136" s="541">
        <v>0</v>
      </c>
    </row>
    <row r="137" spans="68:71" x14ac:dyDescent="0.2">
      <c r="BP137" s="539"/>
      <c r="BQ137" s="539"/>
      <c r="BR137" s="540" t="s">
        <v>798</v>
      </c>
      <c r="BS137" s="541">
        <v>3.2344599999999999</v>
      </c>
    </row>
    <row r="138" spans="68:71" x14ac:dyDescent="0.2">
      <c r="BP138" s="539"/>
      <c r="BQ138" s="550" t="s">
        <v>808</v>
      </c>
      <c r="BR138" s="532" t="s">
        <v>794</v>
      </c>
      <c r="BS138" s="538">
        <v>1.4025799999999999</v>
      </c>
    </row>
    <row r="139" spans="68:71" x14ac:dyDescent="0.2">
      <c r="BP139" s="539"/>
      <c r="BQ139" s="539"/>
      <c r="BR139" s="540" t="s">
        <v>795</v>
      </c>
      <c r="BS139" s="541">
        <v>0</v>
      </c>
    </row>
    <row r="140" spans="68:71" x14ac:dyDescent="0.2">
      <c r="BP140" s="539"/>
      <c r="BQ140" s="539"/>
      <c r="BR140" s="540" t="s">
        <v>798</v>
      </c>
      <c r="BS140" s="541">
        <v>1.4025799999999999</v>
      </c>
    </row>
    <row r="141" spans="68:71" x14ac:dyDescent="0.2">
      <c r="BP141" s="532" t="s">
        <v>822</v>
      </c>
      <c r="BQ141" s="536"/>
      <c r="BR141" s="536"/>
      <c r="BS141" s="538">
        <v>13.81704</v>
      </c>
    </row>
    <row r="142" spans="68:71" x14ac:dyDescent="0.2">
      <c r="BP142" s="532" t="s">
        <v>823</v>
      </c>
      <c r="BQ142" s="536"/>
      <c r="BR142" s="536"/>
      <c r="BS142" s="538">
        <v>0</v>
      </c>
    </row>
    <row r="143" spans="68:71" x14ac:dyDescent="0.2">
      <c r="BP143" s="532" t="s">
        <v>824</v>
      </c>
      <c r="BQ143" s="536"/>
      <c r="BR143" s="536"/>
      <c r="BS143" s="538">
        <v>13.81704</v>
      </c>
    </row>
    <row r="144" spans="68:71" x14ac:dyDescent="0.2">
      <c r="BP144" s="532" t="s">
        <v>796</v>
      </c>
      <c r="BQ144" s="536"/>
      <c r="BR144" s="536"/>
      <c r="BS144" s="538">
        <v>27.972340000000003</v>
      </c>
    </row>
    <row r="145" spans="68:71" x14ac:dyDescent="0.2">
      <c r="BP145" s="532" t="s">
        <v>797</v>
      </c>
      <c r="BQ145" s="536"/>
      <c r="BR145" s="536"/>
      <c r="BS145" s="538">
        <v>2.5340400000000005</v>
      </c>
    </row>
    <row r="146" spans="68:71" x14ac:dyDescent="0.2">
      <c r="BP146" s="534" t="s">
        <v>799</v>
      </c>
      <c r="BQ146" s="537"/>
      <c r="BR146" s="537"/>
      <c r="BS146" s="542">
        <v>25.438299999999998</v>
      </c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5"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</mergeCells>
  <phoneticPr fontId="6" type="noConversion"/>
  <pageMargins left="0.2" right="0.12" top="0.4" bottom="0.34" header="0.3" footer="0.23"/>
  <pageSetup paperSize="9" scale="20" orientation="landscape" horizontalDpi="200" verticalDpi="200" r:id="rId3"/>
  <headerFooter alignWithMargins="0"/>
  <customProperties>
    <customPr name="_pios_id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7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8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9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0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1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2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13</xdr:row>
                    <xdr:rowOff>9525</xdr:rowOff>
                  </from>
                  <to>
                    <xdr:col>18</xdr:col>
                    <xdr:colOff>152400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3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4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171450</xdr:rowOff>
                  </from>
                  <to>
                    <xdr:col>37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5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85725</xdr:rowOff>
                  </from>
                  <to>
                    <xdr:col>37</xdr:col>
                    <xdr:colOff>304800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6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11</xdr:row>
                    <xdr:rowOff>0</xdr:rowOff>
                  </from>
                  <to>
                    <xdr:col>37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7" name="Button 404">
              <controlPr defaultSize="0" print="0" autoFill="0" autoPict="0" macro="[0]!StrategyTesterMT5">
                <anchor moveWithCells="1" sizeWithCells="1">
                  <from>
                    <xdr:col>34</xdr:col>
                    <xdr:colOff>276225</xdr:colOff>
                    <xdr:row>3</xdr:row>
                    <xdr:rowOff>66675</xdr:rowOff>
                  </from>
                  <to>
                    <xdr:col>37</xdr:col>
                    <xdr:colOff>304800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 x14ac:dyDescent="0.2"/>
  <cols>
    <col min="1" max="1" width="10" style="416" bestFit="1" customWidth="1"/>
    <col min="2" max="2" width="15.140625" style="451" customWidth="1"/>
    <col min="3" max="3" width="7.5703125" style="416" customWidth="1"/>
    <col min="4" max="4" width="8.42578125" style="416" bestFit="1" customWidth="1"/>
    <col min="5" max="5" width="9" style="416" bestFit="1" customWidth="1"/>
    <col min="6" max="6" width="11.28515625" style="416" customWidth="1"/>
    <col min="7" max="7" width="8.7109375" style="416" bestFit="1" customWidth="1"/>
    <col min="8" max="8" width="9" style="416" bestFit="1" customWidth="1"/>
    <col min="9" max="9" width="18" style="463" bestFit="1" customWidth="1"/>
    <col min="10" max="10" width="11.7109375" style="416" customWidth="1"/>
    <col min="11" max="11" width="13.42578125" style="416" customWidth="1"/>
    <col min="12" max="12" width="7.85546875" style="416" customWidth="1"/>
    <col min="13" max="13" width="7.7109375" style="416" customWidth="1"/>
    <col min="14" max="14" width="9.7109375" style="416" bestFit="1" customWidth="1"/>
    <col min="15" max="15" width="11.7109375" style="416" bestFit="1" customWidth="1"/>
    <col min="16" max="16" width="18.28515625" style="416" customWidth="1"/>
    <col min="17" max="17" width="15.5703125" style="416" bestFit="1" customWidth="1"/>
    <col min="18" max="18" width="12.85546875" style="416" bestFit="1" customWidth="1"/>
    <col min="19" max="16384" width="8.85546875" style="416"/>
  </cols>
  <sheetData>
    <row r="1" spans="1:18" customFormat="1" ht="25.5" x14ac:dyDescent="0.2">
      <c r="A1" s="444" t="s">
        <v>409</v>
      </c>
      <c r="B1" s="445" t="s">
        <v>410</v>
      </c>
      <c r="C1" s="444" t="s">
        <v>411</v>
      </c>
      <c r="D1" s="444" t="s">
        <v>412</v>
      </c>
      <c r="E1" s="444" t="s">
        <v>413</v>
      </c>
      <c r="F1" s="444" t="s">
        <v>435</v>
      </c>
      <c r="G1" s="444" t="s">
        <v>414</v>
      </c>
      <c r="H1" s="444" t="s">
        <v>415</v>
      </c>
      <c r="I1" s="462" t="s">
        <v>416</v>
      </c>
      <c r="J1" s="444" t="s">
        <v>436</v>
      </c>
      <c r="K1" s="444" t="s">
        <v>417</v>
      </c>
      <c r="L1" s="444" t="s">
        <v>418</v>
      </c>
      <c r="M1" s="444" t="s">
        <v>419</v>
      </c>
      <c r="N1" s="444" t="s">
        <v>420</v>
      </c>
      <c r="O1" s="444" t="s">
        <v>421</v>
      </c>
      <c r="P1" s="444" t="s">
        <v>422</v>
      </c>
      <c r="Q1" s="444" t="s">
        <v>423</v>
      </c>
      <c r="R1" s="444" t="s">
        <v>424</v>
      </c>
    </row>
  </sheetData>
  <autoFilter ref="A1:R1" xr:uid="{00000000-0009-0000-0000-00000B00000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6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3" bestFit="1" customWidth="1"/>
  </cols>
  <sheetData>
    <row r="1" spans="1:15" s="447" customFormat="1" ht="25.5" x14ac:dyDescent="0.2">
      <c r="A1" s="444" t="s">
        <v>426</v>
      </c>
      <c r="B1" s="444" t="s">
        <v>425</v>
      </c>
      <c r="C1" s="444" t="s">
        <v>427</v>
      </c>
      <c r="D1" s="444" t="s">
        <v>428</v>
      </c>
      <c r="E1" s="444" t="s">
        <v>429</v>
      </c>
      <c r="F1" s="449" t="s">
        <v>430</v>
      </c>
      <c r="G1" s="444" t="s">
        <v>431</v>
      </c>
      <c r="H1" s="449" t="s">
        <v>438</v>
      </c>
      <c r="I1" s="444" t="s">
        <v>439</v>
      </c>
      <c r="J1" s="449" t="s">
        <v>432</v>
      </c>
      <c r="K1" s="444" t="s">
        <v>433</v>
      </c>
      <c r="L1" s="444" t="s">
        <v>434</v>
      </c>
      <c r="M1" s="444" t="s">
        <v>437</v>
      </c>
      <c r="N1" s="444" t="s">
        <v>89</v>
      </c>
      <c r="O1" s="450" t="s">
        <v>96</v>
      </c>
    </row>
  </sheetData>
  <autoFilter ref="A1:O1" xr:uid="{00000000-0009-0000-0000-00000C000000}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8"/>
  <dimension ref="A1:S956"/>
  <sheetViews>
    <sheetView workbookViewId="0">
      <pane ySplit="1" topLeftCell="A2" activePane="bottomLeft" state="frozen"/>
      <selection pane="bottomLeft" activeCell="S2" sqref="S2:S956"/>
    </sheetView>
  </sheetViews>
  <sheetFormatPr defaultRowHeight="12.75" x14ac:dyDescent="0.2"/>
  <cols>
    <col min="2" max="2" width="16.5703125" style="443" customWidth="1"/>
    <col min="9" max="9" width="15.42578125" style="443" customWidth="1"/>
    <col min="11" max="11" width="15" bestFit="1" customWidth="1"/>
    <col min="16" max="16" width="19.42578125" customWidth="1"/>
  </cols>
  <sheetData>
    <row r="1" spans="1:19" ht="25.5" x14ac:dyDescent="0.2">
      <c r="A1" s="444" t="s">
        <v>409</v>
      </c>
      <c r="B1" s="445" t="s">
        <v>410</v>
      </c>
      <c r="C1" s="444" t="s">
        <v>411</v>
      </c>
      <c r="D1" s="444" t="s">
        <v>412</v>
      </c>
      <c r="E1" s="444" t="s">
        <v>413</v>
      </c>
      <c r="F1" s="444" t="s">
        <v>435</v>
      </c>
      <c r="G1" s="444" t="s">
        <v>414</v>
      </c>
      <c r="H1" s="444" t="s">
        <v>415</v>
      </c>
      <c r="I1" s="445" t="s">
        <v>416</v>
      </c>
      <c r="J1" s="444" t="s">
        <v>436</v>
      </c>
      <c r="K1" s="444" t="s">
        <v>417</v>
      </c>
      <c r="L1" s="444" t="s">
        <v>418</v>
      </c>
      <c r="M1" s="444" t="s">
        <v>419</v>
      </c>
      <c r="N1" s="444" t="s">
        <v>420</v>
      </c>
      <c r="O1" s="444" t="s">
        <v>421</v>
      </c>
      <c r="P1" s="444" t="s">
        <v>422</v>
      </c>
      <c r="Q1" s="444" t="s">
        <v>423</v>
      </c>
      <c r="R1" s="444" t="s">
        <v>424</v>
      </c>
      <c r="S1" s="444" t="s">
        <v>427</v>
      </c>
    </row>
    <row r="2" spans="1:19" x14ac:dyDescent="0.2">
      <c r="A2">
        <v>1</v>
      </c>
      <c r="B2" s="443">
        <v>42736.979861111111</v>
      </c>
      <c r="C2" t="s">
        <v>98</v>
      </c>
      <c r="D2">
        <v>0.01</v>
      </c>
      <c r="F2">
        <v>1.0163</v>
      </c>
      <c r="I2" s="443">
        <v>42740.228472222225</v>
      </c>
      <c r="J2">
        <v>1.0163</v>
      </c>
      <c r="N2">
        <v>-1.04</v>
      </c>
      <c r="Q2">
        <v>1</v>
      </c>
      <c r="R2" t="s">
        <v>98</v>
      </c>
      <c r="S2">
        <v>3</v>
      </c>
    </row>
    <row r="3" spans="1:19" x14ac:dyDescent="0.2">
      <c r="A3">
        <v>6</v>
      </c>
      <c r="B3" s="443">
        <v>42740.003472222219</v>
      </c>
      <c r="C3" t="s">
        <v>98</v>
      </c>
      <c r="D3">
        <v>0.03</v>
      </c>
      <c r="F3">
        <v>1.0179</v>
      </c>
      <c r="I3" s="443">
        <v>42740.228472222225</v>
      </c>
      <c r="J3">
        <v>1.0163</v>
      </c>
      <c r="N3">
        <v>4.72</v>
      </c>
      <c r="Q3">
        <v>1</v>
      </c>
      <c r="R3" t="s">
        <v>98</v>
      </c>
      <c r="S3">
        <v>3</v>
      </c>
    </row>
    <row r="4" spans="1:19" x14ac:dyDescent="0.2">
      <c r="A4">
        <v>7</v>
      </c>
      <c r="B4" s="443">
        <v>42737.145138888889</v>
      </c>
      <c r="C4" t="s">
        <v>98</v>
      </c>
      <c r="D4">
        <v>0.1</v>
      </c>
      <c r="F4">
        <v>1.0194000000000001</v>
      </c>
      <c r="I4" s="443">
        <v>42740.228472222225</v>
      </c>
      <c r="J4">
        <v>1.0163</v>
      </c>
      <c r="N4">
        <v>21.81</v>
      </c>
      <c r="Q4">
        <v>1</v>
      </c>
      <c r="R4" t="s">
        <v>98</v>
      </c>
      <c r="S4">
        <v>3</v>
      </c>
    </row>
    <row r="5" spans="1:19" x14ac:dyDescent="0.2">
      <c r="A5">
        <v>2</v>
      </c>
      <c r="B5" s="443">
        <v>42736.981944444444</v>
      </c>
      <c r="C5" t="s">
        <v>97</v>
      </c>
      <c r="D5">
        <v>0.01</v>
      </c>
      <c r="F5">
        <v>1.0178</v>
      </c>
      <c r="I5" s="443">
        <v>42736.993055555555</v>
      </c>
      <c r="J5">
        <v>1.0183</v>
      </c>
      <c r="N5">
        <v>0.49</v>
      </c>
      <c r="Q5">
        <v>2</v>
      </c>
      <c r="R5" t="s">
        <v>97</v>
      </c>
      <c r="S5">
        <v>1</v>
      </c>
    </row>
    <row r="6" spans="1:19" x14ac:dyDescent="0.2">
      <c r="A6">
        <v>3</v>
      </c>
      <c r="B6" s="443">
        <v>42736.99722222222</v>
      </c>
      <c r="C6" t="s">
        <v>97</v>
      </c>
      <c r="D6">
        <v>0.01</v>
      </c>
      <c r="F6">
        <v>1.0186999999999999</v>
      </c>
      <c r="I6" s="443">
        <v>42737.030555555553</v>
      </c>
      <c r="J6">
        <v>1.0192000000000001</v>
      </c>
      <c r="N6">
        <v>0.52</v>
      </c>
      <c r="Q6">
        <v>3</v>
      </c>
      <c r="R6" t="s">
        <v>97</v>
      </c>
      <c r="S6">
        <v>1</v>
      </c>
    </row>
    <row r="7" spans="1:19" x14ac:dyDescent="0.2">
      <c r="A7">
        <v>4</v>
      </c>
      <c r="B7" s="443">
        <v>42737.060416666667</v>
      </c>
      <c r="C7" t="s">
        <v>97</v>
      </c>
      <c r="D7">
        <v>0.01</v>
      </c>
      <c r="F7">
        <v>1.0197000000000001</v>
      </c>
      <c r="I7" s="443">
        <v>42737.074999999997</v>
      </c>
      <c r="J7">
        <v>1.0202</v>
      </c>
      <c r="N7">
        <v>0.49</v>
      </c>
      <c r="Q7">
        <v>4</v>
      </c>
      <c r="R7" t="s">
        <v>97</v>
      </c>
      <c r="S7">
        <v>1</v>
      </c>
    </row>
    <row r="8" spans="1:19" x14ac:dyDescent="0.2">
      <c r="A8">
        <v>5</v>
      </c>
      <c r="B8" s="443">
        <v>42737.138194444444</v>
      </c>
      <c r="C8" t="s">
        <v>97</v>
      </c>
      <c r="D8">
        <v>0.01</v>
      </c>
      <c r="F8">
        <v>1.0203</v>
      </c>
      <c r="I8" s="443">
        <v>42737.372916666667</v>
      </c>
      <c r="J8">
        <v>1.0207999999999999</v>
      </c>
      <c r="N8">
        <v>0.49</v>
      </c>
      <c r="Q8">
        <v>5</v>
      </c>
      <c r="R8" t="s">
        <v>97</v>
      </c>
      <c r="S8">
        <v>1</v>
      </c>
    </row>
    <row r="9" spans="1:19" x14ac:dyDescent="0.2">
      <c r="A9">
        <v>8</v>
      </c>
      <c r="B9" s="443">
        <v>42737.373611111114</v>
      </c>
      <c r="C9" t="s">
        <v>97</v>
      </c>
      <c r="D9">
        <v>0.01</v>
      </c>
      <c r="F9">
        <v>1.0206999999999999</v>
      </c>
      <c r="I9" s="443">
        <v>42737.373611111114</v>
      </c>
      <c r="J9">
        <v>1.0212000000000001</v>
      </c>
      <c r="N9">
        <v>0.49</v>
      </c>
      <c r="Q9">
        <v>6</v>
      </c>
      <c r="R9" t="s">
        <v>97</v>
      </c>
      <c r="S9">
        <v>1</v>
      </c>
    </row>
    <row r="10" spans="1:19" x14ac:dyDescent="0.2">
      <c r="A10">
        <v>9</v>
      </c>
      <c r="B10" s="443">
        <v>42737.373611111114</v>
      </c>
      <c r="C10" t="s">
        <v>97</v>
      </c>
      <c r="D10">
        <v>0.01</v>
      </c>
      <c r="F10">
        <v>1.0215000000000001</v>
      </c>
      <c r="I10" s="443">
        <v>42737.375694444447</v>
      </c>
      <c r="J10">
        <v>1.022</v>
      </c>
      <c r="N10">
        <v>0.49</v>
      </c>
      <c r="Q10">
        <v>7</v>
      </c>
      <c r="R10" t="s">
        <v>97</v>
      </c>
      <c r="S10">
        <v>1</v>
      </c>
    </row>
    <row r="11" spans="1:19" x14ac:dyDescent="0.2">
      <c r="A11">
        <v>10</v>
      </c>
      <c r="B11" s="443">
        <v>42737.376388888886</v>
      </c>
      <c r="C11" t="s">
        <v>97</v>
      </c>
      <c r="D11">
        <v>0.01</v>
      </c>
      <c r="F11">
        <v>1.0222</v>
      </c>
      <c r="I11" s="443">
        <v>42737.447222222225</v>
      </c>
      <c r="J11">
        <v>1.0226999999999999</v>
      </c>
      <c r="N11">
        <v>0.49</v>
      </c>
      <c r="Q11">
        <v>8</v>
      </c>
      <c r="R11" t="s">
        <v>97</v>
      </c>
      <c r="S11">
        <v>1</v>
      </c>
    </row>
    <row r="12" spans="1:19" x14ac:dyDescent="0.2">
      <c r="A12">
        <v>11</v>
      </c>
      <c r="B12" s="443">
        <v>42737.456250000003</v>
      </c>
      <c r="C12" t="s">
        <v>97</v>
      </c>
      <c r="D12">
        <v>0.01</v>
      </c>
      <c r="F12">
        <v>1.0236000000000001</v>
      </c>
      <c r="I12" s="443">
        <v>42737.963194444441</v>
      </c>
      <c r="J12">
        <v>1.0241</v>
      </c>
      <c r="N12">
        <v>0.49</v>
      </c>
      <c r="Q12">
        <v>9</v>
      </c>
      <c r="R12" t="s">
        <v>97</v>
      </c>
      <c r="S12">
        <v>1</v>
      </c>
    </row>
    <row r="13" spans="1:19" x14ac:dyDescent="0.2">
      <c r="A13">
        <v>12</v>
      </c>
      <c r="B13" s="443">
        <v>42738.354861111111</v>
      </c>
      <c r="C13" t="s">
        <v>97</v>
      </c>
      <c r="D13">
        <v>0.01</v>
      </c>
      <c r="F13">
        <v>1.0257000000000001</v>
      </c>
      <c r="I13" s="443">
        <v>42738.376388888886</v>
      </c>
      <c r="J13">
        <v>1.0262</v>
      </c>
      <c r="N13">
        <v>0.49</v>
      </c>
      <c r="Q13">
        <v>10</v>
      </c>
      <c r="R13" t="s">
        <v>97</v>
      </c>
      <c r="S13">
        <v>1</v>
      </c>
    </row>
    <row r="14" spans="1:19" x14ac:dyDescent="0.2">
      <c r="A14">
        <v>13</v>
      </c>
      <c r="B14" s="443">
        <v>42738.37777777778</v>
      </c>
      <c r="C14" t="s">
        <v>97</v>
      </c>
      <c r="D14">
        <v>0.01</v>
      </c>
      <c r="F14">
        <v>1.0268999999999999</v>
      </c>
      <c r="I14" s="443">
        <v>42738.400000000001</v>
      </c>
      <c r="J14">
        <v>1.0274000000000001</v>
      </c>
      <c r="N14">
        <v>0.49</v>
      </c>
      <c r="Q14">
        <v>11</v>
      </c>
      <c r="R14" t="s">
        <v>97</v>
      </c>
      <c r="S14">
        <v>1</v>
      </c>
    </row>
    <row r="15" spans="1:19" x14ac:dyDescent="0.2">
      <c r="A15">
        <v>14</v>
      </c>
      <c r="B15" s="443">
        <v>42738.416666666664</v>
      </c>
      <c r="C15" t="s">
        <v>97</v>
      </c>
      <c r="D15">
        <v>0.01</v>
      </c>
      <c r="F15">
        <v>1.0285</v>
      </c>
      <c r="I15" s="443">
        <v>42738.456250000003</v>
      </c>
      <c r="J15">
        <v>1.0289999999999999</v>
      </c>
      <c r="N15">
        <v>0.49</v>
      </c>
      <c r="Q15">
        <v>12</v>
      </c>
      <c r="R15" t="s">
        <v>97</v>
      </c>
      <c r="S15">
        <v>1</v>
      </c>
    </row>
    <row r="16" spans="1:19" x14ac:dyDescent="0.2">
      <c r="A16">
        <v>15</v>
      </c>
      <c r="B16" s="443">
        <v>42738.625</v>
      </c>
      <c r="C16" t="s">
        <v>97</v>
      </c>
      <c r="D16">
        <v>0.01</v>
      </c>
      <c r="F16">
        <v>1.0299</v>
      </c>
      <c r="I16" s="443">
        <v>42738.625</v>
      </c>
      <c r="J16">
        <v>1.0304</v>
      </c>
      <c r="N16">
        <v>0.49</v>
      </c>
      <c r="Q16">
        <v>13</v>
      </c>
      <c r="R16" t="s">
        <v>97</v>
      </c>
      <c r="S16">
        <v>1</v>
      </c>
    </row>
    <row r="17" spans="1:19" x14ac:dyDescent="0.2">
      <c r="A17">
        <v>16</v>
      </c>
      <c r="B17" s="443">
        <v>42738.625</v>
      </c>
      <c r="C17" t="s">
        <v>97</v>
      </c>
      <c r="D17">
        <v>0.01</v>
      </c>
      <c r="F17">
        <v>1.0306999999999999</v>
      </c>
      <c r="I17" s="443">
        <v>42738.625694444447</v>
      </c>
      <c r="J17">
        <v>1.0311999999999999</v>
      </c>
      <c r="N17">
        <v>0.48</v>
      </c>
      <c r="Q17">
        <v>14</v>
      </c>
      <c r="R17" t="s">
        <v>97</v>
      </c>
      <c r="S17">
        <v>1</v>
      </c>
    </row>
    <row r="18" spans="1:19" x14ac:dyDescent="0.2">
      <c r="A18">
        <v>17</v>
      </c>
      <c r="B18" s="443">
        <v>42738.625694444447</v>
      </c>
      <c r="C18" t="s">
        <v>97</v>
      </c>
      <c r="D18">
        <v>0.01</v>
      </c>
      <c r="F18">
        <v>1.0315000000000001</v>
      </c>
      <c r="I18" s="443">
        <v>42738.62777777778</v>
      </c>
      <c r="J18">
        <v>1.032</v>
      </c>
      <c r="N18">
        <v>0.48</v>
      </c>
      <c r="Q18">
        <v>15</v>
      </c>
      <c r="R18" t="s">
        <v>97</v>
      </c>
      <c r="S18">
        <v>1</v>
      </c>
    </row>
    <row r="19" spans="1:19" x14ac:dyDescent="0.2">
      <c r="A19">
        <v>18</v>
      </c>
      <c r="B19" s="443">
        <v>42738.628472222219</v>
      </c>
      <c r="C19" t="s">
        <v>97</v>
      </c>
      <c r="D19">
        <v>0.01</v>
      </c>
      <c r="F19">
        <v>1.0324</v>
      </c>
      <c r="I19" s="443">
        <v>42738.634027777778</v>
      </c>
      <c r="J19">
        <v>1.0328999999999999</v>
      </c>
      <c r="N19">
        <v>0.48</v>
      </c>
      <c r="Q19">
        <v>16</v>
      </c>
      <c r="R19" t="s">
        <v>97</v>
      </c>
      <c r="S19">
        <v>1</v>
      </c>
    </row>
    <row r="20" spans="1:19" x14ac:dyDescent="0.2">
      <c r="A20">
        <v>19</v>
      </c>
      <c r="B20" s="443">
        <v>42738.634722222225</v>
      </c>
      <c r="C20" t="s">
        <v>97</v>
      </c>
      <c r="D20">
        <v>0.01</v>
      </c>
      <c r="F20">
        <v>1.0337000000000001</v>
      </c>
      <c r="I20" s="443">
        <v>42773.338888888888</v>
      </c>
      <c r="J20">
        <v>0.99750000000000005</v>
      </c>
      <c r="N20">
        <v>-35.380000000000003</v>
      </c>
      <c r="Q20">
        <v>17</v>
      </c>
      <c r="R20" t="s">
        <v>97</v>
      </c>
      <c r="S20">
        <v>4</v>
      </c>
    </row>
    <row r="21" spans="1:19" x14ac:dyDescent="0.2">
      <c r="A21">
        <v>58</v>
      </c>
      <c r="B21" s="443">
        <v>42772.521527777775</v>
      </c>
      <c r="C21" t="s">
        <v>790</v>
      </c>
      <c r="D21">
        <v>0.03</v>
      </c>
      <c r="F21">
        <v>0.99870000000000003</v>
      </c>
      <c r="I21" s="443">
        <v>42773.339583333334</v>
      </c>
      <c r="J21">
        <v>0.99870000000000003</v>
      </c>
      <c r="K21" t="s">
        <v>791</v>
      </c>
      <c r="Q21">
        <v>17</v>
      </c>
      <c r="R21" t="s">
        <v>97</v>
      </c>
      <c r="S21">
        <v>4</v>
      </c>
    </row>
    <row r="22" spans="1:19" x14ac:dyDescent="0.2">
      <c r="A22">
        <v>59</v>
      </c>
      <c r="B22" s="443">
        <v>42773.333333333336</v>
      </c>
      <c r="C22" t="s">
        <v>97</v>
      </c>
      <c r="D22">
        <v>0.1</v>
      </c>
      <c r="F22">
        <v>0.99719999999999998</v>
      </c>
      <c r="I22" s="443">
        <v>42773.338888888888</v>
      </c>
      <c r="J22">
        <v>0.99750000000000005</v>
      </c>
      <c r="N22">
        <v>3.01</v>
      </c>
      <c r="Q22">
        <v>17</v>
      </c>
      <c r="R22" t="s">
        <v>97</v>
      </c>
      <c r="S22">
        <v>4</v>
      </c>
    </row>
    <row r="23" spans="1:19" x14ac:dyDescent="0.2">
      <c r="A23">
        <v>60</v>
      </c>
      <c r="B23" s="443">
        <v>42772.547222222223</v>
      </c>
      <c r="C23" t="s">
        <v>97</v>
      </c>
      <c r="D23">
        <v>0.31</v>
      </c>
      <c r="F23">
        <v>0.99570000000000003</v>
      </c>
      <c r="I23" s="443">
        <v>42773.338888888888</v>
      </c>
      <c r="J23">
        <v>0.99750000000000005</v>
      </c>
      <c r="N23">
        <v>56.74</v>
      </c>
      <c r="Q23">
        <v>17</v>
      </c>
      <c r="R23" t="s">
        <v>97</v>
      </c>
      <c r="S23">
        <v>4</v>
      </c>
    </row>
    <row r="24" spans="1:19" x14ac:dyDescent="0.2">
      <c r="A24">
        <v>20</v>
      </c>
      <c r="B24" s="443">
        <v>42740.275000000001</v>
      </c>
      <c r="C24" t="s">
        <v>98</v>
      </c>
      <c r="D24">
        <v>0.01</v>
      </c>
      <c r="F24">
        <v>1.0162</v>
      </c>
      <c r="I24" s="443">
        <v>42740.277083333334</v>
      </c>
      <c r="J24">
        <v>1.0157</v>
      </c>
      <c r="N24">
        <v>0.49</v>
      </c>
      <c r="Q24">
        <v>18</v>
      </c>
      <c r="R24" t="s">
        <v>98</v>
      </c>
      <c r="S24">
        <v>1</v>
      </c>
    </row>
    <row r="25" spans="1:19" x14ac:dyDescent="0.2">
      <c r="A25">
        <v>21</v>
      </c>
      <c r="B25" s="443">
        <v>42740.290972222225</v>
      </c>
      <c r="C25" t="s">
        <v>98</v>
      </c>
      <c r="D25">
        <v>0.01</v>
      </c>
      <c r="F25">
        <v>1.0159</v>
      </c>
      <c r="I25" s="443">
        <v>42740.591666666667</v>
      </c>
      <c r="J25">
        <v>1.0154000000000001</v>
      </c>
      <c r="N25">
        <v>0.49</v>
      </c>
      <c r="Q25">
        <v>19</v>
      </c>
      <c r="R25" t="s">
        <v>98</v>
      </c>
      <c r="S25">
        <v>1</v>
      </c>
    </row>
    <row r="26" spans="1:19" x14ac:dyDescent="0.2">
      <c r="A26">
        <v>22</v>
      </c>
      <c r="B26" s="443">
        <v>42740.595833333333</v>
      </c>
      <c r="C26" t="s">
        <v>98</v>
      </c>
      <c r="D26">
        <v>0.01</v>
      </c>
      <c r="F26">
        <v>1.0145999999999999</v>
      </c>
      <c r="I26" s="443">
        <v>42740.597222222219</v>
      </c>
      <c r="J26">
        <v>1.0141</v>
      </c>
      <c r="N26">
        <v>0.49</v>
      </c>
      <c r="Q26">
        <v>20</v>
      </c>
      <c r="R26" t="s">
        <v>98</v>
      </c>
      <c r="S26">
        <v>1</v>
      </c>
    </row>
    <row r="27" spans="1:19" x14ac:dyDescent="0.2">
      <c r="A27">
        <v>23</v>
      </c>
      <c r="B27" s="443">
        <v>42740.597222222219</v>
      </c>
      <c r="C27" t="s">
        <v>98</v>
      </c>
      <c r="D27">
        <v>0.01</v>
      </c>
      <c r="F27">
        <v>1.0138</v>
      </c>
      <c r="I27" s="443">
        <v>42740.644444444442</v>
      </c>
      <c r="J27">
        <v>1.0133000000000001</v>
      </c>
      <c r="N27">
        <v>0.49</v>
      </c>
      <c r="Q27">
        <v>21</v>
      </c>
      <c r="R27" t="s">
        <v>98</v>
      </c>
      <c r="S27">
        <v>1</v>
      </c>
    </row>
    <row r="28" spans="1:19" x14ac:dyDescent="0.2">
      <c r="A28">
        <v>24</v>
      </c>
      <c r="B28" s="443">
        <v>42740.645138888889</v>
      </c>
      <c r="C28" t="s">
        <v>98</v>
      </c>
      <c r="D28">
        <v>0.01</v>
      </c>
      <c r="F28">
        <v>1.012</v>
      </c>
      <c r="I28" s="443">
        <v>42740.645138888889</v>
      </c>
      <c r="J28">
        <v>1.0115000000000001</v>
      </c>
      <c r="N28">
        <v>0.49</v>
      </c>
      <c r="Q28">
        <v>22</v>
      </c>
      <c r="R28" t="s">
        <v>98</v>
      </c>
      <c r="S28">
        <v>1</v>
      </c>
    </row>
    <row r="29" spans="1:19" x14ac:dyDescent="0.2">
      <c r="A29">
        <v>25</v>
      </c>
      <c r="B29" s="443">
        <v>42740.645138888889</v>
      </c>
      <c r="C29" t="s">
        <v>98</v>
      </c>
      <c r="D29">
        <v>0.01</v>
      </c>
      <c r="F29">
        <v>1.0112000000000001</v>
      </c>
      <c r="I29" s="443">
        <v>42740.656944444447</v>
      </c>
      <c r="J29">
        <v>1.0106999999999999</v>
      </c>
      <c r="N29">
        <v>0.49</v>
      </c>
      <c r="Q29">
        <v>23</v>
      </c>
      <c r="R29" t="s">
        <v>98</v>
      </c>
      <c r="S29">
        <v>1</v>
      </c>
    </row>
    <row r="30" spans="1:19" x14ac:dyDescent="0.2">
      <c r="A30">
        <v>26</v>
      </c>
      <c r="B30" s="443">
        <v>42740.660416666666</v>
      </c>
      <c r="C30" t="s">
        <v>98</v>
      </c>
      <c r="D30">
        <v>0.01</v>
      </c>
      <c r="F30">
        <v>1.0096000000000001</v>
      </c>
      <c r="I30" s="443">
        <v>42740.67291666667</v>
      </c>
      <c r="J30">
        <v>1.0091000000000001</v>
      </c>
      <c r="N30">
        <v>0.5</v>
      </c>
      <c r="Q30">
        <v>24</v>
      </c>
      <c r="R30" t="s">
        <v>98</v>
      </c>
      <c r="S30">
        <v>1</v>
      </c>
    </row>
    <row r="31" spans="1:19" x14ac:dyDescent="0.2">
      <c r="A31">
        <v>27</v>
      </c>
      <c r="B31" s="443">
        <v>42740.67291666667</v>
      </c>
      <c r="C31" t="s">
        <v>98</v>
      </c>
      <c r="D31">
        <v>0.01</v>
      </c>
      <c r="F31">
        <v>1.0087999999999999</v>
      </c>
      <c r="I31" s="443">
        <v>42747.363194444442</v>
      </c>
      <c r="J31">
        <v>1.0071000000000001</v>
      </c>
      <c r="N31">
        <v>0.47</v>
      </c>
      <c r="Q31">
        <v>25</v>
      </c>
      <c r="R31" t="s">
        <v>98</v>
      </c>
      <c r="S31">
        <v>1</v>
      </c>
    </row>
    <row r="32" spans="1:19" x14ac:dyDescent="0.2">
      <c r="A32">
        <v>28</v>
      </c>
      <c r="B32" s="443">
        <v>42747.363888888889</v>
      </c>
      <c r="C32" t="s">
        <v>98</v>
      </c>
      <c r="D32">
        <v>0.01</v>
      </c>
      <c r="F32">
        <v>1.0068999999999999</v>
      </c>
      <c r="I32" s="443">
        <v>42747.365277777775</v>
      </c>
      <c r="J32">
        <v>1.0064</v>
      </c>
      <c r="N32">
        <v>0.5</v>
      </c>
      <c r="Q32">
        <v>26</v>
      </c>
      <c r="R32" t="s">
        <v>98</v>
      </c>
      <c r="S32">
        <v>1</v>
      </c>
    </row>
    <row r="33" spans="1:19" x14ac:dyDescent="0.2">
      <c r="A33">
        <v>29</v>
      </c>
      <c r="B33" s="443">
        <v>42747.382638888892</v>
      </c>
      <c r="C33" t="s">
        <v>98</v>
      </c>
      <c r="D33">
        <v>0.01</v>
      </c>
      <c r="F33">
        <v>1.0082</v>
      </c>
      <c r="I33" s="443">
        <v>42747.386805555558</v>
      </c>
      <c r="J33">
        <v>1.0077</v>
      </c>
      <c r="N33">
        <v>0.5</v>
      </c>
      <c r="Q33">
        <v>27</v>
      </c>
      <c r="R33" t="s">
        <v>98</v>
      </c>
      <c r="S33">
        <v>1</v>
      </c>
    </row>
    <row r="34" spans="1:19" x14ac:dyDescent="0.2">
      <c r="A34">
        <v>30</v>
      </c>
      <c r="B34" s="443">
        <v>42747.395833333336</v>
      </c>
      <c r="C34" t="s">
        <v>98</v>
      </c>
      <c r="D34">
        <v>0.01</v>
      </c>
      <c r="F34">
        <v>1.008</v>
      </c>
      <c r="I34" s="443">
        <v>42747.397916666669</v>
      </c>
      <c r="J34">
        <v>1.0075000000000001</v>
      </c>
      <c r="N34">
        <v>0.5</v>
      </c>
      <c r="Q34">
        <v>28</v>
      </c>
      <c r="R34" t="s">
        <v>98</v>
      </c>
      <c r="S34">
        <v>1</v>
      </c>
    </row>
    <row r="35" spans="1:19" x14ac:dyDescent="0.2">
      <c r="A35">
        <v>31</v>
      </c>
      <c r="B35" s="443">
        <v>42747.443749999999</v>
      </c>
      <c r="C35" t="s">
        <v>98</v>
      </c>
      <c r="D35">
        <v>0.01</v>
      </c>
      <c r="F35">
        <v>1.0094000000000001</v>
      </c>
      <c r="I35" s="443">
        <v>42747.45416666667</v>
      </c>
      <c r="J35">
        <v>1.0088999999999999</v>
      </c>
      <c r="N35">
        <v>0.5</v>
      </c>
      <c r="Q35">
        <v>29</v>
      </c>
      <c r="R35" t="s">
        <v>98</v>
      </c>
      <c r="S35">
        <v>1</v>
      </c>
    </row>
    <row r="36" spans="1:19" x14ac:dyDescent="0.2">
      <c r="A36">
        <v>32</v>
      </c>
      <c r="B36" s="443">
        <v>42747.512499999997</v>
      </c>
      <c r="C36" t="s">
        <v>98</v>
      </c>
      <c r="D36">
        <v>0.01</v>
      </c>
      <c r="F36">
        <v>1.0065999999999999</v>
      </c>
      <c r="I36" s="443">
        <v>42747.536805555559</v>
      </c>
      <c r="J36">
        <v>1.0061</v>
      </c>
      <c r="N36">
        <v>0.5</v>
      </c>
      <c r="Q36">
        <v>30</v>
      </c>
      <c r="R36" t="s">
        <v>98</v>
      </c>
      <c r="S36">
        <v>1</v>
      </c>
    </row>
    <row r="37" spans="1:19" x14ac:dyDescent="0.2">
      <c r="A37">
        <v>33</v>
      </c>
      <c r="B37" s="443">
        <v>42747.546527777777</v>
      </c>
      <c r="C37" t="s">
        <v>98</v>
      </c>
      <c r="D37">
        <v>0.01</v>
      </c>
      <c r="F37">
        <v>1.0058</v>
      </c>
      <c r="I37" s="443">
        <v>42748.5625</v>
      </c>
      <c r="J37">
        <v>1.0051000000000001</v>
      </c>
      <c r="N37">
        <v>0.53</v>
      </c>
      <c r="Q37">
        <v>31</v>
      </c>
      <c r="R37" t="s">
        <v>98</v>
      </c>
      <c r="S37">
        <v>1</v>
      </c>
    </row>
    <row r="38" spans="1:19" x14ac:dyDescent="0.2">
      <c r="A38">
        <v>34</v>
      </c>
      <c r="B38" s="443">
        <v>42748.566666666666</v>
      </c>
      <c r="C38" t="s">
        <v>98</v>
      </c>
      <c r="D38">
        <v>0.01</v>
      </c>
      <c r="F38">
        <v>1.0087999999999999</v>
      </c>
      <c r="I38" s="443">
        <v>42748.567361111112</v>
      </c>
      <c r="J38">
        <v>1.0083</v>
      </c>
      <c r="N38">
        <v>0.5</v>
      </c>
      <c r="Q38">
        <v>32</v>
      </c>
      <c r="R38" t="s">
        <v>98</v>
      </c>
      <c r="S38">
        <v>1</v>
      </c>
    </row>
    <row r="39" spans="1:19" x14ac:dyDescent="0.2">
      <c r="A39">
        <v>35</v>
      </c>
      <c r="B39" s="443">
        <v>42748.570138888892</v>
      </c>
      <c r="C39" t="s">
        <v>98</v>
      </c>
      <c r="D39">
        <v>0.01</v>
      </c>
      <c r="F39">
        <v>1.0074000000000001</v>
      </c>
      <c r="I39" s="443">
        <v>42748.571527777778</v>
      </c>
      <c r="J39">
        <v>1.0068999999999999</v>
      </c>
      <c r="N39">
        <v>0.5</v>
      </c>
      <c r="Q39">
        <v>33</v>
      </c>
      <c r="R39" t="s">
        <v>98</v>
      </c>
      <c r="S39">
        <v>1</v>
      </c>
    </row>
    <row r="40" spans="1:19" x14ac:dyDescent="0.2">
      <c r="A40">
        <v>36</v>
      </c>
      <c r="B40" s="443">
        <v>42748.572222222225</v>
      </c>
      <c r="C40" t="s">
        <v>98</v>
      </c>
      <c r="D40">
        <v>0.01</v>
      </c>
      <c r="F40">
        <v>1.0067999999999999</v>
      </c>
      <c r="I40" s="443">
        <v>42752.336111111108</v>
      </c>
      <c r="J40">
        <v>1.006</v>
      </c>
      <c r="N40">
        <v>0.45</v>
      </c>
      <c r="Q40">
        <v>34</v>
      </c>
      <c r="R40" t="s">
        <v>98</v>
      </c>
      <c r="S40">
        <v>1</v>
      </c>
    </row>
    <row r="41" spans="1:19" x14ac:dyDescent="0.2">
      <c r="A41">
        <v>37</v>
      </c>
      <c r="B41" s="443">
        <v>42752.337500000001</v>
      </c>
      <c r="C41" t="s">
        <v>98</v>
      </c>
      <c r="D41">
        <v>0.01</v>
      </c>
      <c r="F41">
        <v>1.0051000000000001</v>
      </c>
      <c r="I41" s="443">
        <v>42752.387499999997</v>
      </c>
      <c r="J41">
        <v>1.0045999999999999</v>
      </c>
      <c r="N41">
        <v>0.5</v>
      </c>
      <c r="Q41">
        <v>35</v>
      </c>
      <c r="R41" t="s">
        <v>98</v>
      </c>
      <c r="S41">
        <v>1</v>
      </c>
    </row>
    <row r="42" spans="1:19" x14ac:dyDescent="0.2">
      <c r="A42">
        <v>38</v>
      </c>
      <c r="B42" s="443">
        <v>42752.47152777778</v>
      </c>
      <c r="C42" t="s">
        <v>98</v>
      </c>
      <c r="D42">
        <v>0.01</v>
      </c>
      <c r="F42">
        <v>1.0018</v>
      </c>
      <c r="I42" s="443">
        <v>42752.479166666664</v>
      </c>
      <c r="J42">
        <v>1.0013000000000001</v>
      </c>
      <c r="N42">
        <v>0.5</v>
      </c>
      <c r="Q42">
        <v>36</v>
      </c>
      <c r="R42" t="s">
        <v>98</v>
      </c>
      <c r="S42">
        <v>1</v>
      </c>
    </row>
    <row r="43" spans="1:19" x14ac:dyDescent="0.2">
      <c r="A43">
        <v>39</v>
      </c>
      <c r="B43" s="443">
        <v>42752.479861111111</v>
      </c>
      <c r="C43" t="s">
        <v>98</v>
      </c>
      <c r="D43">
        <v>0.01</v>
      </c>
      <c r="F43">
        <v>1.0004</v>
      </c>
      <c r="I43" s="443">
        <v>42752.618055555555</v>
      </c>
      <c r="J43">
        <v>0.99990000000000001</v>
      </c>
      <c r="N43">
        <v>0.5</v>
      </c>
      <c r="Q43">
        <v>37</v>
      </c>
      <c r="R43" t="s">
        <v>98</v>
      </c>
      <c r="S43">
        <v>1</v>
      </c>
    </row>
    <row r="44" spans="1:19" x14ac:dyDescent="0.2">
      <c r="A44">
        <v>40</v>
      </c>
      <c r="B44" s="443">
        <v>42752.645138888889</v>
      </c>
      <c r="C44" t="s">
        <v>98</v>
      </c>
      <c r="D44">
        <v>0.01</v>
      </c>
      <c r="F44">
        <v>1</v>
      </c>
      <c r="I44" s="443">
        <v>42758.129861111112</v>
      </c>
      <c r="J44">
        <v>0.99850000000000005</v>
      </c>
      <c r="N44">
        <v>0.46</v>
      </c>
      <c r="Q44">
        <v>38</v>
      </c>
      <c r="R44" t="s">
        <v>98</v>
      </c>
      <c r="S44">
        <v>1</v>
      </c>
    </row>
    <row r="45" spans="1:19" x14ac:dyDescent="0.2">
      <c r="A45">
        <v>41</v>
      </c>
      <c r="B45" s="443">
        <v>42758.299305555556</v>
      </c>
      <c r="C45" t="s">
        <v>98</v>
      </c>
      <c r="D45">
        <v>0.01</v>
      </c>
      <c r="F45">
        <v>0.99750000000000005</v>
      </c>
      <c r="I45" s="443">
        <v>42758.912499999999</v>
      </c>
      <c r="J45">
        <v>0.997</v>
      </c>
      <c r="N45">
        <v>0.5</v>
      </c>
      <c r="Q45">
        <v>39</v>
      </c>
      <c r="R45" t="s">
        <v>98</v>
      </c>
      <c r="S45">
        <v>1</v>
      </c>
    </row>
    <row r="46" spans="1:19" x14ac:dyDescent="0.2">
      <c r="A46">
        <v>42</v>
      </c>
      <c r="B46" s="443">
        <v>42758.913194444445</v>
      </c>
      <c r="C46" t="s">
        <v>98</v>
      </c>
      <c r="D46">
        <v>0.01</v>
      </c>
      <c r="F46">
        <v>0.99639999999999995</v>
      </c>
      <c r="I46" s="443">
        <v>42765.734722222223</v>
      </c>
      <c r="J46">
        <v>0.99470000000000003</v>
      </c>
      <c r="N46">
        <v>0.49</v>
      </c>
      <c r="Q46">
        <v>40</v>
      </c>
      <c r="R46" t="s">
        <v>98</v>
      </c>
      <c r="S46">
        <v>1</v>
      </c>
    </row>
    <row r="47" spans="1:19" x14ac:dyDescent="0.2">
      <c r="A47">
        <v>43</v>
      </c>
      <c r="B47" s="443">
        <v>42765.73541666667</v>
      </c>
      <c r="C47" t="s">
        <v>98</v>
      </c>
      <c r="D47">
        <v>0.01</v>
      </c>
      <c r="F47">
        <v>0.99429999999999996</v>
      </c>
      <c r="I47" s="443">
        <v>42765.736111111109</v>
      </c>
      <c r="J47">
        <v>0.99380000000000002</v>
      </c>
      <c r="N47">
        <v>0.5</v>
      </c>
      <c r="Q47">
        <v>41</v>
      </c>
      <c r="R47" t="s">
        <v>98</v>
      </c>
      <c r="S47">
        <v>1</v>
      </c>
    </row>
    <row r="48" spans="1:19" x14ac:dyDescent="0.2">
      <c r="A48">
        <v>44</v>
      </c>
      <c r="B48" s="443">
        <v>42765.736111111109</v>
      </c>
      <c r="C48" t="s">
        <v>98</v>
      </c>
      <c r="D48">
        <v>0.01</v>
      </c>
      <c r="F48">
        <v>0.99350000000000005</v>
      </c>
      <c r="I48" s="443">
        <v>42766.492361111108</v>
      </c>
      <c r="J48">
        <v>0.99280000000000002</v>
      </c>
      <c r="N48">
        <v>0.54</v>
      </c>
      <c r="Q48">
        <v>42</v>
      </c>
      <c r="R48" t="s">
        <v>98</v>
      </c>
      <c r="S48">
        <v>1</v>
      </c>
    </row>
    <row r="49" spans="1:19" x14ac:dyDescent="0.2">
      <c r="A49">
        <v>45</v>
      </c>
      <c r="B49" s="443">
        <v>42766.495833333334</v>
      </c>
      <c r="C49" t="s">
        <v>98</v>
      </c>
      <c r="D49">
        <v>0.01</v>
      </c>
      <c r="F49">
        <v>0.99319999999999997</v>
      </c>
      <c r="I49" s="443">
        <v>42766.499305555553</v>
      </c>
      <c r="J49">
        <v>0.99270000000000003</v>
      </c>
      <c r="N49">
        <v>0.5</v>
      </c>
      <c r="Q49">
        <v>43</v>
      </c>
      <c r="R49" t="s">
        <v>98</v>
      </c>
      <c r="S49">
        <v>1</v>
      </c>
    </row>
    <row r="50" spans="1:19" x14ac:dyDescent="0.2">
      <c r="A50">
        <v>46</v>
      </c>
      <c r="B50" s="443">
        <v>42766.5</v>
      </c>
      <c r="C50" t="s">
        <v>98</v>
      </c>
      <c r="D50">
        <v>0.01</v>
      </c>
      <c r="F50">
        <v>0.99239999999999995</v>
      </c>
      <c r="I50" s="443">
        <v>42766.504861111112</v>
      </c>
      <c r="J50">
        <v>0.9919</v>
      </c>
      <c r="N50">
        <v>0.5</v>
      </c>
      <c r="Q50">
        <v>44</v>
      </c>
      <c r="R50" t="s">
        <v>98</v>
      </c>
      <c r="S50">
        <v>1</v>
      </c>
    </row>
    <row r="51" spans="1:19" x14ac:dyDescent="0.2">
      <c r="A51">
        <v>47</v>
      </c>
      <c r="B51" s="443">
        <v>42766.515277777777</v>
      </c>
      <c r="C51" t="s">
        <v>98</v>
      </c>
      <c r="D51">
        <v>0.01</v>
      </c>
      <c r="F51">
        <v>0.99139999999999995</v>
      </c>
      <c r="I51" s="443">
        <v>42766.519444444442</v>
      </c>
      <c r="J51">
        <v>0.9909</v>
      </c>
      <c r="N51">
        <v>0.5</v>
      </c>
      <c r="Q51">
        <v>45</v>
      </c>
      <c r="R51" t="s">
        <v>98</v>
      </c>
      <c r="S51">
        <v>1</v>
      </c>
    </row>
    <row r="52" spans="1:19" x14ac:dyDescent="0.2">
      <c r="A52">
        <v>48</v>
      </c>
      <c r="B52" s="443">
        <v>42766.547222222223</v>
      </c>
      <c r="C52" t="s">
        <v>98</v>
      </c>
      <c r="D52">
        <v>0.01</v>
      </c>
      <c r="F52">
        <v>0.99129999999999996</v>
      </c>
      <c r="I52" s="443">
        <v>42766.602777777778</v>
      </c>
      <c r="J52">
        <v>0.99080000000000001</v>
      </c>
      <c r="N52">
        <v>0.5</v>
      </c>
      <c r="Q52">
        <v>46</v>
      </c>
      <c r="R52" t="s">
        <v>98</v>
      </c>
      <c r="S52">
        <v>1</v>
      </c>
    </row>
    <row r="53" spans="1:19" x14ac:dyDescent="0.2">
      <c r="A53">
        <v>49</v>
      </c>
      <c r="B53" s="443">
        <v>42766.602777777778</v>
      </c>
      <c r="C53" t="s">
        <v>98</v>
      </c>
      <c r="D53">
        <v>0.01</v>
      </c>
      <c r="F53">
        <v>0.99050000000000005</v>
      </c>
      <c r="I53" s="443">
        <v>42766.60833333333</v>
      </c>
      <c r="J53">
        <v>0.99</v>
      </c>
      <c r="N53">
        <v>0.51</v>
      </c>
      <c r="Q53">
        <v>47</v>
      </c>
      <c r="R53" t="s">
        <v>98</v>
      </c>
      <c r="S53">
        <v>1</v>
      </c>
    </row>
    <row r="54" spans="1:19" x14ac:dyDescent="0.2">
      <c r="A54">
        <v>50</v>
      </c>
      <c r="B54" s="443">
        <v>42766.60833333333</v>
      </c>
      <c r="C54" t="s">
        <v>98</v>
      </c>
      <c r="D54">
        <v>0.01</v>
      </c>
      <c r="F54">
        <v>0.98970000000000002</v>
      </c>
      <c r="I54" s="443">
        <v>42766.614583333336</v>
      </c>
      <c r="J54">
        <v>0.98919999999999997</v>
      </c>
      <c r="N54">
        <v>0.51</v>
      </c>
      <c r="Q54">
        <v>48</v>
      </c>
      <c r="R54" t="s">
        <v>98</v>
      </c>
      <c r="S54">
        <v>1</v>
      </c>
    </row>
    <row r="55" spans="1:19" x14ac:dyDescent="0.2">
      <c r="A55">
        <v>51</v>
      </c>
      <c r="B55" s="443">
        <v>42766.615277777775</v>
      </c>
      <c r="C55" t="s">
        <v>98</v>
      </c>
      <c r="D55">
        <v>0.01</v>
      </c>
      <c r="F55">
        <v>0.98909999999999998</v>
      </c>
      <c r="I55" s="443">
        <v>42766.618750000001</v>
      </c>
      <c r="J55">
        <v>0.98860000000000003</v>
      </c>
      <c r="N55">
        <v>0.51</v>
      </c>
      <c r="Q55">
        <v>49</v>
      </c>
      <c r="R55" t="s">
        <v>98</v>
      </c>
      <c r="S55">
        <v>1</v>
      </c>
    </row>
    <row r="56" spans="1:19" x14ac:dyDescent="0.2">
      <c r="A56">
        <v>52</v>
      </c>
      <c r="B56" s="443">
        <v>42766.618750000001</v>
      </c>
      <c r="C56" t="s">
        <v>98</v>
      </c>
      <c r="D56">
        <v>0.01</v>
      </c>
      <c r="F56">
        <v>0.98829999999999996</v>
      </c>
      <c r="I56" s="443">
        <v>42766.620833333334</v>
      </c>
      <c r="J56">
        <v>0.98780000000000001</v>
      </c>
      <c r="N56">
        <v>0.51</v>
      </c>
      <c r="Q56">
        <v>50</v>
      </c>
      <c r="R56" t="s">
        <v>98</v>
      </c>
      <c r="S56">
        <v>1</v>
      </c>
    </row>
    <row r="57" spans="1:19" x14ac:dyDescent="0.2">
      <c r="A57">
        <v>53</v>
      </c>
      <c r="B57" s="443">
        <v>42766.621527777781</v>
      </c>
      <c r="C57" t="s">
        <v>98</v>
      </c>
      <c r="D57">
        <v>0.01</v>
      </c>
      <c r="F57">
        <v>0.98740000000000006</v>
      </c>
      <c r="I57" s="443">
        <v>42766.665972222225</v>
      </c>
      <c r="J57">
        <v>0.9869</v>
      </c>
      <c r="N57">
        <v>0.51</v>
      </c>
      <c r="Q57">
        <v>51</v>
      </c>
      <c r="R57" t="s">
        <v>98</v>
      </c>
      <c r="S57">
        <v>1</v>
      </c>
    </row>
    <row r="58" spans="1:19" x14ac:dyDescent="0.2">
      <c r="A58">
        <v>54</v>
      </c>
      <c r="B58" s="443">
        <v>42766.666666666664</v>
      </c>
      <c r="C58" t="s">
        <v>98</v>
      </c>
      <c r="D58">
        <v>0.01</v>
      </c>
      <c r="F58">
        <v>0.98609999999999998</v>
      </c>
      <c r="I58" s="443">
        <v>42772.665277777778</v>
      </c>
      <c r="J58">
        <v>0.99309999999999998</v>
      </c>
      <c r="N58">
        <v>-8.09</v>
      </c>
      <c r="Q58">
        <v>52</v>
      </c>
      <c r="R58" t="s">
        <v>98</v>
      </c>
      <c r="S58">
        <v>4</v>
      </c>
    </row>
    <row r="59" spans="1:19" x14ac:dyDescent="0.2">
      <c r="A59">
        <v>55</v>
      </c>
      <c r="B59" s="443">
        <v>42772.521527777775</v>
      </c>
      <c r="C59" t="s">
        <v>789</v>
      </c>
      <c r="D59">
        <v>0.03</v>
      </c>
      <c r="F59">
        <v>0.99099999999999999</v>
      </c>
      <c r="I59" s="443">
        <v>42772.665972222225</v>
      </c>
      <c r="J59">
        <v>0.99099999999999999</v>
      </c>
      <c r="K59" t="s">
        <v>791</v>
      </c>
      <c r="Q59">
        <v>52</v>
      </c>
      <c r="R59" t="s">
        <v>98</v>
      </c>
      <c r="S59">
        <v>4</v>
      </c>
    </row>
    <row r="60" spans="1:19" x14ac:dyDescent="0.2">
      <c r="A60">
        <v>56</v>
      </c>
      <c r="B60" s="443">
        <v>42772.521527777775</v>
      </c>
      <c r="C60" t="s">
        <v>789</v>
      </c>
      <c r="D60">
        <v>0.1</v>
      </c>
      <c r="F60">
        <v>0.99250000000000005</v>
      </c>
      <c r="I60" s="443">
        <v>42772.665972222225</v>
      </c>
      <c r="J60">
        <v>0.99250000000000005</v>
      </c>
      <c r="K60" t="s">
        <v>791</v>
      </c>
      <c r="Q60">
        <v>52</v>
      </c>
      <c r="R60" t="s">
        <v>98</v>
      </c>
      <c r="S60">
        <v>4</v>
      </c>
    </row>
    <row r="61" spans="1:19" x14ac:dyDescent="0.2">
      <c r="A61">
        <v>57</v>
      </c>
      <c r="B61" s="443">
        <v>42772.645138888889</v>
      </c>
      <c r="C61" t="s">
        <v>98</v>
      </c>
      <c r="D61">
        <v>0.31</v>
      </c>
      <c r="F61">
        <v>0.99399999999999999</v>
      </c>
      <c r="I61" s="443">
        <v>42772.665277777778</v>
      </c>
      <c r="J61">
        <v>0.99309999999999998</v>
      </c>
      <c r="N61">
        <v>28.09</v>
      </c>
      <c r="Q61">
        <v>52</v>
      </c>
      <c r="R61" t="s">
        <v>98</v>
      </c>
      <c r="S61">
        <v>4</v>
      </c>
    </row>
    <row r="62" spans="1:19" x14ac:dyDescent="0.2">
      <c r="A62">
        <v>61</v>
      </c>
      <c r="B62" s="443">
        <v>42772.777083333334</v>
      </c>
      <c r="C62" t="s">
        <v>98</v>
      </c>
      <c r="D62">
        <v>0.01</v>
      </c>
      <c r="F62">
        <v>0.99219999999999997</v>
      </c>
      <c r="I62" s="443">
        <v>42772.78402777778</v>
      </c>
      <c r="J62">
        <v>0.99170000000000003</v>
      </c>
      <c r="N62">
        <v>0.5</v>
      </c>
      <c r="Q62">
        <v>53</v>
      </c>
      <c r="R62" t="s">
        <v>98</v>
      </c>
      <c r="S62">
        <v>1</v>
      </c>
    </row>
    <row r="63" spans="1:19" x14ac:dyDescent="0.2">
      <c r="A63">
        <v>62</v>
      </c>
      <c r="B63" s="443">
        <v>42773.344444444447</v>
      </c>
      <c r="C63" t="s">
        <v>97</v>
      </c>
      <c r="D63">
        <v>0.01</v>
      </c>
      <c r="F63">
        <v>0.99919999999999998</v>
      </c>
      <c r="I63" s="443">
        <v>42773.347916666666</v>
      </c>
      <c r="J63">
        <v>0.99970000000000003</v>
      </c>
      <c r="N63">
        <v>0.5</v>
      </c>
      <c r="Q63">
        <v>54</v>
      </c>
      <c r="R63" t="s">
        <v>97</v>
      </c>
      <c r="S63">
        <v>1</v>
      </c>
    </row>
    <row r="64" spans="1:19" x14ac:dyDescent="0.2">
      <c r="A64">
        <v>63</v>
      </c>
      <c r="B64" s="443">
        <v>42773.348611111112</v>
      </c>
      <c r="C64" t="s">
        <v>97</v>
      </c>
      <c r="D64">
        <v>0.01</v>
      </c>
      <c r="F64">
        <v>1.0001</v>
      </c>
      <c r="I64" s="443">
        <v>42773.396527777775</v>
      </c>
      <c r="J64">
        <v>1.0005999999999999</v>
      </c>
      <c r="N64">
        <v>0.5</v>
      </c>
      <c r="Q64">
        <v>55</v>
      </c>
      <c r="R64" t="s">
        <v>97</v>
      </c>
      <c r="S64">
        <v>1</v>
      </c>
    </row>
    <row r="65" spans="1:19" x14ac:dyDescent="0.2">
      <c r="A65">
        <v>64</v>
      </c>
      <c r="B65" s="443">
        <v>42773.490972222222</v>
      </c>
      <c r="C65" t="s">
        <v>98</v>
      </c>
      <c r="D65">
        <v>0.01</v>
      </c>
      <c r="F65">
        <v>0.99939999999999996</v>
      </c>
      <c r="I65" s="443">
        <v>42773.51458333333</v>
      </c>
      <c r="J65">
        <v>0.99890000000000001</v>
      </c>
      <c r="N65">
        <v>0.5</v>
      </c>
      <c r="Q65">
        <v>56</v>
      </c>
      <c r="R65" t="s">
        <v>98</v>
      </c>
      <c r="S65">
        <v>1</v>
      </c>
    </row>
    <row r="66" spans="1:19" x14ac:dyDescent="0.2">
      <c r="A66">
        <v>65</v>
      </c>
      <c r="B66" s="443">
        <v>42773.530555555553</v>
      </c>
      <c r="C66" t="s">
        <v>98</v>
      </c>
      <c r="D66">
        <v>0.01</v>
      </c>
      <c r="F66">
        <v>0.998</v>
      </c>
      <c r="I66" s="443">
        <v>42773.668749999997</v>
      </c>
      <c r="J66">
        <v>0.99750000000000005</v>
      </c>
      <c r="N66">
        <v>0.5</v>
      </c>
      <c r="Q66">
        <v>57</v>
      </c>
      <c r="R66" t="s">
        <v>98</v>
      </c>
      <c r="S66">
        <v>1</v>
      </c>
    </row>
    <row r="67" spans="1:19" x14ac:dyDescent="0.2">
      <c r="A67">
        <v>66</v>
      </c>
      <c r="B67" s="443">
        <v>42773.558333333334</v>
      </c>
      <c r="C67" t="s">
        <v>97</v>
      </c>
      <c r="D67">
        <v>0.01</v>
      </c>
      <c r="F67">
        <v>0.99909999999999999</v>
      </c>
      <c r="I67" s="443">
        <v>42774.335416666669</v>
      </c>
      <c r="J67">
        <v>0.99960000000000004</v>
      </c>
      <c r="N67">
        <v>0.53</v>
      </c>
      <c r="Q67">
        <v>58</v>
      </c>
      <c r="R67" t="s">
        <v>97</v>
      </c>
      <c r="S67">
        <v>1</v>
      </c>
    </row>
    <row r="68" spans="1:19" x14ac:dyDescent="0.2">
      <c r="A68">
        <v>67</v>
      </c>
      <c r="B68" s="443">
        <v>42773.679166666669</v>
      </c>
      <c r="C68" t="s">
        <v>98</v>
      </c>
      <c r="D68">
        <v>0.01</v>
      </c>
      <c r="F68">
        <v>0.99729999999999996</v>
      </c>
      <c r="I68" s="443">
        <v>42773.718055555553</v>
      </c>
      <c r="J68">
        <v>0.99680000000000002</v>
      </c>
      <c r="N68">
        <v>0.5</v>
      </c>
      <c r="Q68">
        <v>59</v>
      </c>
      <c r="R68" t="s">
        <v>98</v>
      </c>
      <c r="S68">
        <v>1</v>
      </c>
    </row>
    <row r="69" spans="1:19" x14ac:dyDescent="0.2">
      <c r="A69">
        <v>68</v>
      </c>
      <c r="B69" s="443">
        <v>42773.727777777778</v>
      </c>
      <c r="C69" t="s">
        <v>98</v>
      </c>
      <c r="D69">
        <v>0.01</v>
      </c>
      <c r="F69">
        <v>0.996</v>
      </c>
      <c r="I69" s="443">
        <v>42774.597916666666</v>
      </c>
      <c r="J69">
        <v>0.99529999999999996</v>
      </c>
      <c r="N69">
        <v>0.53</v>
      </c>
      <c r="Q69">
        <v>60</v>
      </c>
      <c r="R69" t="s">
        <v>98</v>
      </c>
      <c r="S69">
        <v>1</v>
      </c>
    </row>
    <row r="70" spans="1:19" x14ac:dyDescent="0.2">
      <c r="A70">
        <v>69</v>
      </c>
      <c r="B70" s="443">
        <v>42774.336111111108</v>
      </c>
      <c r="C70" t="s">
        <v>97</v>
      </c>
      <c r="D70">
        <v>0.01</v>
      </c>
      <c r="F70">
        <v>0.99990000000000001</v>
      </c>
      <c r="I70" s="443">
        <v>42775.625</v>
      </c>
      <c r="J70">
        <v>1.0003</v>
      </c>
      <c r="N70">
        <v>0.48</v>
      </c>
      <c r="Q70">
        <v>61</v>
      </c>
      <c r="R70" t="s">
        <v>97</v>
      </c>
      <c r="S70">
        <v>1</v>
      </c>
    </row>
    <row r="71" spans="1:19" x14ac:dyDescent="0.2">
      <c r="A71">
        <v>70</v>
      </c>
      <c r="B71" s="443">
        <v>42774.598611111112</v>
      </c>
      <c r="C71" t="s">
        <v>98</v>
      </c>
      <c r="D71">
        <v>0.01</v>
      </c>
      <c r="F71">
        <v>0.995</v>
      </c>
      <c r="I71" s="443">
        <v>42774.617361111108</v>
      </c>
      <c r="J71">
        <v>0.99450000000000005</v>
      </c>
      <c r="N71">
        <v>0.5</v>
      </c>
      <c r="Q71">
        <v>62</v>
      </c>
      <c r="R71" t="s">
        <v>98</v>
      </c>
      <c r="S71">
        <v>1</v>
      </c>
    </row>
    <row r="72" spans="1:19" x14ac:dyDescent="0.2">
      <c r="A72">
        <v>71</v>
      </c>
      <c r="B72" s="443">
        <v>42774.676388888889</v>
      </c>
      <c r="C72" t="s">
        <v>98</v>
      </c>
      <c r="D72">
        <v>0.01</v>
      </c>
      <c r="F72">
        <v>0.99339999999999995</v>
      </c>
      <c r="I72" s="443">
        <v>42821.283333333333</v>
      </c>
      <c r="J72">
        <v>0.98480000000000001</v>
      </c>
      <c r="N72">
        <v>0.56000000000000005</v>
      </c>
      <c r="Q72">
        <v>63</v>
      </c>
      <c r="R72" t="s">
        <v>98</v>
      </c>
      <c r="S72">
        <v>1</v>
      </c>
    </row>
    <row r="73" spans="1:19" x14ac:dyDescent="0.2">
      <c r="A73">
        <v>72</v>
      </c>
      <c r="B73" s="443">
        <v>42775.625694444447</v>
      </c>
      <c r="C73" t="s">
        <v>97</v>
      </c>
      <c r="D73">
        <v>0.01</v>
      </c>
      <c r="F73">
        <v>1.0014000000000001</v>
      </c>
      <c r="I73" s="443">
        <v>42775.754861111112</v>
      </c>
      <c r="J73">
        <v>1.0019</v>
      </c>
      <c r="N73">
        <v>0.5</v>
      </c>
      <c r="Q73">
        <v>64</v>
      </c>
      <c r="R73" t="s">
        <v>97</v>
      </c>
      <c r="S73">
        <v>1</v>
      </c>
    </row>
    <row r="74" spans="1:19" x14ac:dyDescent="0.2">
      <c r="A74">
        <v>73</v>
      </c>
      <c r="B74" s="443">
        <v>42776.332638888889</v>
      </c>
      <c r="C74" t="s">
        <v>97</v>
      </c>
      <c r="D74">
        <v>0.01</v>
      </c>
      <c r="F74">
        <v>1.0033000000000001</v>
      </c>
      <c r="I74" s="443">
        <v>42776.509027777778</v>
      </c>
      <c r="J74">
        <v>1.0038</v>
      </c>
      <c r="N74">
        <v>0.5</v>
      </c>
      <c r="Q74">
        <v>65</v>
      </c>
      <c r="R74" t="s">
        <v>97</v>
      </c>
      <c r="S74">
        <v>1</v>
      </c>
    </row>
    <row r="75" spans="1:19" x14ac:dyDescent="0.2">
      <c r="A75">
        <v>74</v>
      </c>
      <c r="B75" s="443">
        <v>42776.622916666667</v>
      </c>
      <c r="C75" t="s">
        <v>97</v>
      </c>
      <c r="D75">
        <v>0.01</v>
      </c>
      <c r="F75">
        <v>1.0059</v>
      </c>
      <c r="I75" s="443">
        <v>42779.631944444445</v>
      </c>
      <c r="J75">
        <v>1.0064</v>
      </c>
      <c r="N75">
        <v>0.53</v>
      </c>
      <c r="Q75">
        <v>66</v>
      </c>
      <c r="R75" t="s">
        <v>97</v>
      </c>
      <c r="S75">
        <v>1</v>
      </c>
    </row>
    <row r="76" spans="1:19" x14ac:dyDescent="0.2">
      <c r="A76">
        <v>75</v>
      </c>
      <c r="B76" s="443">
        <v>42779.917361111111</v>
      </c>
      <c r="C76" t="s">
        <v>97</v>
      </c>
      <c r="D76">
        <v>0.01</v>
      </c>
      <c r="F76">
        <v>1.0062</v>
      </c>
      <c r="I76" s="443">
        <v>42780.628472222219</v>
      </c>
      <c r="J76">
        <v>1.0066999999999999</v>
      </c>
      <c r="N76">
        <v>0.53</v>
      </c>
      <c r="Q76">
        <v>67</v>
      </c>
      <c r="R76" t="s">
        <v>97</v>
      </c>
      <c r="S76">
        <v>1</v>
      </c>
    </row>
    <row r="77" spans="1:19" x14ac:dyDescent="0.2">
      <c r="A77">
        <v>76</v>
      </c>
      <c r="B77" s="443">
        <v>42780.629166666666</v>
      </c>
      <c r="C77" t="s">
        <v>97</v>
      </c>
      <c r="D77">
        <v>0.01</v>
      </c>
      <c r="F77">
        <v>1.0068999999999999</v>
      </c>
      <c r="I77" s="443">
        <v>42780.646527777775</v>
      </c>
      <c r="J77">
        <v>1.0074000000000001</v>
      </c>
      <c r="N77">
        <v>0.5</v>
      </c>
      <c r="Q77">
        <v>68</v>
      </c>
      <c r="R77" t="s">
        <v>97</v>
      </c>
      <c r="S77">
        <v>1</v>
      </c>
    </row>
    <row r="78" spans="1:19" x14ac:dyDescent="0.2">
      <c r="A78">
        <v>77</v>
      </c>
      <c r="B78" s="443">
        <v>42780.647222222222</v>
      </c>
      <c r="C78" t="s">
        <v>97</v>
      </c>
      <c r="D78">
        <v>0.01</v>
      </c>
      <c r="F78">
        <v>1.0077</v>
      </c>
      <c r="I78" s="443">
        <v>42780.65902777778</v>
      </c>
      <c r="J78">
        <v>1.0082</v>
      </c>
      <c r="N78">
        <v>0.5</v>
      </c>
      <c r="Q78">
        <v>69</v>
      </c>
      <c r="R78" t="s">
        <v>97</v>
      </c>
      <c r="S78">
        <v>1</v>
      </c>
    </row>
    <row r="79" spans="1:19" x14ac:dyDescent="0.2">
      <c r="A79">
        <v>78</v>
      </c>
      <c r="B79" s="443">
        <v>42781.024305555555</v>
      </c>
      <c r="C79" t="s">
        <v>97</v>
      </c>
      <c r="D79">
        <v>0.01</v>
      </c>
      <c r="F79">
        <v>1.0074000000000001</v>
      </c>
      <c r="I79" s="443">
        <v>42781.339583333334</v>
      </c>
      <c r="J79">
        <v>1.0079</v>
      </c>
      <c r="N79">
        <v>0.5</v>
      </c>
      <c r="Q79">
        <v>70</v>
      </c>
      <c r="R79" t="s">
        <v>97</v>
      </c>
      <c r="S79">
        <v>1</v>
      </c>
    </row>
    <row r="80" spans="1:19" x14ac:dyDescent="0.2">
      <c r="A80">
        <v>79</v>
      </c>
      <c r="B80" s="443">
        <v>42781.340277777781</v>
      </c>
      <c r="C80" t="s">
        <v>97</v>
      </c>
      <c r="D80">
        <v>0.01</v>
      </c>
      <c r="F80">
        <v>1.0085</v>
      </c>
      <c r="I80" s="443">
        <v>42781.359722222223</v>
      </c>
      <c r="J80">
        <v>1.0089999999999999</v>
      </c>
      <c r="N80">
        <v>0.5</v>
      </c>
      <c r="Q80">
        <v>71</v>
      </c>
      <c r="R80" t="s">
        <v>97</v>
      </c>
      <c r="S80">
        <v>1</v>
      </c>
    </row>
    <row r="81" spans="1:19" x14ac:dyDescent="0.2">
      <c r="A81">
        <v>80</v>
      </c>
      <c r="B81" s="443">
        <v>42781.563194444447</v>
      </c>
      <c r="C81" t="s">
        <v>97</v>
      </c>
      <c r="D81">
        <v>0.01</v>
      </c>
      <c r="F81">
        <v>1.0114000000000001</v>
      </c>
      <c r="I81" s="443">
        <v>42788.3125</v>
      </c>
      <c r="J81">
        <v>1.0117</v>
      </c>
      <c r="N81">
        <v>0.48</v>
      </c>
      <c r="Q81">
        <v>72</v>
      </c>
      <c r="R81" t="s">
        <v>97</v>
      </c>
      <c r="S81">
        <v>1</v>
      </c>
    </row>
    <row r="82" spans="1:19" x14ac:dyDescent="0.2">
      <c r="A82">
        <v>81</v>
      </c>
      <c r="B82" s="443">
        <v>42788.447222222225</v>
      </c>
      <c r="C82" t="s">
        <v>97</v>
      </c>
      <c r="D82">
        <v>0.01</v>
      </c>
      <c r="F82">
        <v>1.0130999999999999</v>
      </c>
      <c r="I82" s="443">
        <v>42788.481249999997</v>
      </c>
      <c r="J82">
        <v>1.0136000000000001</v>
      </c>
      <c r="N82">
        <v>0.49</v>
      </c>
      <c r="Q82">
        <v>73</v>
      </c>
      <c r="R82" t="s">
        <v>97</v>
      </c>
      <c r="S82">
        <v>1</v>
      </c>
    </row>
    <row r="83" spans="1:19" x14ac:dyDescent="0.2">
      <c r="A83">
        <v>82</v>
      </c>
      <c r="B83" s="443">
        <v>42788.654166666667</v>
      </c>
      <c r="C83" t="s">
        <v>97</v>
      </c>
      <c r="D83">
        <v>0.01</v>
      </c>
      <c r="F83">
        <v>1.012</v>
      </c>
      <c r="I83" s="443">
        <v>42788.654166666667</v>
      </c>
      <c r="J83">
        <v>1.0125</v>
      </c>
      <c r="N83">
        <v>0.49</v>
      </c>
      <c r="Q83">
        <v>74</v>
      </c>
      <c r="R83" t="s">
        <v>97</v>
      </c>
      <c r="S83">
        <v>1</v>
      </c>
    </row>
    <row r="84" spans="1:19" x14ac:dyDescent="0.2">
      <c r="A84">
        <v>83</v>
      </c>
      <c r="B84" s="443">
        <v>42788.654166666667</v>
      </c>
      <c r="C84" t="s">
        <v>97</v>
      </c>
      <c r="D84">
        <v>0.01</v>
      </c>
      <c r="F84">
        <v>1.0127999999999999</v>
      </c>
      <c r="I84" s="443">
        <v>42796.54583333333</v>
      </c>
      <c r="J84">
        <v>1.0129999999999999</v>
      </c>
      <c r="N84">
        <v>0.46</v>
      </c>
      <c r="Q84">
        <v>75</v>
      </c>
      <c r="R84" t="s">
        <v>97</v>
      </c>
      <c r="S84">
        <v>1</v>
      </c>
    </row>
    <row r="85" spans="1:19" x14ac:dyDescent="0.2">
      <c r="A85">
        <v>84</v>
      </c>
      <c r="B85" s="443">
        <v>42796.563194444447</v>
      </c>
      <c r="C85" t="s">
        <v>97</v>
      </c>
      <c r="D85">
        <v>0.01</v>
      </c>
      <c r="F85">
        <v>1.0137</v>
      </c>
      <c r="I85" s="443">
        <v>42796.79791666667</v>
      </c>
      <c r="J85">
        <v>1.0142</v>
      </c>
      <c r="N85">
        <v>0.49</v>
      </c>
      <c r="Q85">
        <v>76</v>
      </c>
      <c r="R85" t="s">
        <v>97</v>
      </c>
      <c r="S85">
        <v>1</v>
      </c>
    </row>
    <row r="86" spans="1:19" x14ac:dyDescent="0.2">
      <c r="A86">
        <v>85</v>
      </c>
      <c r="B86" s="443">
        <v>42797.527777777781</v>
      </c>
      <c r="C86" t="s">
        <v>97</v>
      </c>
      <c r="D86">
        <v>0.01</v>
      </c>
      <c r="F86">
        <v>1.0116000000000001</v>
      </c>
      <c r="I86" s="443">
        <v>42797.684027777781</v>
      </c>
      <c r="J86">
        <v>1.0121</v>
      </c>
      <c r="N86">
        <v>0.49</v>
      </c>
      <c r="Q86">
        <v>77</v>
      </c>
      <c r="R86" t="s">
        <v>97</v>
      </c>
      <c r="S86">
        <v>1</v>
      </c>
    </row>
    <row r="87" spans="1:19" x14ac:dyDescent="0.2">
      <c r="A87">
        <v>86</v>
      </c>
      <c r="B87" s="443">
        <v>42797.750694444447</v>
      </c>
      <c r="C87" t="s">
        <v>97</v>
      </c>
      <c r="D87">
        <v>0.01</v>
      </c>
      <c r="F87">
        <v>1.0123</v>
      </c>
      <c r="I87" s="443">
        <v>42797.750694444447</v>
      </c>
      <c r="J87">
        <v>1.0127999999999999</v>
      </c>
      <c r="N87">
        <v>0.49</v>
      </c>
      <c r="Q87">
        <v>78</v>
      </c>
      <c r="R87" t="s">
        <v>97</v>
      </c>
      <c r="S87">
        <v>1</v>
      </c>
    </row>
    <row r="88" spans="1:19" x14ac:dyDescent="0.2">
      <c r="A88">
        <v>87</v>
      </c>
      <c r="B88" s="443">
        <v>42797.750694444447</v>
      </c>
      <c r="C88" t="s">
        <v>97</v>
      </c>
      <c r="D88">
        <v>0.01</v>
      </c>
      <c r="F88">
        <v>1.0130999999999999</v>
      </c>
      <c r="I88" s="443">
        <v>42801.390972222223</v>
      </c>
      <c r="J88">
        <v>1.0135000000000001</v>
      </c>
      <c r="N88">
        <v>0.44</v>
      </c>
      <c r="Q88">
        <v>79</v>
      </c>
      <c r="R88" t="s">
        <v>97</v>
      </c>
      <c r="S88">
        <v>1</v>
      </c>
    </row>
    <row r="89" spans="1:19" x14ac:dyDescent="0.2">
      <c r="A89">
        <v>88</v>
      </c>
      <c r="B89" s="443">
        <v>42801.39166666667</v>
      </c>
      <c r="C89" t="s">
        <v>97</v>
      </c>
      <c r="D89">
        <v>0.01</v>
      </c>
      <c r="F89">
        <v>1.0138</v>
      </c>
      <c r="I89" s="443">
        <v>42801.398611111108</v>
      </c>
      <c r="J89">
        <v>1.0143</v>
      </c>
      <c r="N89">
        <v>0.49</v>
      </c>
      <c r="Q89">
        <v>80</v>
      </c>
      <c r="R89" t="s">
        <v>97</v>
      </c>
      <c r="S89">
        <v>1</v>
      </c>
    </row>
    <row r="90" spans="1:19" x14ac:dyDescent="0.2">
      <c r="A90">
        <v>89</v>
      </c>
      <c r="B90" s="443">
        <v>42801.418749999997</v>
      </c>
      <c r="C90" t="s">
        <v>97</v>
      </c>
      <c r="D90">
        <v>0.01</v>
      </c>
      <c r="F90">
        <v>1.0158</v>
      </c>
      <c r="I90" s="443">
        <v>42801.574999999997</v>
      </c>
      <c r="J90">
        <v>1.0163</v>
      </c>
      <c r="N90">
        <v>0.49</v>
      </c>
      <c r="Q90">
        <v>81</v>
      </c>
      <c r="R90" t="s">
        <v>97</v>
      </c>
      <c r="S90">
        <v>1</v>
      </c>
    </row>
    <row r="91" spans="1:19" x14ac:dyDescent="0.2">
      <c r="A91">
        <v>90</v>
      </c>
      <c r="B91" s="443">
        <v>42802.552777777775</v>
      </c>
      <c r="C91" t="s">
        <v>97</v>
      </c>
      <c r="D91">
        <v>0.01</v>
      </c>
      <c r="F91">
        <v>1.0148999999999999</v>
      </c>
      <c r="I91" s="443">
        <v>42802.555555555555</v>
      </c>
      <c r="J91">
        <v>1.0154000000000001</v>
      </c>
      <c r="N91">
        <v>0.49</v>
      </c>
      <c r="Q91">
        <v>82</v>
      </c>
      <c r="R91" t="s">
        <v>97</v>
      </c>
      <c r="S91">
        <v>1</v>
      </c>
    </row>
    <row r="92" spans="1:19" x14ac:dyDescent="0.2">
      <c r="A92">
        <v>91</v>
      </c>
      <c r="B92" s="443">
        <v>42803.002083333333</v>
      </c>
      <c r="C92" t="s">
        <v>97</v>
      </c>
      <c r="D92">
        <v>0.01</v>
      </c>
      <c r="F92">
        <v>1.0152000000000001</v>
      </c>
      <c r="I92" s="443">
        <v>42803.155555555553</v>
      </c>
      <c r="J92">
        <v>1.0157</v>
      </c>
      <c r="N92">
        <v>0.49</v>
      </c>
      <c r="Q92">
        <v>83</v>
      </c>
      <c r="R92" t="s">
        <v>97</v>
      </c>
      <c r="S92">
        <v>1</v>
      </c>
    </row>
    <row r="93" spans="1:19" x14ac:dyDescent="0.2">
      <c r="A93">
        <v>92</v>
      </c>
      <c r="B93" s="443">
        <v>42803.567361111112</v>
      </c>
      <c r="C93" t="s">
        <v>97</v>
      </c>
      <c r="D93">
        <v>0.01</v>
      </c>
      <c r="F93">
        <v>1.0158</v>
      </c>
      <c r="I93" s="443">
        <v>42823.477777777778</v>
      </c>
      <c r="J93">
        <v>0.99470000000000003</v>
      </c>
      <c r="N93">
        <v>-20.74</v>
      </c>
      <c r="Q93">
        <v>84</v>
      </c>
      <c r="R93" t="s">
        <v>97</v>
      </c>
      <c r="S93">
        <v>4</v>
      </c>
    </row>
    <row r="94" spans="1:19" x14ac:dyDescent="0.2">
      <c r="A94">
        <v>96</v>
      </c>
      <c r="B94" s="443">
        <v>42822.774305555555</v>
      </c>
      <c r="C94" t="s">
        <v>790</v>
      </c>
      <c r="D94">
        <v>0.03</v>
      </c>
      <c r="F94">
        <v>0.99639999999999995</v>
      </c>
      <c r="I94" s="443">
        <v>42823.478472222225</v>
      </c>
      <c r="J94">
        <v>0.99639999999999995</v>
      </c>
      <c r="K94" t="s">
        <v>791</v>
      </c>
      <c r="Q94">
        <v>84</v>
      </c>
      <c r="R94" t="s">
        <v>97</v>
      </c>
      <c r="S94">
        <v>4</v>
      </c>
    </row>
    <row r="95" spans="1:19" x14ac:dyDescent="0.2">
      <c r="A95">
        <v>97</v>
      </c>
      <c r="B95" s="443">
        <v>42823.477777777778</v>
      </c>
      <c r="C95" t="s">
        <v>97</v>
      </c>
      <c r="D95">
        <v>0.1</v>
      </c>
      <c r="F95">
        <v>0.99490000000000001</v>
      </c>
      <c r="I95" s="443">
        <v>42823.478472222225</v>
      </c>
      <c r="J95">
        <v>0.99470000000000003</v>
      </c>
      <c r="N95">
        <v>-2.0099999999999998</v>
      </c>
      <c r="Q95">
        <v>84</v>
      </c>
      <c r="R95" t="s">
        <v>97</v>
      </c>
      <c r="S95">
        <v>4</v>
      </c>
    </row>
    <row r="96" spans="1:19" x14ac:dyDescent="0.2">
      <c r="A96">
        <v>98</v>
      </c>
      <c r="B96" s="443">
        <v>42822.786111111112</v>
      </c>
      <c r="C96" t="s">
        <v>97</v>
      </c>
      <c r="D96">
        <v>0.31</v>
      </c>
      <c r="F96">
        <v>0.99339999999999995</v>
      </c>
      <c r="I96" s="443">
        <v>42823.477777777778</v>
      </c>
      <c r="J96">
        <v>0.99470000000000003</v>
      </c>
      <c r="N96">
        <v>41.31</v>
      </c>
      <c r="Q96">
        <v>84</v>
      </c>
      <c r="R96" t="s">
        <v>97</v>
      </c>
      <c r="S96">
        <v>4</v>
      </c>
    </row>
    <row r="97" spans="1:19" x14ac:dyDescent="0.2">
      <c r="A97">
        <v>93</v>
      </c>
      <c r="B97" s="443">
        <v>42821.28402777778</v>
      </c>
      <c r="C97" t="s">
        <v>98</v>
      </c>
      <c r="D97">
        <v>0.01</v>
      </c>
      <c r="F97">
        <v>0.98429999999999995</v>
      </c>
      <c r="I97" s="443">
        <v>42821.51458333333</v>
      </c>
      <c r="J97">
        <v>0.98380000000000001</v>
      </c>
      <c r="N97">
        <v>0.51</v>
      </c>
      <c r="Q97">
        <v>85</v>
      </c>
      <c r="R97" t="s">
        <v>98</v>
      </c>
      <c r="S97">
        <v>1</v>
      </c>
    </row>
    <row r="98" spans="1:19" x14ac:dyDescent="0.2">
      <c r="A98">
        <v>94</v>
      </c>
      <c r="B98" s="443">
        <v>42821.544444444444</v>
      </c>
      <c r="C98" t="s">
        <v>98</v>
      </c>
      <c r="D98">
        <v>0.01</v>
      </c>
      <c r="F98">
        <v>0.98209999999999997</v>
      </c>
      <c r="I98" s="443">
        <v>42821.548611111109</v>
      </c>
      <c r="J98">
        <v>0.98160000000000003</v>
      </c>
      <c r="N98">
        <v>0.51</v>
      </c>
      <c r="Q98">
        <v>86</v>
      </c>
      <c r="R98" t="s">
        <v>98</v>
      </c>
      <c r="S98">
        <v>1</v>
      </c>
    </row>
    <row r="99" spans="1:19" x14ac:dyDescent="0.2">
      <c r="A99">
        <v>95</v>
      </c>
      <c r="B99" s="443">
        <v>42822.51458333333</v>
      </c>
      <c r="C99" t="s">
        <v>98</v>
      </c>
      <c r="D99">
        <v>0.01</v>
      </c>
      <c r="F99">
        <v>0.98399999999999999</v>
      </c>
      <c r="I99" s="443">
        <v>42822.609027777777</v>
      </c>
      <c r="J99">
        <v>0.98350000000000004</v>
      </c>
      <c r="N99">
        <v>0.51</v>
      </c>
      <c r="Q99">
        <v>87</v>
      </c>
      <c r="R99" t="s">
        <v>98</v>
      </c>
      <c r="S99">
        <v>1</v>
      </c>
    </row>
    <row r="100" spans="1:19" x14ac:dyDescent="0.2">
      <c r="A100">
        <v>99</v>
      </c>
      <c r="B100" s="443">
        <v>42823.284722222219</v>
      </c>
      <c r="C100" t="s">
        <v>98</v>
      </c>
      <c r="D100">
        <v>0.01</v>
      </c>
      <c r="F100">
        <v>0.99309999999999998</v>
      </c>
      <c r="I100" s="443">
        <v>42823.365277777775</v>
      </c>
      <c r="J100">
        <v>0.99260000000000004</v>
      </c>
      <c r="N100">
        <v>0.5</v>
      </c>
      <c r="Q100">
        <v>88</v>
      </c>
      <c r="R100" t="s">
        <v>98</v>
      </c>
      <c r="S100">
        <v>1</v>
      </c>
    </row>
    <row r="101" spans="1:19" x14ac:dyDescent="0.2">
      <c r="A101">
        <v>100</v>
      </c>
      <c r="B101" s="443">
        <v>42823.478472222225</v>
      </c>
      <c r="C101" t="s">
        <v>97</v>
      </c>
      <c r="D101">
        <v>0.01</v>
      </c>
      <c r="F101">
        <v>0.99509999999999998</v>
      </c>
      <c r="I101" s="443">
        <v>42823.493055555555</v>
      </c>
      <c r="J101">
        <v>0.99560000000000004</v>
      </c>
      <c r="N101">
        <v>0.5</v>
      </c>
      <c r="Q101">
        <v>89</v>
      </c>
      <c r="R101" t="s">
        <v>97</v>
      </c>
      <c r="S101">
        <v>1</v>
      </c>
    </row>
    <row r="102" spans="1:19" x14ac:dyDescent="0.2">
      <c r="A102">
        <v>101</v>
      </c>
      <c r="B102" s="443">
        <v>42823.493750000001</v>
      </c>
      <c r="C102" t="s">
        <v>97</v>
      </c>
      <c r="D102">
        <v>0.01</v>
      </c>
      <c r="F102">
        <v>0.99650000000000005</v>
      </c>
      <c r="I102" s="443">
        <v>42823.493750000001</v>
      </c>
      <c r="J102">
        <v>0.997</v>
      </c>
      <c r="N102">
        <v>0.5</v>
      </c>
      <c r="Q102">
        <v>90</v>
      </c>
      <c r="R102" t="s">
        <v>97</v>
      </c>
      <c r="S102">
        <v>1</v>
      </c>
    </row>
    <row r="103" spans="1:19" x14ac:dyDescent="0.2">
      <c r="A103">
        <v>102</v>
      </c>
      <c r="B103" s="443">
        <v>42823.493750000001</v>
      </c>
      <c r="C103" t="s">
        <v>97</v>
      </c>
      <c r="D103">
        <v>0.01</v>
      </c>
      <c r="F103">
        <v>0.99729999999999996</v>
      </c>
      <c r="I103" s="443">
        <v>42824.039583333331</v>
      </c>
      <c r="J103">
        <v>0.99770000000000003</v>
      </c>
      <c r="N103">
        <v>0.48</v>
      </c>
      <c r="Q103">
        <v>91</v>
      </c>
      <c r="R103" t="s">
        <v>97</v>
      </c>
      <c r="S103">
        <v>1</v>
      </c>
    </row>
    <row r="104" spans="1:19" x14ac:dyDescent="0.2">
      <c r="A104">
        <v>103</v>
      </c>
      <c r="B104" s="443">
        <v>42823.495138888888</v>
      </c>
      <c r="C104" t="s">
        <v>98</v>
      </c>
      <c r="D104">
        <v>0.01</v>
      </c>
      <c r="F104">
        <v>0.99639999999999995</v>
      </c>
      <c r="I104" s="443">
        <v>42823.523611111108</v>
      </c>
      <c r="J104">
        <v>0.99590000000000001</v>
      </c>
      <c r="N104">
        <v>0.5</v>
      </c>
      <c r="Q104">
        <v>92</v>
      </c>
      <c r="R104" t="s">
        <v>98</v>
      </c>
      <c r="S104">
        <v>1</v>
      </c>
    </row>
    <row r="105" spans="1:19" x14ac:dyDescent="0.2">
      <c r="A105">
        <v>104</v>
      </c>
      <c r="B105" s="443">
        <v>42823.524305555555</v>
      </c>
      <c r="C105" t="s">
        <v>98</v>
      </c>
      <c r="D105">
        <v>0.01</v>
      </c>
      <c r="F105">
        <v>0.995</v>
      </c>
      <c r="I105" s="443">
        <v>42843.736805555556</v>
      </c>
      <c r="J105">
        <v>0.99650000000000005</v>
      </c>
      <c r="N105">
        <v>-4.99</v>
      </c>
      <c r="Q105">
        <v>93</v>
      </c>
      <c r="R105" t="s">
        <v>98</v>
      </c>
      <c r="S105">
        <v>4</v>
      </c>
    </row>
    <row r="106" spans="1:19" x14ac:dyDescent="0.2">
      <c r="A106">
        <v>111</v>
      </c>
      <c r="B106" s="443">
        <v>42843.650694444441</v>
      </c>
      <c r="C106" t="s">
        <v>98</v>
      </c>
      <c r="D106">
        <v>0.03</v>
      </c>
      <c r="F106">
        <v>0.99790000000000001</v>
      </c>
      <c r="I106" s="443">
        <v>42843.650694444441</v>
      </c>
      <c r="J106">
        <v>0.99829999999999997</v>
      </c>
      <c r="N106">
        <v>-1.2</v>
      </c>
      <c r="Q106">
        <v>93</v>
      </c>
      <c r="R106" t="s">
        <v>98</v>
      </c>
      <c r="S106">
        <v>4</v>
      </c>
    </row>
    <row r="107" spans="1:19" x14ac:dyDescent="0.2">
      <c r="A107">
        <v>112</v>
      </c>
      <c r="B107" s="443">
        <v>42843.536111111112</v>
      </c>
      <c r="C107" t="s">
        <v>98</v>
      </c>
      <c r="D107">
        <v>0.1</v>
      </c>
      <c r="F107">
        <v>0.99939999999999996</v>
      </c>
      <c r="I107" s="443">
        <v>42843.736805555556</v>
      </c>
      <c r="J107">
        <v>0.99650000000000005</v>
      </c>
      <c r="N107">
        <v>29.1</v>
      </c>
      <c r="Q107">
        <v>93</v>
      </c>
      <c r="R107" t="s">
        <v>98</v>
      </c>
      <c r="S107">
        <v>4</v>
      </c>
    </row>
    <row r="108" spans="1:19" x14ac:dyDescent="0.2">
      <c r="A108">
        <v>113</v>
      </c>
      <c r="B108" s="443">
        <v>42828.275000000001</v>
      </c>
      <c r="C108" t="s">
        <v>98</v>
      </c>
      <c r="D108">
        <v>0.31</v>
      </c>
      <c r="F108">
        <v>1.0008999999999999</v>
      </c>
      <c r="I108" s="443">
        <v>42843.736805555556</v>
      </c>
      <c r="J108">
        <v>0.99650000000000005</v>
      </c>
      <c r="N108">
        <v>56.07</v>
      </c>
      <c r="Q108">
        <v>93</v>
      </c>
      <c r="R108" t="s">
        <v>98</v>
      </c>
      <c r="S108">
        <v>4</v>
      </c>
    </row>
    <row r="109" spans="1:19" x14ac:dyDescent="0.2">
      <c r="A109">
        <v>105</v>
      </c>
      <c r="B109" s="443">
        <v>42824.334027777775</v>
      </c>
      <c r="C109" t="s">
        <v>97</v>
      </c>
      <c r="D109">
        <v>0.01</v>
      </c>
      <c r="F109">
        <v>0.99709999999999999</v>
      </c>
      <c r="I109" s="443">
        <v>42824.540972222225</v>
      </c>
      <c r="J109">
        <v>0.99760000000000004</v>
      </c>
      <c r="N109">
        <v>0.5</v>
      </c>
      <c r="Q109">
        <v>94</v>
      </c>
      <c r="R109" t="s">
        <v>97</v>
      </c>
      <c r="S109">
        <v>1</v>
      </c>
    </row>
    <row r="110" spans="1:19" x14ac:dyDescent="0.2">
      <c r="A110">
        <v>106</v>
      </c>
      <c r="B110" s="443">
        <v>42824.555555555555</v>
      </c>
      <c r="C110" t="s">
        <v>97</v>
      </c>
      <c r="D110">
        <v>0.01</v>
      </c>
      <c r="F110">
        <v>0.99780000000000002</v>
      </c>
      <c r="I110" s="443">
        <v>42824.704861111109</v>
      </c>
      <c r="J110">
        <v>0.99829999999999997</v>
      </c>
      <c r="N110">
        <v>0.5</v>
      </c>
      <c r="Q110">
        <v>95</v>
      </c>
      <c r="R110" t="s">
        <v>97</v>
      </c>
      <c r="S110">
        <v>1</v>
      </c>
    </row>
    <row r="111" spans="1:19" x14ac:dyDescent="0.2">
      <c r="A111">
        <v>107</v>
      </c>
      <c r="B111" s="443">
        <v>42824.704861111109</v>
      </c>
      <c r="C111" t="s">
        <v>97</v>
      </c>
      <c r="D111">
        <v>0.01</v>
      </c>
      <c r="F111">
        <v>0.99860000000000004</v>
      </c>
      <c r="I111" s="443">
        <v>42824.709722222222</v>
      </c>
      <c r="J111">
        <v>0.99909999999999999</v>
      </c>
      <c r="N111">
        <v>0.5</v>
      </c>
      <c r="Q111">
        <v>96</v>
      </c>
      <c r="R111" t="s">
        <v>97</v>
      </c>
      <c r="S111">
        <v>1</v>
      </c>
    </row>
    <row r="112" spans="1:19" x14ac:dyDescent="0.2">
      <c r="A112">
        <v>108</v>
      </c>
      <c r="B112" s="443">
        <v>42824.711805555555</v>
      </c>
      <c r="C112" t="s">
        <v>97</v>
      </c>
      <c r="D112">
        <v>0.01</v>
      </c>
      <c r="F112">
        <v>0.99970000000000003</v>
      </c>
      <c r="I112" s="443">
        <v>42824.739583333336</v>
      </c>
      <c r="J112">
        <v>1.0002</v>
      </c>
      <c r="N112">
        <v>0.5</v>
      </c>
      <c r="Q112">
        <v>97</v>
      </c>
      <c r="R112" t="s">
        <v>97</v>
      </c>
      <c r="S112">
        <v>1</v>
      </c>
    </row>
    <row r="113" spans="1:19" x14ac:dyDescent="0.2">
      <c r="A113">
        <v>109</v>
      </c>
      <c r="B113" s="443">
        <v>42825.293055555558</v>
      </c>
      <c r="C113" t="s">
        <v>97</v>
      </c>
      <c r="D113">
        <v>0.01</v>
      </c>
      <c r="F113">
        <v>1.0015000000000001</v>
      </c>
      <c r="I113" s="443">
        <v>42825.612500000003</v>
      </c>
      <c r="J113">
        <v>1.002</v>
      </c>
      <c r="N113">
        <v>0.5</v>
      </c>
      <c r="Q113">
        <v>98</v>
      </c>
      <c r="R113" t="s">
        <v>97</v>
      </c>
      <c r="S113">
        <v>1</v>
      </c>
    </row>
    <row r="114" spans="1:19" x14ac:dyDescent="0.2">
      <c r="A114">
        <v>110</v>
      </c>
      <c r="B114" s="443">
        <v>42825.613194444442</v>
      </c>
      <c r="C114" t="s">
        <v>97</v>
      </c>
      <c r="D114">
        <v>0.01</v>
      </c>
      <c r="F114">
        <v>1.0024</v>
      </c>
      <c r="I114" s="443">
        <v>42825.862500000003</v>
      </c>
      <c r="J114">
        <v>1.0028999999999999</v>
      </c>
      <c r="N114">
        <v>0.5</v>
      </c>
      <c r="Q114">
        <v>99</v>
      </c>
      <c r="R114" t="s">
        <v>97</v>
      </c>
      <c r="S114">
        <v>1</v>
      </c>
    </row>
    <row r="115" spans="1:19" x14ac:dyDescent="0.2">
      <c r="A115">
        <v>114</v>
      </c>
      <c r="B115" s="443">
        <v>42828.3125</v>
      </c>
      <c r="C115" t="s">
        <v>97</v>
      </c>
      <c r="D115">
        <v>0.01</v>
      </c>
      <c r="F115">
        <v>1.0024</v>
      </c>
      <c r="I115" s="443">
        <v>42828.327777777777</v>
      </c>
      <c r="J115">
        <v>1.0028999999999999</v>
      </c>
      <c r="N115">
        <v>0.5</v>
      </c>
      <c r="Q115">
        <v>100</v>
      </c>
      <c r="R115" t="s">
        <v>97</v>
      </c>
      <c r="S115">
        <v>1</v>
      </c>
    </row>
    <row r="116" spans="1:19" x14ac:dyDescent="0.2">
      <c r="A116">
        <v>115</v>
      </c>
      <c r="B116" s="443">
        <v>42828.624305555553</v>
      </c>
      <c r="C116" t="s">
        <v>97</v>
      </c>
      <c r="D116">
        <v>0.01</v>
      </c>
      <c r="F116">
        <v>1.0034000000000001</v>
      </c>
      <c r="I116" s="443">
        <v>42830.470138888886</v>
      </c>
      <c r="J116">
        <v>1.0038</v>
      </c>
      <c r="N116">
        <v>0.45</v>
      </c>
      <c r="Q116">
        <v>101</v>
      </c>
      <c r="R116" t="s">
        <v>97</v>
      </c>
      <c r="S116">
        <v>1</v>
      </c>
    </row>
    <row r="117" spans="1:19" x14ac:dyDescent="0.2">
      <c r="A117">
        <v>116</v>
      </c>
      <c r="B117" s="443">
        <v>42830.511111111111</v>
      </c>
      <c r="C117" t="s">
        <v>97</v>
      </c>
      <c r="D117">
        <v>0.01</v>
      </c>
      <c r="F117">
        <v>1.0038</v>
      </c>
      <c r="I117" s="443">
        <v>42830.512499999997</v>
      </c>
      <c r="J117">
        <v>1.0043</v>
      </c>
      <c r="N117">
        <v>0.5</v>
      </c>
      <c r="Q117">
        <v>102</v>
      </c>
      <c r="R117" t="s">
        <v>97</v>
      </c>
      <c r="S117">
        <v>1</v>
      </c>
    </row>
    <row r="118" spans="1:19" x14ac:dyDescent="0.2">
      <c r="A118">
        <v>117</v>
      </c>
      <c r="B118" s="443">
        <v>42830.513888888891</v>
      </c>
      <c r="C118" t="s">
        <v>97</v>
      </c>
      <c r="D118">
        <v>0.01</v>
      </c>
      <c r="F118">
        <v>1.0052000000000001</v>
      </c>
      <c r="I118" s="443">
        <v>42830.670138888891</v>
      </c>
      <c r="J118">
        <v>1.0057</v>
      </c>
      <c r="N118">
        <v>0.5</v>
      </c>
      <c r="Q118">
        <v>103</v>
      </c>
      <c r="R118" t="s">
        <v>97</v>
      </c>
      <c r="S118">
        <v>1</v>
      </c>
    </row>
    <row r="119" spans="1:19" x14ac:dyDescent="0.2">
      <c r="A119">
        <v>118</v>
      </c>
      <c r="B119" s="443">
        <v>42830.75277777778</v>
      </c>
      <c r="C119" t="s">
        <v>97</v>
      </c>
      <c r="D119">
        <v>0.01</v>
      </c>
      <c r="F119">
        <v>1.0072000000000001</v>
      </c>
      <c r="I119" s="443">
        <v>42830.754861111112</v>
      </c>
      <c r="J119">
        <v>1.0077</v>
      </c>
      <c r="N119">
        <v>0.5</v>
      </c>
      <c r="Q119">
        <v>104</v>
      </c>
      <c r="R119" t="s">
        <v>97</v>
      </c>
      <c r="S119">
        <v>1</v>
      </c>
    </row>
    <row r="120" spans="1:19" x14ac:dyDescent="0.2">
      <c r="A120">
        <v>119</v>
      </c>
      <c r="B120" s="443">
        <v>42831.035416666666</v>
      </c>
      <c r="C120" t="s">
        <v>97</v>
      </c>
      <c r="D120">
        <v>0.01</v>
      </c>
      <c r="F120">
        <v>1.0036</v>
      </c>
      <c r="I120" s="443">
        <v>42831.292361111111</v>
      </c>
      <c r="J120">
        <v>1.0041</v>
      </c>
      <c r="N120">
        <v>0.5</v>
      </c>
      <c r="Q120">
        <v>105</v>
      </c>
      <c r="R120" t="s">
        <v>97</v>
      </c>
      <c r="S120">
        <v>1</v>
      </c>
    </row>
    <row r="121" spans="1:19" x14ac:dyDescent="0.2">
      <c r="A121">
        <v>120</v>
      </c>
      <c r="B121" s="443">
        <v>42831.29583333333</v>
      </c>
      <c r="C121" t="s">
        <v>97</v>
      </c>
      <c r="D121">
        <v>0.01</v>
      </c>
      <c r="F121">
        <v>1.0052000000000001</v>
      </c>
      <c r="I121" s="443">
        <v>42831.298611111109</v>
      </c>
      <c r="J121">
        <v>1.0057</v>
      </c>
      <c r="N121">
        <v>0.5</v>
      </c>
      <c r="Q121">
        <v>106</v>
      </c>
      <c r="R121" t="s">
        <v>97</v>
      </c>
      <c r="S121">
        <v>1</v>
      </c>
    </row>
    <row r="122" spans="1:19" x14ac:dyDescent="0.2">
      <c r="A122">
        <v>121</v>
      </c>
      <c r="B122" s="443">
        <v>42831.298611111109</v>
      </c>
      <c r="C122" t="s">
        <v>97</v>
      </c>
      <c r="D122">
        <v>0.01</v>
      </c>
      <c r="F122">
        <v>1.006</v>
      </c>
      <c r="I122" s="443">
        <v>42831.303472222222</v>
      </c>
      <c r="J122">
        <v>1.0065</v>
      </c>
      <c r="N122">
        <v>0.5</v>
      </c>
      <c r="Q122">
        <v>107</v>
      </c>
      <c r="R122" t="s">
        <v>97</v>
      </c>
      <c r="S122">
        <v>1</v>
      </c>
    </row>
    <row r="123" spans="1:19" x14ac:dyDescent="0.2">
      <c r="A123">
        <v>122</v>
      </c>
      <c r="B123" s="443">
        <v>42831.304166666669</v>
      </c>
      <c r="C123" t="s">
        <v>97</v>
      </c>
      <c r="D123">
        <v>0.01</v>
      </c>
      <c r="F123">
        <v>1.0068999999999999</v>
      </c>
      <c r="I123" s="443">
        <v>42832.702777777777</v>
      </c>
      <c r="J123">
        <v>1.0074000000000001</v>
      </c>
      <c r="N123">
        <v>0.53</v>
      </c>
      <c r="Q123">
        <v>108</v>
      </c>
      <c r="R123" t="s">
        <v>97</v>
      </c>
      <c r="S123">
        <v>1</v>
      </c>
    </row>
    <row r="124" spans="1:19" x14ac:dyDescent="0.2">
      <c r="A124">
        <v>123</v>
      </c>
      <c r="B124" s="443">
        <v>42832.703472222223</v>
      </c>
      <c r="C124" t="s">
        <v>97</v>
      </c>
      <c r="D124">
        <v>0.01</v>
      </c>
      <c r="F124">
        <v>1.0078</v>
      </c>
      <c r="I124" s="443">
        <v>42832.718055555553</v>
      </c>
      <c r="J124">
        <v>1.0083</v>
      </c>
      <c r="N124">
        <v>0.5</v>
      </c>
      <c r="Q124">
        <v>109</v>
      </c>
      <c r="R124" t="s">
        <v>97</v>
      </c>
      <c r="S124">
        <v>1</v>
      </c>
    </row>
    <row r="125" spans="1:19" x14ac:dyDescent="0.2">
      <c r="A125">
        <v>124</v>
      </c>
      <c r="B125" s="443">
        <v>42832.74722222222</v>
      </c>
      <c r="C125" t="s">
        <v>97</v>
      </c>
      <c r="D125">
        <v>0.01</v>
      </c>
      <c r="F125">
        <v>1.0097</v>
      </c>
      <c r="I125" s="443">
        <v>42835.043055555558</v>
      </c>
      <c r="J125">
        <v>1.0102</v>
      </c>
      <c r="N125">
        <v>0.52</v>
      </c>
      <c r="Q125">
        <v>110</v>
      </c>
      <c r="R125" t="s">
        <v>97</v>
      </c>
      <c r="S125">
        <v>1</v>
      </c>
    </row>
    <row r="126" spans="1:19" x14ac:dyDescent="0.2">
      <c r="A126">
        <v>125</v>
      </c>
      <c r="B126" s="443">
        <v>42835.905555555553</v>
      </c>
      <c r="C126" t="s">
        <v>97</v>
      </c>
      <c r="D126">
        <v>0.01</v>
      </c>
      <c r="F126">
        <v>1.0086999999999999</v>
      </c>
      <c r="I126" s="443">
        <v>42836.104166666664</v>
      </c>
      <c r="J126">
        <v>1.0092000000000001</v>
      </c>
      <c r="N126">
        <v>0.53</v>
      </c>
      <c r="Q126">
        <v>111</v>
      </c>
      <c r="R126" t="s">
        <v>97</v>
      </c>
      <c r="S126">
        <v>1</v>
      </c>
    </row>
    <row r="127" spans="1:19" x14ac:dyDescent="0.2">
      <c r="A127">
        <v>126</v>
      </c>
      <c r="B127" s="443">
        <v>42836.895833333336</v>
      </c>
      <c r="C127" t="s">
        <v>97</v>
      </c>
      <c r="D127">
        <v>0.01</v>
      </c>
      <c r="F127">
        <v>1.0077</v>
      </c>
      <c r="I127" s="443">
        <v>42837.734027777777</v>
      </c>
      <c r="J127">
        <v>1.0082</v>
      </c>
      <c r="N127">
        <v>0.53</v>
      </c>
      <c r="Q127">
        <v>112</v>
      </c>
      <c r="R127" t="s">
        <v>97</v>
      </c>
      <c r="S127">
        <v>1</v>
      </c>
    </row>
    <row r="128" spans="1:19" x14ac:dyDescent="0.2">
      <c r="A128">
        <v>127</v>
      </c>
      <c r="B128" s="443">
        <v>42837.734722222223</v>
      </c>
      <c r="C128" t="s">
        <v>97</v>
      </c>
      <c r="D128">
        <v>0.01</v>
      </c>
      <c r="F128">
        <v>1.0088999999999999</v>
      </c>
      <c r="I128" s="443">
        <v>42864.390277777777</v>
      </c>
      <c r="J128">
        <v>1.0013000000000001</v>
      </c>
      <c r="N128">
        <v>-6.89</v>
      </c>
      <c r="Q128">
        <v>113</v>
      </c>
      <c r="R128" t="s">
        <v>97</v>
      </c>
      <c r="S128">
        <v>4</v>
      </c>
    </row>
    <row r="129" spans="1:19" x14ac:dyDescent="0.2">
      <c r="A129">
        <v>128</v>
      </c>
      <c r="B129" s="443">
        <v>42839.445833333331</v>
      </c>
      <c r="C129" t="s">
        <v>790</v>
      </c>
      <c r="D129">
        <v>0.03</v>
      </c>
      <c r="F129">
        <v>1.0068999999999999</v>
      </c>
      <c r="I129" s="443">
        <v>42864.390972222223</v>
      </c>
      <c r="J129">
        <v>1.0068999999999999</v>
      </c>
      <c r="K129" t="s">
        <v>791</v>
      </c>
      <c r="Q129">
        <v>113</v>
      </c>
      <c r="R129" t="s">
        <v>97</v>
      </c>
      <c r="S129">
        <v>4</v>
      </c>
    </row>
    <row r="130" spans="1:19" x14ac:dyDescent="0.2">
      <c r="A130">
        <v>129</v>
      </c>
      <c r="B130" s="443">
        <v>42839.863888888889</v>
      </c>
      <c r="C130" t="s">
        <v>97</v>
      </c>
      <c r="D130">
        <v>0.1</v>
      </c>
      <c r="F130">
        <v>1.0054000000000001</v>
      </c>
      <c r="I130" s="443">
        <v>42864.390277777777</v>
      </c>
      <c r="J130">
        <v>1.0013000000000001</v>
      </c>
      <c r="N130">
        <v>-34.979999999999997</v>
      </c>
      <c r="Q130">
        <v>113</v>
      </c>
      <c r="R130" t="s">
        <v>97</v>
      </c>
      <c r="S130">
        <v>4</v>
      </c>
    </row>
    <row r="131" spans="1:19" x14ac:dyDescent="0.2">
      <c r="A131">
        <v>136</v>
      </c>
      <c r="B131" s="443">
        <v>42846.76458333333</v>
      </c>
      <c r="C131" t="s">
        <v>97</v>
      </c>
      <c r="D131">
        <v>0.31</v>
      </c>
      <c r="F131">
        <v>0.99950000000000006</v>
      </c>
      <c r="I131" s="443">
        <v>42864.390277777777</v>
      </c>
      <c r="J131">
        <v>1.0013000000000001</v>
      </c>
      <c r="N131">
        <v>68.599999999999994</v>
      </c>
      <c r="Q131">
        <v>113</v>
      </c>
      <c r="R131" t="s">
        <v>97</v>
      </c>
      <c r="S131">
        <v>4</v>
      </c>
    </row>
    <row r="132" spans="1:19" x14ac:dyDescent="0.2">
      <c r="A132">
        <v>130</v>
      </c>
      <c r="B132" s="443">
        <v>42843.737500000003</v>
      </c>
      <c r="C132" t="s">
        <v>98</v>
      </c>
      <c r="D132">
        <v>0.01</v>
      </c>
      <c r="F132">
        <v>0.99639999999999995</v>
      </c>
      <c r="I132" s="443">
        <v>42843.796527777777</v>
      </c>
      <c r="J132">
        <v>0.99590000000000001</v>
      </c>
      <c r="N132">
        <v>0.5</v>
      </c>
      <c r="Q132">
        <v>114</v>
      </c>
      <c r="R132" t="s">
        <v>98</v>
      </c>
      <c r="S132">
        <v>1</v>
      </c>
    </row>
    <row r="133" spans="1:19" x14ac:dyDescent="0.2">
      <c r="A133">
        <v>131</v>
      </c>
      <c r="B133" s="443">
        <v>42844.375694444447</v>
      </c>
      <c r="C133" t="s">
        <v>98</v>
      </c>
      <c r="D133">
        <v>0.01</v>
      </c>
      <c r="F133">
        <v>0.99719999999999998</v>
      </c>
      <c r="I133" s="443">
        <v>42844.40347222222</v>
      </c>
      <c r="J133">
        <v>0.99670000000000003</v>
      </c>
      <c r="N133">
        <v>0.5</v>
      </c>
      <c r="Q133">
        <v>115</v>
      </c>
      <c r="R133" t="s">
        <v>98</v>
      </c>
      <c r="S133">
        <v>1</v>
      </c>
    </row>
    <row r="134" spans="1:19" x14ac:dyDescent="0.2">
      <c r="A134">
        <v>132</v>
      </c>
      <c r="B134" s="443">
        <v>42845.286805555559</v>
      </c>
      <c r="C134" t="s">
        <v>98</v>
      </c>
      <c r="D134">
        <v>0.01</v>
      </c>
      <c r="F134">
        <v>0.99580000000000002</v>
      </c>
      <c r="I134" s="443">
        <v>42845.344444444447</v>
      </c>
      <c r="J134">
        <v>0.99529999999999996</v>
      </c>
      <c r="N134">
        <v>0.5</v>
      </c>
      <c r="Q134">
        <v>116</v>
      </c>
      <c r="R134" t="s">
        <v>98</v>
      </c>
      <c r="S134">
        <v>1</v>
      </c>
    </row>
    <row r="135" spans="1:19" x14ac:dyDescent="0.2">
      <c r="A135">
        <v>133</v>
      </c>
      <c r="B135" s="443">
        <v>42845.651388888888</v>
      </c>
      <c r="C135" t="s">
        <v>98</v>
      </c>
      <c r="D135">
        <v>0.01</v>
      </c>
      <c r="F135">
        <v>0.99429999999999996</v>
      </c>
      <c r="I135" s="443">
        <v>42848.875</v>
      </c>
      <c r="J135">
        <v>0.99529999999999996</v>
      </c>
      <c r="N135">
        <v>-1.18</v>
      </c>
      <c r="Q135">
        <v>117</v>
      </c>
      <c r="R135" t="s">
        <v>98</v>
      </c>
      <c r="S135">
        <v>3</v>
      </c>
    </row>
    <row r="136" spans="1:19" x14ac:dyDescent="0.2">
      <c r="A136">
        <v>134</v>
      </c>
      <c r="B136" s="443">
        <v>42846.862500000003</v>
      </c>
      <c r="C136" t="s">
        <v>98</v>
      </c>
      <c r="D136">
        <v>0.03</v>
      </c>
      <c r="F136">
        <v>0.99629999999999996</v>
      </c>
      <c r="I136" s="443">
        <v>42848.875</v>
      </c>
      <c r="J136">
        <v>0.99529999999999996</v>
      </c>
      <c r="N136">
        <v>3.03</v>
      </c>
      <c r="Q136">
        <v>117</v>
      </c>
      <c r="R136" t="s">
        <v>98</v>
      </c>
      <c r="S136">
        <v>3</v>
      </c>
    </row>
    <row r="137" spans="1:19" x14ac:dyDescent="0.2">
      <c r="A137">
        <v>135</v>
      </c>
      <c r="B137" s="443">
        <v>42846.799305555556</v>
      </c>
      <c r="C137" t="s">
        <v>98</v>
      </c>
      <c r="D137">
        <v>0.1</v>
      </c>
      <c r="F137">
        <v>0.99780000000000002</v>
      </c>
      <c r="I137" s="443">
        <v>42848.875</v>
      </c>
      <c r="J137">
        <v>0.99529999999999996</v>
      </c>
      <c r="N137">
        <v>25.25</v>
      </c>
      <c r="Q137">
        <v>117</v>
      </c>
      <c r="R137" t="s">
        <v>98</v>
      </c>
      <c r="S137">
        <v>3</v>
      </c>
    </row>
    <row r="138" spans="1:19" x14ac:dyDescent="0.2">
      <c r="A138">
        <v>137</v>
      </c>
      <c r="B138" s="443">
        <v>42848.883333333331</v>
      </c>
      <c r="C138" t="s">
        <v>98</v>
      </c>
      <c r="D138">
        <v>0.01</v>
      </c>
      <c r="F138">
        <v>0.99280000000000002</v>
      </c>
      <c r="I138" s="443">
        <v>42848.884027777778</v>
      </c>
      <c r="J138">
        <v>0.99229999999999996</v>
      </c>
      <c r="N138">
        <v>0.5</v>
      </c>
      <c r="Q138">
        <v>118</v>
      </c>
      <c r="R138" t="s">
        <v>98</v>
      </c>
      <c r="S138">
        <v>1</v>
      </c>
    </row>
    <row r="139" spans="1:19" x14ac:dyDescent="0.2">
      <c r="A139">
        <v>138</v>
      </c>
      <c r="B139" s="443">
        <v>42848.884027777778</v>
      </c>
      <c r="C139" t="s">
        <v>98</v>
      </c>
      <c r="D139">
        <v>0.01</v>
      </c>
      <c r="F139">
        <v>0.99199999999999999</v>
      </c>
      <c r="I139" s="443">
        <v>42848.915277777778</v>
      </c>
      <c r="J139">
        <v>0.99150000000000005</v>
      </c>
      <c r="N139">
        <v>0.5</v>
      </c>
      <c r="Q139">
        <v>119</v>
      </c>
      <c r="R139" t="s">
        <v>98</v>
      </c>
      <c r="S139">
        <v>1</v>
      </c>
    </row>
    <row r="140" spans="1:19" x14ac:dyDescent="0.2">
      <c r="A140">
        <v>139</v>
      </c>
      <c r="B140" s="443">
        <v>42848.915972222225</v>
      </c>
      <c r="C140" t="s">
        <v>98</v>
      </c>
      <c r="D140">
        <v>0.01</v>
      </c>
      <c r="F140">
        <v>0.9909</v>
      </c>
      <c r="I140" s="443">
        <v>42849.263194444444</v>
      </c>
      <c r="J140">
        <v>0.99609999999999999</v>
      </c>
      <c r="N140">
        <v>-5.39</v>
      </c>
      <c r="Q140">
        <v>120</v>
      </c>
      <c r="R140" t="s">
        <v>98</v>
      </c>
      <c r="S140">
        <v>4</v>
      </c>
    </row>
    <row r="141" spans="1:19" x14ac:dyDescent="0.2">
      <c r="A141">
        <v>140</v>
      </c>
      <c r="B141" s="443">
        <v>42849.115277777775</v>
      </c>
      <c r="C141" t="s">
        <v>789</v>
      </c>
      <c r="D141">
        <v>0.03</v>
      </c>
      <c r="F141">
        <v>0.99390000000000001</v>
      </c>
      <c r="I141" s="443">
        <v>42849.263194444444</v>
      </c>
      <c r="J141">
        <v>0.99390000000000001</v>
      </c>
      <c r="K141" t="s">
        <v>791</v>
      </c>
      <c r="Q141">
        <v>120</v>
      </c>
      <c r="R141" t="s">
        <v>98</v>
      </c>
      <c r="S141">
        <v>4</v>
      </c>
    </row>
    <row r="142" spans="1:19" x14ac:dyDescent="0.2">
      <c r="A142">
        <v>141</v>
      </c>
      <c r="B142" s="443">
        <v>42849.115277777775</v>
      </c>
      <c r="C142" t="s">
        <v>789</v>
      </c>
      <c r="D142">
        <v>0.1</v>
      </c>
      <c r="F142">
        <v>0.99539999999999995</v>
      </c>
      <c r="I142" s="443">
        <v>42849.263194444444</v>
      </c>
      <c r="J142">
        <v>0.99539999999999995</v>
      </c>
      <c r="K142" t="s">
        <v>791</v>
      </c>
      <c r="Q142">
        <v>120</v>
      </c>
      <c r="R142" t="s">
        <v>98</v>
      </c>
      <c r="S142">
        <v>4</v>
      </c>
    </row>
    <row r="143" spans="1:19" x14ac:dyDescent="0.2">
      <c r="A143">
        <v>142</v>
      </c>
      <c r="B143" s="443">
        <v>42849.130555555559</v>
      </c>
      <c r="C143" t="s">
        <v>98</v>
      </c>
      <c r="D143">
        <v>0.31</v>
      </c>
      <c r="F143">
        <v>0.99690000000000001</v>
      </c>
      <c r="I143" s="443">
        <v>42849.263194444444</v>
      </c>
      <c r="J143">
        <v>0.99609999999999999</v>
      </c>
      <c r="N143">
        <v>24.9</v>
      </c>
      <c r="Q143">
        <v>120</v>
      </c>
      <c r="R143" t="s">
        <v>98</v>
      </c>
      <c r="S143">
        <v>4</v>
      </c>
    </row>
    <row r="144" spans="1:19" x14ac:dyDescent="0.2">
      <c r="A144">
        <v>143</v>
      </c>
      <c r="B144" s="443">
        <v>42849.263194444444</v>
      </c>
      <c r="C144" t="s">
        <v>98</v>
      </c>
      <c r="D144">
        <v>0.01</v>
      </c>
      <c r="F144">
        <v>0.99580000000000002</v>
      </c>
      <c r="I144" s="443">
        <v>42849.286111111112</v>
      </c>
      <c r="J144">
        <v>0.99529999999999996</v>
      </c>
      <c r="N144">
        <v>0.5</v>
      </c>
      <c r="Q144">
        <v>121</v>
      </c>
      <c r="R144" t="s">
        <v>98</v>
      </c>
      <c r="S144">
        <v>1</v>
      </c>
    </row>
    <row r="145" spans="1:19" x14ac:dyDescent="0.2">
      <c r="A145">
        <v>144</v>
      </c>
      <c r="B145" s="443">
        <v>42849.292361111111</v>
      </c>
      <c r="C145" t="s">
        <v>98</v>
      </c>
      <c r="D145">
        <v>0.01</v>
      </c>
      <c r="F145">
        <v>0.99519999999999997</v>
      </c>
      <c r="I145" s="443">
        <v>42849.324999999997</v>
      </c>
      <c r="J145">
        <v>0.99470000000000003</v>
      </c>
      <c r="N145">
        <v>0.5</v>
      </c>
      <c r="Q145">
        <v>122</v>
      </c>
      <c r="R145" t="s">
        <v>98</v>
      </c>
      <c r="S145">
        <v>1</v>
      </c>
    </row>
    <row r="146" spans="1:19" x14ac:dyDescent="0.2">
      <c r="A146">
        <v>145</v>
      </c>
      <c r="B146" s="443">
        <v>42849.331250000003</v>
      </c>
      <c r="C146" t="s">
        <v>98</v>
      </c>
      <c r="D146">
        <v>0.01</v>
      </c>
      <c r="F146">
        <v>0.99439999999999995</v>
      </c>
      <c r="I146" s="443">
        <v>42849.338194444441</v>
      </c>
      <c r="J146">
        <v>0.99390000000000001</v>
      </c>
      <c r="N146">
        <v>0.5</v>
      </c>
      <c r="Q146">
        <v>123</v>
      </c>
      <c r="R146" t="s">
        <v>98</v>
      </c>
      <c r="S146">
        <v>1</v>
      </c>
    </row>
    <row r="147" spans="1:19" x14ac:dyDescent="0.2">
      <c r="A147">
        <v>146</v>
      </c>
      <c r="B147" s="443">
        <v>42849.45208333333</v>
      </c>
      <c r="C147" t="s">
        <v>98</v>
      </c>
      <c r="D147">
        <v>0.01</v>
      </c>
      <c r="F147">
        <v>0.99439999999999995</v>
      </c>
      <c r="I147" s="443">
        <v>42849.553472222222</v>
      </c>
      <c r="J147">
        <v>0.99390000000000001</v>
      </c>
      <c r="N147">
        <v>0.5</v>
      </c>
      <c r="Q147">
        <v>124</v>
      </c>
      <c r="R147" t="s">
        <v>98</v>
      </c>
      <c r="S147">
        <v>1</v>
      </c>
    </row>
    <row r="148" spans="1:19" x14ac:dyDescent="0.2">
      <c r="A148">
        <v>147</v>
      </c>
      <c r="B148" s="443">
        <v>42850.286111111112</v>
      </c>
      <c r="C148" t="s">
        <v>98</v>
      </c>
      <c r="D148">
        <v>0.01</v>
      </c>
      <c r="F148">
        <v>0.99450000000000005</v>
      </c>
      <c r="I148" s="443">
        <v>42850.51458333333</v>
      </c>
      <c r="J148">
        <v>0.99399999999999999</v>
      </c>
      <c r="N148">
        <v>0.5</v>
      </c>
      <c r="Q148">
        <v>125</v>
      </c>
      <c r="R148" t="s">
        <v>98</v>
      </c>
      <c r="S148">
        <v>1</v>
      </c>
    </row>
    <row r="149" spans="1:19" x14ac:dyDescent="0.2">
      <c r="A149">
        <v>148</v>
      </c>
      <c r="B149" s="443">
        <v>42850.605555555558</v>
      </c>
      <c r="C149" t="s">
        <v>98</v>
      </c>
      <c r="D149">
        <v>0.01</v>
      </c>
      <c r="F149">
        <v>0.9919</v>
      </c>
      <c r="I149" s="443">
        <v>42853.37777777778</v>
      </c>
      <c r="J149">
        <v>0.99239999999999995</v>
      </c>
      <c r="N149">
        <v>-1.37</v>
      </c>
      <c r="Q149">
        <v>126</v>
      </c>
      <c r="R149" t="s">
        <v>98</v>
      </c>
      <c r="S149">
        <v>2</v>
      </c>
    </row>
    <row r="150" spans="1:19" x14ac:dyDescent="0.2">
      <c r="A150">
        <v>149</v>
      </c>
      <c r="B150" s="443">
        <v>42853.219444444447</v>
      </c>
      <c r="C150" t="s">
        <v>98</v>
      </c>
      <c r="D150">
        <v>0.03</v>
      </c>
      <c r="F150">
        <v>0.99439999999999995</v>
      </c>
      <c r="I150" s="443">
        <v>42853.37777777778</v>
      </c>
      <c r="J150">
        <v>0.99239999999999995</v>
      </c>
      <c r="N150">
        <v>6.05</v>
      </c>
      <c r="Q150">
        <v>126</v>
      </c>
      <c r="R150" t="s">
        <v>98</v>
      </c>
      <c r="S150">
        <v>2</v>
      </c>
    </row>
    <row r="151" spans="1:19" x14ac:dyDescent="0.2">
      <c r="A151">
        <v>150</v>
      </c>
      <c r="B151" s="443">
        <v>42853.379166666666</v>
      </c>
      <c r="C151" t="s">
        <v>98</v>
      </c>
      <c r="D151">
        <v>0.01</v>
      </c>
      <c r="F151">
        <v>0.99109999999999998</v>
      </c>
      <c r="I151" s="443">
        <v>42853.379166666666</v>
      </c>
      <c r="J151">
        <v>0.99060000000000004</v>
      </c>
      <c r="N151">
        <v>0.5</v>
      </c>
      <c r="Q151">
        <v>127</v>
      </c>
      <c r="R151" t="s">
        <v>98</v>
      </c>
      <c r="S151">
        <v>1</v>
      </c>
    </row>
    <row r="152" spans="1:19" x14ac:dyDescent="0.2">
      <c r="A152">
        <v>151</v>
      </c>
      <c r="B152" s="443">
        <v>42853.379166666666</v>
      </c>
      <c r="C152" t="s">
        <v>98</v>
      </c>
      <c r="D152">
        <v>0.01</v>
      </c>
      <c r="F152">
        <v>0.99029999999999996</v>
      </c>
      <c r="I152" s="443">
        <v>42853.379166666666</v>
      </c>
      <c r="J152">
        <v>0.98980000000000001</v>
      </c>
      <c r="N152">
        <v>0.51</v>
      </c>
      <c r="Q152">
        <v>128</v>
      </c>
      <c r="R152" t="s">
        <v>98</v>
      </c>
      <c r="S152">
        <v>1</v>
      </c>
    </row>
    <row r="153" spans="1:19" x14ac:dyDescent="0.2">
      <c r="A153">
        <v>152</v>
      </c>
      <c r="B153" s="443">
        <v>42853.379861111112</v>
      </c>
      <c r="C153" t="s">
        <v>98</v>
      </c>
      <c r="D153">
        <v>0.01</v>
      </c>
      <c r="F153">
        <v>0.99009999999999998</v>
      </c>
      <c r="I153" s="443">
        <v>42853.386111111111</v>
      </c>
      <c r="J153">
        <v>0.98960000000000004</v>
      </c>
      <c r="N153">
        <v>0.51</v>
      </c>
      <c r="Q153">
        <v>129</v>
      </c>
      <c r="R153" t="s">
        <v>98</v>
      </c>
      <c r="S153">
        <v>1</v>
      </c>
    </row>
    <row r="154" spans="1:19" x14ac:dyDescent="0.2">
      <c r="A154">
        <v>153</v>
      </c>
      <c r="B154" s="443">
        <v>42853.622916666667</v>
      </c>
      <c r="C154" t="s">
        <v>98</v>
      </c>
      <c r="D154">
        <v>0.01</v>
      </c>
      <c r="F154">
        <v>0.99419999999999997</v>
      </c>
      <c r="I154" s="443">
        <v>42853.689583333333</v>
      </c>
      <c r="J154">
        <v>0.99370000000000003</v>
      </c>
      <c r="N154">
        <v>0.5</v>
      </c>
      <c r="Q154">
        <v>130</v>
      </c>
      <c r="R154" t="s">
        <v>98</v>
      </c>
      <c r="S154">
        <v>1</v>
      </c>
    </row>
    <row r="155" spans="1:19" x14ac:dyDescent="0.2">
      <c r="A155">
        <v>154</v>
      </c>
      <c r="B155" s="443">
        <v>42856.654166666667</v>
      </c>
      <c r="C155" t="s">
        <v>98</v>
      </c>
      <c r="D155">
        <v>0.01</v>
      </c>
      <c r="F155">
        <v>0.99470000000000003</v>
      </c>
      <c r="I155" s="443">
        <v>42857.390972222223</v>
      </c>
      <c r="J155">
        <v>0.99399999999999999</v>
      </c>
      <c r="N155">
        <v>0.53</v>
      </c>
      <c r="Q155">
        <v>131</v>
      </c>
      <c r="R155" t="s">
        <v>98</v>
      </c>
      <c r="S155">
        <v>1</v>
      </c>
    </row>
    <row r="156" spans="1:19" x14ac:dyDescent="0.2">
      <c r="A156">
        <v>155</v>
      </c>
      <c r="B156" s="443">
        <v>42857.508333333331</v>
      </c>
      <c r="C156" t="s">
        <v>98</v>
      </c>
      <c r="D156">
        <v>0.01</v>
      </c>
      <c r="F156">
        <v>0.99439999999999995</v>
      </c>
      <c r="I156" s="443">
        <v>42857.563194444447</v>
      </c>
      <c r="J156">
        <v>0.99390000000000001</v>
      </c>
      <c r="N156">
        <v>0.5</v>
      </c>
      <c r="Q156">
        <v>132</v>
      </c>
      <c r="R156" t="s">
        <v>98</v>
      </c>
      <c r="S156">
        <v>1</v>
      </c>
    </row>
    <row r="157" spans="1:19" x14ac:dyDescent="0.2">
      <c r="A157">
        <v>156</v>
      </c>
      <c r="B157" s="443">
        <v>42857.645833333336</v>
      </c>
      <c r="C157" t="s">
        <v>98</v>
      </c>
      <c r="D157">
        <v>0.01</v>
      </c>
      <c r="F157">
        <v>0.99309999999999998</v>
      </c>
      <c r="I157" s="443">
        <v>42857.65625</v>
      </c>
      <c r="J157">
        <v>0.99260000000000004</v>
      </c>
      <c r="N157">
        <v>0.5</v>
      </c>
      <c r="Q157">
        <v>133</v>
      </c>
      <c r="R157" t="s">
        <v>98</v>
      </c>
      <c r="S157">
        <v>1</v>
      </c>
    </row>
    <row r="158" spans="1:19" x14ac:dyDescent="0.2">
      <c r="A158">
        <v>157</v>
      </c>
      <c r="B158" s="443">
        <v>42858.411805555559</v>
      </c>
      <c r="C158" t="s">
        <v>98</v>
      </c>
      <c r="D158">
        <v>0.01</v>
      </c>
      <c r="F158">
        <v>0.98909999999999998</v>
      </c>
      <c r="I158" s="443">
        <v>42859.676388888889</v>
      </c>
      <c r="J158">
        <v>0.98809999999999998</v>
      </c>
      <c r="N158">
        <v>0.49</v>
      </c>
      <c r="Q158">
        <v>134</v>
      </c>
      <c r="R158" t="s">
        <v>98</v>
      </c>
      <c r="S158">
        <v>1</v>
      </c>
    </row>
    <row r="159" spans="1:19" x14ac:dyDescent="0.2">
      <c r="A159">
        <v>158</v>
      </c>
      <c r="B159" s="443">
        <v>42859.75277777778</v>
      </c>
      <c r="C159" t="s">
        <v>98</v>
      </c>
      <c r="D159">
        <v>0.01</v>
      </c>
      <c r="F159">
        <v>0.98809999999999998</v>
      </c>
      <c r="I159" s="443">
        <v>42859.767361111109</v>
      </c>
      <c r="J159">
        <v>0.98760000000000003</v>
      </c>
      <c r="N159">
        <v>0.51</v>
      </c>
      <c r="Q159">
        <v>135</v>
      </c>
      <c r="R159" t="s">
        <v>98</v>
      </c>
      <c r="S159">
        <v>1</v>
      </c>
    </row>
    <row r="160" spans="1:19" x14ac:dyDescent="0.2">
      <c r="A160">
        <v>159</v>
      </c>
      <c r="B160" s="443">
        <v>42859.917361111111</v>
      </c>
      <c r="C160" t="s">
        <v>98</v>
      </c>
      <c r="D160">
        <v>0.01</v>
      </c>
      <c r="F160">
        <v>0.98609999999999998</v>
      </c>
      <c r="I160" s="443">
        <v>42867.652777777781</v>
      </c>
      <c r="J160">
        <v>0.99980000000000002</v>
      </c>
      <c r="N160">
        <v>-15.09</v>
      </c>
      <c r="Q160">
        <v>136</v>
      </c>
      <c r="R160" t="s">
        <v>98</v>
      </c>
      <c r="S160">
        <v>3</v>
      </c>
    </row>
    <row r="161" spans="1:19" x14ac:dyDescent="0.2">
      <c r="A161">
        <v>160</v>
      </c>
      <c r="B161" s="443">
        <v>42864.411111111112</v>
      </c>
      <c r="C161" t="s">
        <v>789</v>
      </c>
      <c r="D161">
        <v>0.03</v>
      </c>
      <c r="F161">
        <v>0.99790000000000001</v>
      </c>
      <c r="I161" s="443">
        <v>42867.652777777781</v>
      </c>
      <c r="J161">
        <v>0.99790000000000001</v>
      </c>
      <c r="K161" t="s">
        <v>791</v>
      </c>
      <c r="Q161">
        <v>136</v>
      </c>
      <c r="R161" t="s">
        <v>98</v>
      </c>
      <c r="S161">
        <v>3</v>
      </c>
    </row>
    <row r="162" spans="1:19" x14ac:dyDescent="0.2">
      <c r="A162">
        <v>162</v>
      </c>
      <c r="B162" s="443">
        <v>42867.645138888889</v>
      </c>
      <c r="C162" t="s">
        <v>98</v>
      </c>
      <c r="D162">
        <v>0.31</v>
      </c>
      <c r="F162">
        <v>1.0008999999999999</v>
      </c>
      <c r="I162" s="443">
        <v>42867.652777777781</v>
      </c>
      <c r="J162">
        <v>0.99980000000000002</v>
      </c>
      <c r="N162">
        <v>34.11</v>
      </c>
      <c r="Q162">
        <v>136</v>
      </c>
      <c r="R162" t="s">
        <v>98</v>
      </c>
      <c r="S162">
        <v>3</v>
      </c>
    </row>
    <row r="163" spans="1:19" x14ac:dyDescent="0.2">
      <c r="A163">
        <v>163</v>
      </c>
      <c r="B163" s="443">
        <v>42864.492361111108</v>
      </c>
      <c r="C163" t="s">
        <v>97</v>
      </c>
      <c r="D163">
        <v>0.01</v>
      </c>
      <c r="F163">
        <v>1.0037</v>
      </c>
      <c r="I163" s="443">
        <v>42864.497916666667</v>
      </c>
      <c r="J163">
        <v>1.0042</v>
      </c>
      <c r="N163">
        <v>0.5</v>
      </c>
      <c r="Q163">
        <v>137</v>
      </c>
      <c r="R163" t="s">
        <v>97</v>
      </c>
      <c r="S163">
        <v>1</v>
      </c>
    </row>
    <row r="164" spans="1:19" x14ac:dyDescent="0.2">
      <c r="A164">
        <v>164</v>
      </c>
      <c r="B164" s="443">
        <v>42864.499305555553</v>
      </c>
      <c r="C164" t="s">
        <v>97</v>
      </c>
      <c r="D164">
        <v>0.01</v>
      </c>
      <c r="F164">
        <v>1.0048999999999999</v>
      </c>
      <c r="I164" s="443">
        <v>42864.53125</v>
      </c>
      <c r="J164">
        <v>1.0054000000000001</v>
      </c>
      <c r="N164">
        <v>0.5</v>
      </c>
      <c r="Q164">
        <v>138</v>
      </c>
      <c r="R164" t="s">
        <v>97</v>
      </c>
      <c r="S164">
        <v>1</v>
      </c>
    </row>
    <row r="165" spans="1:19" x14ac:dyDescent="0.2">
      <c r="A165">
        <v>165</v>
      </c>
      <c r="B165" s="443">
        <v>42865.877083333333</v>
      </c>
      <c r="C165" t="s">
        <v>97</v>
      </c>
      <c r="D165">
        <v>0.01</v>
      </c>
      <c r="F165">
        <v>1.0089999999999999</v>
      </c>
      <c r="I165" s="443">
        <v>42866.209027777775</v>
      </c>
      <c r="J165">
        <v>1.0094000000000001</v>
      </c>
      <c r="N165">
        <v>0.48</v>
      </c>
      <c r="Q165">
        <v>139</v>
      </c>
      <c r="R165" t="s">
        <v>97</v>
      </c>
      <c r="S165">
        <v>1</v>
      </c>
    </row>
    <row r="166" spans="1:19" x14ac:dyDescent="0.2">
      <c r="A166">
        <v>166</v>
      </c>
      <c r="B166" s="443">
        <v>42866.512499999997</v>
      </c>
      <c r="C166" t="s">
        <v>97</v>
      </c>
      <c r="D166">
        <v>0.01</v>
      </c>
      <c r="F166">
        <v>1.0094000000000001</v>
      </c>
      <c r="I166" s="443">
        <v>42866.522222222222</v>
      </c>
      <c r="J166">
        <v>1.0099</v>
      </c>
      <c r="N166">
        <v>0.5</v>
      </c>
      <c r="Q166">
        <v>140</v>
      </c>
      <c r="R166" t="s">
        <v>97</v>
      </c>
      <c r="S166">
        <v>1</v>
      </c>
    </row>
    <row r="167" spans="1:19" x14ac:dyDescent="0.2">
      <c r="A167">
        <v>167</v>
      </c>
      <c r="B167" s="443">
        <v>42866.557638888888</v>
      </c>
      <c r="C167" t="s">
        <v>97</v>
      </c>
      <c r="D167">
        <v>0.01</v>
      </c>
      <c r="F167">
        <v>1.0097</v>
      </c>
      <c r="I167" s="443">
        <v>43035.49722222222</v>
      </c>
      <c r="J167">
        <v>1.0028999999999999</v>
      </c>
      <c r="N167">
        <v>-2.39</v>
      </c>
      <c r="Q167">
        <v>141</v>
      </c>
      <c r="R167" t="s">
        <v>97</v>
      </c>
      <c r="S167">
        <v>4</v>
      </c>
    </row>
    <row r="168" spans="1:19" x14ac:dyDescent="0.2">
      <c r="A168">
        <v>170</v>
      </c>
      <c r="B168" s="443">
        <v>42870.185416666667</v>
      </c>
      <c r="C168" t="s">
        <v>790</v>
      </c>
      <c r="D168">
        <v>0.03</v>
      </c>
      <c r="F168">
        <v>1.0052000000000001</v>
      </c>
      <c r="I168" s="443">
        <v>43035.497916666667</v>
      </c>
      <c r="J168">
        <v>1.0052000000000001</v>
      </c>
      <c r="K168" t="s">
        <v>791</v>
      </c>
      <c r="Q168">
        <v>141</v>
      </c>
      <c r="R168" t="s">
        <v>97</v>
      </c>
      <c r="S168">
        <v>4</v>
      </c>
    </row>
    <row r="169" spans="1:19" x14ac:dyDescent="0.2">
      <c r="A169">
        <v>171</v>
      </c>
      <c r="B169" s="443">
        <v>42870.185416666667</v>
      </c>
      <c r="C169" t="s">
        <v>790</v>
      </c>
      <c r="D169">
        <v>0.1</v>
      </c>
      <c r="F169">
        <v>1.0037</v>
      </c>
      <c r="I169" s="443">
        <v>43035.497916666667</v>
      </c>
      <c r="J169">
        <v>1.0037</v>
      </c>
      <c r="K169" t="s">
        <v>791</v>
      </c>
      <c r="Q169">
        <v>141</v>
      </c>
      <c r="R169" t="s">
        <v>97</v>
      </c>
      <c r="S169">
        <v>4</v>
      </c>
    </row>
    <row r="170" spans="1:19" x14ac:dyDescent="0.2">
      <c r="A170">
        <v>172</v>
      </c>
      <c r="B170" s="443">
        <v>43035.445138888892</v>
      </c>
      <c r="C170" t="s">
        <v>97</v>
      </c>
      <c r="D170">
        <v>0.31</v>
      </c>
      <c r="F170">
        <v>1.0022</v>
      </c>
      <c r="I170" s="443">
        <v>43035.49722222222</v>
      </c>
      <c r="J170">
        <v>1.0028999999999999</v>
      </c>
      <c r="N170">
        <v>21.64</v>
      </c>
      <c r="Q170">
        <v>141</v>
      </c>
      <c r="R170" t="s">
        <v>97</v>
      </c>
      <c r="S170">
        <v>4</v>
      </c>
    </row>
    <row r="171" spans="1:19" x14ac:dyDescent="0.2">
      <c r="A171">
        <v>161</v>
      </c>
      <c r="B171" s="443">
        <v>42867.652777777781</v>
      </c>
      <c r="C171" t="s">
        <v>98</v>
      </c>
      <c r="D171">
        <v>0.1</v>
      </c>
      <c r="F171">
        <v>0.99939999999999996</v>
      </c>
      <c r="I171" s="443">
        <v>42867.652777777781</v>
      </c>
      <c r="J171">
        <v>0.99970000000000003</v>
      </c>
      <c r="N171">
        <v>-3</v>
      </c>
      <c r="Q171">
        <v>142</v>
      </c>
      <c r="R171" t="s">
        <v>98</v>
      </c>
      <c r="S171">
        <v>1</v>
      </c>
    </row>
    <row r="172" spans="1:19" x14ac:dyDescent="0.2">
      <c r="A172">
        <v>168</v>
      </c>
      <c r="B172" s="443">
        <v>42867.652777777781</v>
      </c>
      <c r="C172" t="s">
        <v>98</v>
      </c>
      <c r="D172">
        <v>0.01</v>
      </c>
      <c r="F172">
        <v>0.99909999999999999</v>
      </c>
      <c r="I172" s="443">
        <v>42870.37222222222</v>
      </c>
      <c r="J172">
        <v>0.99939999999999996</v>
      </c>
      <c r="N172">
        <v>-0.47</v>
      </c>
      <c r="Q172">
        <v>143</v>
      </c>
      <c r="R172" t="s">
        <v>98</v>
      </c>
      <c r="S172">
        <v>2</v>
      </c>
    </row>
    <row r="173" spans="1:19" x14ac:dyDescent="0.2">
      <c r="A173">
        <v>169</v>
      </c>
      <c r="B173" s="443">
        <v>42870.185416666667</v>
      </c>
      <c r="C173" t="s">
        <v>98</v>
      </c>
      <c r="D173">
        <v>0.03</v>
      </c>
      <c r="F173">
        <v>1.0012000000000001</v>
      </c>
      <c r="I173" s="443">
        <v>42870.37222222222</v>
      </c>
      <c r="J173">
        <v>0.99939999999999996</v>
      </c>
      <c r="N173">
        <v>5.4</v>
      </c>
      <c r="Q173">
        <v>143</v>
      </c>
      <c r="R173" t="s">
        <v>98</v>
      </c>
      <c r="S173">
        <v>2</v>
      </c>
    </row>
    <row r="174" spans="1:19" x14ac:dyDescent="0.2">
      <c r="A174">
        <v>173</v>
      </c>
      <c r="B174" s="443">
        <v>42870.525000000001</v>
      </c>
      <c r="C174" t="s">
        <v>98</v>
      </c>
      <c r="D174">
        <v>0.01</v>
      </c>
      <c r="F174">
        <v>0.99639999999999995</v>
      </c>
      <c r="I174" s="443">
        <v>42870.988888888889</v>
      </c>
      <c r="J174">
        <v>0.99590000000000001</v>
      </c>
      <c r="N174">
        <v>0.5</v>
      </c>
      <c r="Q174">
        <v>144</v>
      </c>
      <c r="R174" t="s">
        <v>98</v>
      </c>
      <c r="S174">
        <v>1</v>
      </c>
    </row>
    <row r="175" spans="1:19" x14ac:dyDescent="0.2">
      <c r="A175">
        <v>174</v>
      </c>
      <c r="B175" s="443">
        <v>42871.306944444441</v>
      </c>
      <c r="C175" t="s">
        <v>98</v>
      </c>
      <c r="D175">
        <v>0.01</v>
      </c>
      <c r="F175">
        <v>0.99260000000000004</v>
      </c>
      <c r="I175" s="443">
        <v>42871.365277777775</v>
      </c>
      <c r="J175">
        <v>0.99209999999999998</v>
      </c>
      <c r="N175">
        <v>0.5</v>
      </c>
      <c r="Q175">
        <v>145</v>
      </c>
      <c r="R175" t="s">
        <v>98</v>
      </c>
      <c r="S175">
        <v>1</v>
      </c>
    </row>
    <row r="176" spans="1:19" x14ac:dyDescent="0.2">
      <c r="A176">
        <v>175</v>
      </c>
      <c r="B176" s="443">
        <v>42871.375</v>
      </c>
      <c r="C176" t="s">
        <v>98</v>
      </c>
      <c r="D176">
        <v>0.01</v>
      </c>
      <c r="F176">
        <v>0.99050000000000005</v>
      </c>
      <c r="I176" s="443">
        <v>42871.443055555559</v>
      </c>
      <c r="J176">
        <v>0.99</v>
      </c>
      <c r="N176">
        <v>0.51</v>
      </c>
      <c r="Q176">
        <v>146</v>
      </c>
      <c r="R176" t="s">
        <v>98</v>
      </c>
      <c r="S176">
        <v>1</v>
      </c>
    </row>
    <row r="177" spans="1:19" x14ac:dyDescent="0.2">
      <c r="A177">
        <v>176</v>
      </c>
      <c r="B177" s="443">
        <v>42871.521527777775</v>
      </c>
      <c r="C177" t="s">
        <v>98</v>
      </c>
      <c r="D177">
        <v>0.01</v>
      </c>
      <c r="F177">
        <v>0.99029999999999996</v>
      </c>
      <c r="I177" s="443">
        <v>42871.525694444441</v>
      </c>
      <c r="J177">
        <v>0.98980000000000001</v>
      </c>
      <c r="N177">
        <v>0.51</v>
      </c>
      <c r="Q177">
        <v>147</v>
      </c>
      <c r="R177" t="s">
        <v>98</v>
      </c>
      <c r="S177">
        <v>1</v>
      </c>
    </row>
    <row r="178" spans="1:19" x14ac:dyDescent="0.2">
      <c r="A178">
        <v>177</v>
      </c>
      <c r="B178" s="443">
        <v>42871.754166666666</v>
      </c>
      <c r="C178" t="s">
        <v>98</v>
      </c>
      <c r="D178">
        <v>0.01</v>
      </c>
      <c r="F178">
        <v>0.98519999999999996</v>
      </c>
      <c r="I178" s="443">
        <v>42871.982638888891</v>
      </c>
      <c r="J178">
        <v>0.98470000000000002</v>
      </c>
      <c r="N178">
        <v>0.51</v>
      </c>
      <c r="Q178">
        <v>148</v>
      </c>
      <c r="R178" t="s">
        <v>98</v>
      </c>
      <c r="S178">
        <v>1</v>
      </c>
    </row>
    <row r="179" spans="1:19" x14ac:dyDescent="0.2">
      <c r="A179">
        <v>178</v>
      </c>
      <c r="B179" s="443">
        <v>42872.402083333334</v>
      </c>
      <c r="C179" t="s">
        <v>98</v>
      </c>
      <c r="D179">
        <v>0.01</v>
      </c>
      <c r="F179">
        <v>0.98399999999999999</v>
      </c>
      <c r="I179" s="443">
        <v>42872.438194444447</v>
      </c>
      <c r="J179">
        <v>0.98350000000000004</v>
      </c>
      <c r="N179">
        <v>0.51</v>
      </c>
      <c r="Q179">
        <v>149</v>
      </c>
      <c r="R179" t="s">
        <v>98</v>
      </c>
      <c r="S179">
        <v>1</v>
      </c>
    </row>
    <row r="180" spans="1:19" x14ac:dyDescent="0.2">
      <c r="A180">
        <v>179</v>
      </c>
      <c r="B180" s="443">
        <v>42872.584027777775</v>
      </c>
      <c r="C180" t="s">
        <v>98</v>
      </c>
      <c r="D180">
        <v>0.01</v>
      </c>
      <c r="F180">
        <v>0.97919999999999996</v>
      </c>
      <c r="I180" s="443">
        <v>42872.592361111114</v>
      </c>
      <c r="J180">
        <v>0.97870000000000001</v>
      </c>
      <c r="N180">
        <v>0.51</v>
      </c>
      <c r="Q180">
        <v>150</v>
      </c>
      <c r="R180" t="s">
        <v>98</v>
      </c>
      <c r="S180">
        <v>1</v>
      </c>
    </row>
    <row r="181" spans="1:19" x14ac:dyDescent="0.2">
      <c r="A181">
        <v>180</v>
      </c>
      <c r="B181" s="443">
        <v>42872.59652777778</v>
      </c>
      <c r="C181" t="s">
        <v>98</v>
      </c>
      <c r="D181">
        <v>0.01</v>
      </c>
      <c r="F181">
        <v>0.97770000000000001</v>
      </c>
      <c r="I181" s="443">
        <v>42873.520138888889</v>
      </c>
      <c r="J181">
        <v>0.97670000000000001</v>
      </c>
      <c r="N181">
        <v>0.5</v>
      </c>
      <c r="Q181">
        <v>151</v>
      </c>
      <c r="R181" t="s">
        <v>98</v>
      </c>
      <c r="S181">
        <v>1</v>
      </c>
    </row>
    <row r="182" spans="1:19" x14ac:dyDescent="0.2">
      <c r="A182">
        <v>181</v>
      </c>
      <c r="B182" s="443">
        <v>42873.556944444441</v>
      </c>
      <c r="C182" t="s">
        <v>98</v>
      </c>
      <c r="D182">
        <v>0.01</v>
      </c>
      <c r="F182">
        <v>0.97870000000000001</v>
      </c>
      <c r="I182" s="443">
        <v>42873.593055555553</v>
      </c>
      <c r="J182">
        <v>0.97819999999999996</v>
      </c>
      <c r="N182">
        <v>0.51</v>
      </c>
      <c r="Q182">
        <v>152</v>
      </c>
      <c r="R182" t="s">
        <v>98</v>
      </c>
      <c r="S182">
        <v>1</v>
      </c>
    </row>
    <row r="183" spans="1:19" x14ac:dyDescent="0.2">
      <c r="A183">
        <v>182</v>
      </c>
      <c r="B183" s="443">
        <v>42873.604861111111</v>
      </c>
      <c r="C183" t="s">
        <v>98</v>
      </c>
      <c r="D183">
        <v>0.01</v>
      </c>
      <c r="F183">
        <v>0.97929999999999995</v>
      </c>
      <c r="I183" s="443">
        <v>42873.622916666667</v>
      </c>
      <c r="J183">
        <v>0.9788</v>
      </c>
      <c r="N183">
        <v>0.51</v>
      </c>
      <c r="Q183">
        <v>153</v>
      </c>
      <c r="R183" t="s">
        <v>98</v>
      </c>
      <c r="S183">
        <v>1</v>
      </c>
    </row>
    <row r="184" spans="1:19" x14ac:dyDescent="0.2">
      <c r="A184">
        <v>183</v>
      </c>
      <c r="B184" s="443">
        <v>42873.65347222222</v>
      </c>
      <c r="C184" t="s">
        <v>98</v>
      </c>
      <c r="D184">
        <v>0.01</v>
      </c>
      <c r="F184">
        <v>0.97770000000000001</v>
      </c>
      <c r="I184" s="443">
        <v>42873.659722222219</v>
      </c>
      <c r="J184">
        <v>0.97719999999999996</v>
      </c>
      <c r="N184">
        <v>0.51</v>
      </c>
      <c r="Q184">
        <v>154</v>
      </c>
      <c r="R184" t="s">
        <v>98</v>
      </c>
      <c r="S184">
        <v>1</v>
      </c>
    </row>
    <row r="185" spans="1:19" x14ac:dyDescent="0.2">
      <c r="A185">
        <v>184</v>
      </c>
      <c r="B185" s="443">
        <v>42873.747916666667</v>
      </c>
      <c r="C185" t="s">
        <v>98</v>
      </c>
      <c r="D185">
        <v>0.01</v>
      </c>
      <c r="F185">
        <v>0.98109999999999997</v>
      </c>
      <c r="I185" s="443">
        <v>42873.781944444447</v>
      </c>
      <c r="J185">
        <v>0.98060000000000003</v>
      </c>
      <c r="N185">
        <v>0.51</v>
      </c>
      <c r="Q185">
        <v>155</v>
      </c>
      <c r="R185" t="s">
        <v>98</v>
      </c>
      <c r="S185">
        <v>1</v>
      </c>
    </row>
    <row r="186" spans="1:19" x14ac:dyDescent="0.2">
      <c r="A186">
        <v>185</v>
      </c>
      <c r="B186" s="443">
        <v>42874.321527777778</v>
      </c>
      <c r="C186" t="s">
        <v>98</v>
      </c>
      <c r="D186">
        <v>0.01</v>
      </c>
      <c r="F186">
        <v>0.97819999999999996</v>
      </c>
      <c r="I186" s="443">
        <v>42874.364583333336</v>
      </c>
      <c r="J186">
        <v>0.97770000000000001</v>
      </c>
      <c r="N186">
        <v>0.51</v>
      </c>
      <c r="Q186">
        <v>156</v>
      </c>
      <c r="R186" t="s">
        <v>98</v>
      </c>
      <c r="S186">
        <v>1</v>
      </c>
    </row>
    <row r="187" spans="1:19" x14ac:dyDescent="0.2">
      <c r="A187">
        <v>186</v>
      </c>
      <c r="B187" s="443">
        <v>42874.548611111109</v>
      </c>
      <c r="C187" t="s">
        <v>98</v>
      </c>
      <c r="D187">
        <v>0.01</v>
      </c>
      <c r="F187">
        <v>0.97609999999999997</v>
      </c>
      <c r="I187" s="443">
        <v>42874.554166666669</v>
      </c>
      <c r="J187">
        <v>0.97560000000000002</v>
      </c>
      <c r="N187">
        <v>0.51</v>
      </c>
      <c r="Q187">
        <v>157</v>
      </c>
      <c r="R187" t="s">
        <v>98</v>
      </c>
      <c r="S187">
        <v>1</v>
      </c>
    </row>
    <row r="188" spans="1:19" x14ac:dyDescent="0.2">
      <c r="A188">
        <v>187</v>
      </c>
      <c r="B188" s="443">
        <v>42874.565972222219</v>
      </c>
      <c r="C188" t="s">
        <v>98</v>
      </c>
      <c r="D188">
        <v>0.01</v>
      </c>
      <c r="F188">
        <v>0.97460000000000002</v>
      </c>
      <c r="I188" s="443">
        <v>42874.710416666669</v>
      </c>
      <c r="J188">
        <v>0.97409999999999997</v>
      </c>
      <c r="N188">
        <v>0.51</v>
      </c>
      <c r="Q188">
        <v>158</v>
      </c>
      <c r="R188" t="s">
        <v>98</v>
      </c>
      <c r="S188">
        <v>1</v>
      </c>
    </row>
    <row r="189" spans="1:19" x14ac:dyDescent="0.2">
      <c r="A189">
        <v>188</v>
      </c>
      <c r="B189" s="443">
        <v>42874.710416666669</v>
      </c>
      <c r="C189" t="s">
        <v>98</v>
      </c>
      <c r="D189">
        <v>0.01</v>
      </c>
      <c r="F189">
        <v>0.9738</v>
      </c>
      <c r="I189" s="443">
        <v>42874.730555555558</v>
      </c>
      <c r="J189">
        <v>0.97330000000000005</v>
      </c>
      <c r="N189">
        <v>0.52</v>
      </c>
      <c r="Q189">
        <v>159</v>
      </c>
      <c r="R189" t="s">
        <v>98</v>
      </c>
      <c r="S189">
        <v>1</v>
      </c>
    </row>
    <row r="190" spans="1:19" x14ac:dyDescent="0.2">
      <c r="A190">
        <v>189</v>
      </c>
      <c r="B190" s="443">
        <v>42874.731249999997</v>
      </c>
      <c r="C190" t="s">
        <v>98</v>
      </c>
      <c r="D190">
        <v>0.01</v>
      </c>
      <c r="F190">
        <v>0.97289999999999999</v>
      </c>
      <c r="I190" s="443">
        <v>42877.416666666664</v>
      </c>
      <c r="J190">
        <v>0.97219999999999995</v>
      </c>
      <c r="N190">
        <v>0.55000000000000004</v>
      </c>
      <c r="Q190">
        <v>160</v>
      </c>
      <c r="R190" t="s">
        <v>98</v>
      </c>
      <c r="S190">
        <v>1</v>
      </c>
    </row>
    <row r="191" spans="1:19" x14ac:dyDescent="0.2">
      <c r="A191">
        <v>190</v>
      </c>
      <c r="B191" s="443">
        <v>42877.417361111111</v>
      </c>
      <c r="C191" t="s">
        <v>98</v>
      </c>
      <c r="D191">
        <v>0.01</v>
      </c>
      <c r="F191">
        <v>0.97189999999999999</v>
      </c>
      <c r="I191" s="443">
        <v>42877.419444444444</v>
      </c>
      <c r="J191">
        <v>0.97140000000000004</v>
      </c>
      <c r="N191">
        <v>0.51</v>
      </c>
      <c r="Q191">
        <v>161</v>
      </c>
      <c r="R191" t="s">
        <v>98</v>
      </c>
      <c r="S191">
        <v>1</v>
      </c>
    </row>
    <row r="192" spans="1:19" x14ac:dyDescent="0.2">
      <c r="A192">
        <v>191</v>
      </c>
      <c r="B192" s="443">
        <v>42877.420138888891</v>
      </c>
      <c r="C192" t="s">
        <v>98</v>
      </c>
      <c r="D192">
        <v>0.01</v>
      </c>
      <c r="F192">
        <v>0.9708</v>
      </c>
      <c r="I192" s="443">
        <v>42877.473611111112</v>
      </c>
      <c r="J192">
        <v>0.97030000000000005</v>
      </c>
      <c r="N192">
        <v>0.52</v>
      </c>
      <c r="Q192">
        <v>162</v>
      </c>
      <c r="R192" t="s">
        <v>98</v>
      </c>
      <c r="S192">
        <v>1</v>
      </c>
    </row>
    <row r="193" spans="1:19" x14ac:dyDescent="0.2">
      <c r="A193">
        <v>192</v>
      </c>
      <c r="B193" s="443">
        <v>42877.577777777777</v>
      </c>
      <c r="C193" t="s">
        <v>98</v>
      </c>
      <c r="D193">
        <v>0.01</v>
      </c>
      <c r="F193">
        <v>0.96960000000000002</v>
      </c>
      <c r="I193" s="443">
        <v>42885.579861111109</v>
      </c>
      <c r="J193">
        <v>0.97470000000000001</v>
      </c>
      <c r="N193">
        <v>-6.62</v>
      </c>
      <c r="Q193">
        <v>163</v>
      </c>
      <c r="R193" t="s">
        <v>98</v>
      </c>
      <c r="S193">
        <v>4</v>
      </c>
    </row>
    <row r="194" spans="1:19" x14ac:dyDescent="0.2">
      <c r="A194">
        <v>193</v>
      </c>
      <c r="B194" s="443">
        <v>42884.736111111109</v>
      </c>
      <c r="C194" t="s">
        <v>789</v>
      </c>
      <c r="D194">
        <v>0.03</v>
      </c>
      <c r="F194">
        <v>0.97250000000000003</v>
      </c>
      <c r="I194" s="443">
        <v>42885.580555555556</v>
      </c>
      <c r="J194">
        <v>0.97250000000000003</v>
      </c>
      <c r="K194" t="s">
        <v>791</v>
      </c>
      <c r="Q194">
        <v>163</v>
      </c>
      <c r="R194" t="s">
        <v>98</v>
      </c>
      <c r="S194">
        <v>4</v>
      </c>
    </row>
    <row r="195" spans="1:19" x14ac:dyDescent="0.2">
      <c r="A195">
        <v>194</v>
      </c>
      <c r="B195" s="443">
        <v>42884.736111111109</v>
      </c>
      <c r="C195" t="s">
        <v>789</v>
      </c>
      <c r="D195">
        <v>0.1</v>
      </c>
      <c r="F195">
        <v>0.97399999999999998</v>
      </c>
      <c r="I195" s="443">
        <v>42885.580555555556</v>
      </c>
      <c r="J195">
        <v>0.97399999999999998</v>
      </c>
      <c r="K195" t="s">
        <v>791</v>
      </c>
      <c r="Q195">
        <v>163</v>
      </c>
      <c r="R195" t="s">
        <v>98</v>
      </c>
      <c r="S195">
        <v>4</v>
      </c>
    </row>
    <row r="196" spans="1:19" x14ac:dyDescent="0.2">
      <c r="A196">
        <v>195</v>
      </c>
      <c r="B196" s="443">
        <v>42885.488888888889</v>
      </c>
      <c r="C196" t="s">
        <v>98</v>
      </c>
      <c r="D196">
        <v>0.31</v>
      </c>
      <c r="F196">
        <v>0.97550000000000003</v>
      </c>
      <c r="I196" s="443">
        <v>42885.579861111109</v>
      </c>
      <c r="J196">
        <v>0.97470000000000001</v>
      </c>
      <c r="N196">
        <v>25.44</v>
      </c>
      <c r="Q196">
        <v>163</v>
      </c>
      <c r="R196" t="s">
        <v>98</v>
      </c>
      <c r="S196">
        <v>4</v>
      </c>
    </row>
    <row r="197" spans="1:19" x14ac:dyDescent="0.2">
      <c r="A197">
        <v>196</v>
      </c>
      <c r="B197" s="443">
        <v>42885.59097222222</v>
      </c>
      <c r="C197" t="s">
        <v>98</v>
      </c>
      <c r="D197">
        <v>0.01</v>
      </c>
      <c r="F197">
        <v>0.9738</v>
      </c>
      <c r="I197" s="443">
        <v>42886.414583333331</v>
      </c>
      <c r="J197">
        <v>0.97309999999999997</v>
      </c>
      <c r="N197">
        <v>0.55000000000000004</v>
      </c>
      <c r="Q197">
        <v>164</v>
      </c>
      <c r="R197" t="s">
        <v>98</v>
      </c>
      <c r="S197">
        <v>1</v>
      </c>
    </row>
    <row r="198" spans="1:19" x14ac:dyDescent="0.2">
      <c r="A198">
        <v>197</v>
      </c>
      <c r="B198" s="443">
        <v>42886.439583333333</v>
      </c>
      <c r="C198" t="s">
        <v>98</v>
      </c>
      <c r="D198">
        <v>0.01</v>
      </c>
      <c r="F198">
        <v>0.97099999999999997</v>
      </c>
      <c r="I198" s="443">
        <v>42886.48541666667</v>
      </c>
      <c r="J198">
        <v>0.97050000000000003</v>
      </c>
      <c r="N198">
        <v>0.52</v>
      </c>
      <c r="Q198">
        <v>165</v>
      </c>
      <c r="R198" t="s">
        <v>98</v>
      </c>
      <c r="S198">
        <v>1</v>
      </c>
    </row>
    <row r="199" spans="1:19" x14ac:dyDescent="0.2">
      <c r="A199">
        <v>198</v>
      </c>
      <c r="B199" s="443">
        <v>42886.56527777778</v>
      </c>
      <c r="C199" t="s">
        <v>98</v>
      </c>
      <c r="D199">
        <v>0.01</v>
      </c>
      <c r="F199">
        <v>0.97109999999999996</v>
      </c>
      <c r="I199" s="443">
        <v>42886.572222222225</v>
      </c>
      <c r="J199">
        <v>0.97060000000000002</v>
      </c>
      <c r="N199">
        <v>0.52</v>
      </c>
      <c r="Q199">
        <v>166</v>
      </c>
      <c r="R199" t="s">
        <v>98</v>
      </c>
      <c r="S199">
        <v>1</v>
      </c>
    </row>
    <row r="200" spans="1:19" x14ac:dyDescent="0.2">
      <c r="A200">
        <v>199</v>
      </c>
      <c r="B200" s="443">
        <v>42886.574999999997</v>
      </c>
      <c r="C200" t="s">
        <v>98</v>
      </c>
      <c r="D200">
        <v>0.01</v>
      </c>
      <c r="F200">
        <v>0.96989999999999998</v>
      </c>
      <c r="I200" s="443">
        <v>42886.576388888891</v>
      </c>
      <c r="J200">
        <v>0.96940000000000004</v>
      </c>
      <c r="N200">
        <v>0.52</v>
      </c>
      <c r="Q200">
        <v>167</v>
      </c>
      <c r="R200" t="s">
        <v>98</v>
      </c>
      <c r="S200">
        <v>1</v>
      </c>
    </row>
    <row r="201" spans="1:19" x14ac:dyDescent="0.2">
      <c r="A201">
        <v>200</v>
      </c>
      <c r="B201" s="443">
        <v>42886.614583333336</v>
      </c>
      <c r="C201" t="s">
        <v>98</v>
      </c>
      <c r="D201">
        <v>0.01</v>
      </c>
      <c r="F201">
        <v>0.97</v>
      </c>
      <c r="I201" s="443">
        <v>42886.621527777781</v>
      </c>
      <c r="J201">
        <v>0.96950000000000003</v>
      </c>
      <c r="N201">
        <v>0.52</v>
      </c>
      <c r="Q201">
        <v>168</v>
      </c>
      <c r="R201" t="s">
        <v>98</v>
      </c>
      <c r="S201">
        <v>1</v>
      </c>
    </row>
    <row r="202" spans="1:19" x14ac:dyDescent="0.2">
      <c r="A202">
        <v>201</v>
      </c>
      <c r="B202" s="443">
        <v>42886.622916666667</v>
      </c>
      <c r="C202" t="s">
        <v>98</v>
      </c>
      <c r="D202">
        <v>0.01</v>
      </c>
      <c r="F202">
        <v>0.96879999999999999</v>
      </c>
      <c r="I202" s="443">
        <v>42886.622916666667</v>
      </c>
      <c r="J202">
        <v>0.96830000000000005</v>
      </c>
      <c r="N202">
        <v>0.52</v>
      </c>
      <c r="Q202">
        <v>169</v>
      </c>
      <c r="R202" t="s">
        <v>98</v>
      </c>
      <c r="S202">
        <v>1</v>
      </c>
    </row>
    <row r="203" spans="1:19" x14ac:dyDescent="0.2">
      <c r="A203">
        <v>202</v>
      </c>
      <c r="B203" s="443">
        <v>42886.622916666667</v>
      </c>
      <c r="C203" t="s">
        <v>98</v>
      </c>
      <c r="D203">
        <v>0.01</v>
      </c>
      <c r="F203">
        <v>0.96799999999999997</v>
      </c>
      <c r="I203" s="443">
        <v>42886.625</v>
      </c>
      <c r="J203">
        <v>0.96750000000000003</v>
      </c>
      <c r="N203">
        <v>0.52</v>
      </c>
      <c r="Q203">
        <v>170</v>
      </c>
      <c r="R203" t="s">
        <v>98</v>
      </c>
      <c r="S203">
        <v>1</v>
      </c>
    </row>
    <row r="204" spans="1:19" x14ac:dyDescent="0.2">
      <c r="A204">
        <v>203</v>
      </c>
      <c r="B204" s="443">
        <v>42886.893055555556</v>
      </c>
      <c r="C204" t="s">
        <v>98</v>
      </c>
      <c r="D204">
        <v>0.01</v>
      </c>
      <c r="F204">
        <v>0.96699999999999997</v>
      </c>
      <c r="I204" s="443">
        <v>42888.532638888886</v>
      </c>
      <c r="J204">
        <v>0.96579999999999999</v>
      </c>
      <c r="N204">
        <v>0.54</v>
      </c>
      <c r="Q204">
        <v>171</v>
      </c>
      <c r="R204" t="s">
        <v>98</v>
      </c>
      <c r="S204">
        <v>1</v>
      </c>
    </row>
    <row r="205" spans="1:19" x14ac:dyDescent="0.2">
      <c r="A205">
        <v>204</v>
      </c>
      <c r="B205" s="443">
        <v>42888.533333333333</v>
      </c>
      <c r="C205" t="s">
        <v>98</v>
      </c>
      <c r="D205">
        <v>0.01</v>
      </c>
      <c r="F205">
        <v>0.96550000000000002</v>
      </c>
      <c r="I205" s="443">
        <v>42888.567361111112</v>
      </c>
      <c r="J205">
        <v>0.96499999999999997</v>
      </c>
      <c r="N205">
        <v>0.52</v>
      </c>
      <c r="Q205">
        <v>172</v>
      </c>
      <c r="R205" t="s">
        <v>98</v>
      </c>
      <c r="S205">
        <v>1</v>
      </c>
    </row>
    <row r="206" spans="1:19" x14ac:dyDescent="0.2">
      <c r="A206">
        <v>205</v>
      </c>
      <c r="B206" s="443">
        <v>42888.568749999999</v>
      </c>
      <c r="C206" t="s">
        <v>98</v>
      </c>
      <c r="D206">
        <v>0.01</v>
      </c>
      <c r="F206">
        <v>0.96430000000000005</v>
      </c>
      <c r="I206" s="443">
        <v>42888.636111111111</v>
      </c>
      <c r="J206">
        <v>0.96379999999999999</v>
      </c>
      <c r="N206">
        <v>0.52</v>
      </c>
      <c r="Q206">
        <v>173</v>
      </c>
      <c r="R206" t="s">
        <v>98</v>
      </c>
      <c r="S206">
        <v>1</v>
      </c>
    </row>
    <row r="207" spans="1:19" x14ac:dyDescent="0.2">
      <c r="A207">
        <v>206</v>
      </c>
      <c r="B207" s="443">
        <v>42891.384722222225</v>
      </c>
      <c r="C207" t="s">
        <v>98</v>
      </c>
      <c r="D207">
        <v>0.01</v>
      </c>
      <c r="F207">
        <v>0.9637</v>
      </c>
      <c r="I207" s="443">
        <v>42892.601388888892</v>
      </c>
      <c r="J207">
        <v>0.96299999999999997</v>
      </c>
      <c r="N207">
        <v>0.56000000000000005</v>
      </c>
      <c r="Q207">
        <v>174</v>
      </c>
      <c r="R207" t="s">
        <v>98</v>
      </c>
      <c r="S207">
        <v>1</v>
      </c>
    </row>
    <row r="208" spans="1:19" x14ac:dyDescent="0.2">
      <c r="A208">
        <v>207</v>
      </c>
      <c r="B208" s="443">
        <v>42892.660416666666</v>
      </c>
      <c r="C208" t="s">
        <v>98</v>
      </c>
      <c r="D208">
        <v>0.01</v>
      </c>
      <c r="F208">
        <v>0.96279999999999999</v>
      </c>
      <c r="I208" s="443">
        <v>42892.717361111114</v>
      </c>
      <c r="J208">
        <v>0.96230000000000004</v>
      </c>
      <c r="N208">
        <v>0.52</v>
      </c>
      <c r="Q208">
        <v>175</v>
      </c>
      <c r="R208" t="s">
        <v>98</v>
      </c>
      <c r="S208">
        <v>1</v>
      </c>
    </row>
    <row r="209" spans="1:19" x14ac:dyDescent="0.2">
      <c r="A209">
        <v>208</v>
      </c>
      <c r="B209" s="443">
        <v>42893.474305555559</v>
      </c>
      <c r="C209" t="s">
        <v>98</v>
      </c>
      <c r="D209">
        <v>0.01</v>
      </c>
      <c r="F209">
        <v>0.96689999999999998</v>
      </c>
      <c r="I209" s="443">
        <v>42893.490972222222</v>
      </c>
      <c r="J209">
        <v>0.96640000000000004</v>
      </c>
      <c r="N209">
        <v>0.52</v>
      </c>
      <c r="Q209">
        <v>176</v>
      </c>
      <c r="R209" t="s">
        <v>98</v>
      </c>
      <c r="S209">
        <v>1</v>
      </c>
    </row>
    <row r="210" spans="1:19" x14ac:dyDescent="0.2">
      <c r="A210">
        <v>209</v>
      </c>
      <c r="B210" s="443">
        <v>42893.57708333333</v>
      </c>
      <c r="C210" t="s">
        <v>98</v>
      </c>
      <c r="D210">
        <v>0.01</v>
      </c>
      <c r="F210">
        <v>0.9637</v>
      </c>
      <c r="I210" s="443">
        <v>42893.583333333336</v>
      </c>
      <c r="J210">
        <v>0.96319999999999995</v>
      </c>
      <c r="N210">
        <v>0.52</v>
      </c>
      <c r="Q210">
        <v>177</v>
      </c>
      <c r="R210" t="s">
        <v>98</v>
      </c>
      <c r="S210">
        <v>1</v>
      </c>
    </row>
    <row r="211" spans="1:19" x14ac:dyDescent="0.2">
      <c r="A211">
        <v>210</v>
      </c>
      <c r="B211" s="443">
        <v>42893.594444444447</v>
      </c>
      <c r="C211" t="s">
        <v>98</v>
      </c>
      <c r="D211">
        <v>0.01</v>
      </c>
      <c r="F211">
        <v>0.96350000000000002</v>
      </c>
      <c r="I211" s="443">
        <v>42893.611111111109</v>
      </c>
      <c r="J211">
        <v>0.96299999999999997</v>
      </c>
      <c r="N211">
        <v>0.52</v>
      </c>
      <c r="Q211">
        <v>178</v>
      </c>
      <c r="R211" t="s">
        <v>98</v>
      </c>
      <c r="S211">
        <v>1</v>
      </c>
    </row>
    <row r="212" spans="1:19" x14ac:dyDescent="0.2">
      <c r="A212">
        <v>211</v>
      </c>
      <c r="B212" s="443">
        <v>42893.702777777777</v>
      </c>
      <c r="C212" t="s">
        <v>98</v>
      </c>
      <c r="D212">
        <v>0.01</v>
      </c>
      <c r="F212">
        <v>0.96389999999999998</v>
      </c>
      <c r="I212" s="443">
        <v>42900.589583333334</v>
      </c>
      <c r="J212">
        <v>0.96540000000000004</v>
      </c>
      <c r="N212">
        <v>-2.77</v>
      </c>
      <c r="Q212">
        <v>179</v>
      </c>
      <c r="R212" t="s">
        <v>98</v>
      </c>
      <c r="S212">
        <v>3</v>
      </c>
    </row>
    <row r="213" spans="1:19" x14ac:dyDescent="0.2">
      <c r="A213">
        <v>212</v>
      </c>
      <c r="B213" s="443">
        <v>42899.32708333333</v>
      </c>
      <c r="C213" t="s">
        <v>98</v>
      </c>
      <c r="D213">
        <v>0.03</v>
      </c>
      <c r="F213">
        <v>0.96679999999999999</v>
      </c>
      <c r="I213" s="443">
        <v>42900.589583333334</v>
      </c>
      <c r="J213">
        <v>0.96540000000000004</v>
      </c>
      <c r="N213">
        <v>3.83</v>
      </c>
      <c r="Q213">
        <v>179</v>
      </c>
      <c r="R213" t="s">
        <v>98</v>
      </c>
      <c r="S213">
        <v>3</v>
      </c>
    </row>
    <row r="214" spans="1:19" x14ac:dyDescent="0.2">
      <c r="A214">
        <v>213</v>
      </c>
      <c r="B214" s="443">
        <v>42898.118750000001</v>
      </c>
      <c r="C214" t="s">
        <v>98</v>
      </c>
      <c r="D214">
        <v>0.1</v>
      </c>
      <c r="F214">
        <v>0.96830000000000005</v>
      </c>
      <c r="I214" s="443">
        <v>42900.589583333334</v>
      </c>
      <c r="J214">
        <v>0.96540000000000004</v>
      </c>
      <c r="N214">
        <v>26.56</v>
      </c>
      <c r="Q214">
        <v>179</v>
      </c>
      <c r="R214" t="s">
        <v>98</v>
      </c>
      <c r="S214">
        <v>3</v>
      </c>
    </row>
    <row r="215" spans="1:19" x14ac:dyDescent="0.2">
      <c r="A215">
        <v>214</v>
      </c>
      <c r="B215" s="443">
        <v>42900.590277777781</v>
      </c>
      <c r="C215" t="s">
        <v>98</v>
      </c>
      <c r="D215">
        <v>0.01</v>
      </c>
      <c r="F215">
        <v>0.96499999999999997</v>
      </c>
      <c r="I215" s="443">
        <v>42900.591666666667</v>
      </c>
      <c r="J215">
        <v>0.96450000000000002</v>
      </c>
      <c r="N215">
        <v>0.52</v>
      </c>
      <c r="Q215">
        <v>180</v>
      </c>
      <c r="R215" t="s">
        <v>98</v>
      </c>
      <c r="S215">
        <v>1</v>
      </c>
    </row>
    <row r="216" spans="1:19" x14ac:dyDescent="0.2">
      <c r="A216">
        <v>215</v>
      </c>
      <c r="B216" s="443">
        <v>42900.592361111114</v>
      </c>
      <c r="C216" t="s">
        <v>98</v>
      </c>
      <c r="D216">
        <v>0.01</v>
      </c>
      <c r="F216">
        <v>0.96419999999999995</v>
      </c>
      <c r="I216" s="443">
        <v>42909.609027777777</v>
      </c>
      <c r="J216">
        <v>0.96840000000000004</v>
      </c>
      <c r="N216">
        <v>-6.25</v>
      </c>
      <c r="Q216">
        <v>181</v>
      </c>
      <c r="R216" t="s">
        <v>98</v>
      </c>
      <c r="S216">
        <v>4</v>
      </c>
    </row>
    <row r="217" spans="1:19" x14ac:dyDescent="0.2">
      <c r="A217">
        <v>216</v>
      </c>
      <c r="B217" s="443">
        <v>42901.217361111114</v>
      </c>
      <c r="C217" t="s">
        <v>789</v>
      </c>
      <c r="D217">
        <v>0.03</v>
      </c>
      <c r="F217">
        <v>0.96730000000000005</v>
      </c>
      <c r="I217" s="443">
        <v>42909.609722222223</v>
      </c>
      <c r="J217">
        <v>0.96730000000000005</v>
      </c>
      <c r="K217" t="s">
        <v>791</v>
      </c>
      <c r="Q217">
        <v>181</v>
      </c>
      <c r="R217" t="s">
        <v>98</v>
      </c>
      <c r="S217">
        <v>4</v>
      </c>
    </row>
    <row r="218" spans="1:19" x14ac:dyDescent="0.2">
      <c r="A218">
        <v>217</v>
      </c>
      <c r="B218" s="443">
        <v>42909.340277777781</v>
      </c>
      <c r="C218" t="s">
        <v>98</v>
      </c>
      <c r="D218">
        <v>0.1</v>
      </c>
      <c r="F218">
        <v>0.96879999999999999</v>
      </c>
      <c r="I218" s="443">
        <v>42909.609027777777</v>
      </c>
      <c r="J218">
        <v>0.96840000000000004</v>
      </c>
      <c r="N218">
        <v>4.13</v>
      </c>
      <c r="Q218">
        <v>181</v>
      </c>
      <c r="R218" t="s">
        <v>98</v>
      </c>
      <c r="S218">
        <v>4</v>
      </c>
    </row>
    <row r="219" spans="1:19" x14ac:dyDescent="0.2">
      <c r="A219">
        <v>218</v>
      </c>
      <c r="B219" s="443">
        <v>42905.458333333336</v>
      </c>
      <c r="C219" t="s">
        <v>98</v>
      </c>
      <c r="D219">
        <v>0.31</v>
      </c>
      <c r="F219">
        <v>0.97030000000000005</v>
      </c>
      <c r="I219" s="443">
        <v>42909.609027777777</v>
      </c>
      <c r="J219">
        <v>0.96840000000000004</v>
      </c>
      <c r="N219">
        <v>28.49</v>
      </c>
      <c r="Q219">
        <v>181</v>
      </c>
      <c r="R219" t="s">
        <v>98</v>
      </c>
      <c r="S219">
        <v>4</v>
      </c>
    </row>
    <row r="220" spans="1:19" x14ac:dyDescent="0.2">
      <c r="A220">
        <v>219</v>
      </c>
      <c r="B220" s="443">
        <v>42909.862500000003</v>
      </c>
      <c r="C220" t="s">
        <v>98</v>
      </c>
      <c r="D220">
        <v>0.01</v>
      </c>
      <c r="F220">
        <v>0.96909999999999996</v>
      </c>
      <c r="I220" s="443">
        <v>42911.875</v>
      </c>
      <c r="J220">
        <v>0.96860000000000002</v>
      </c>
      <c r="N220">
        <v>0.52</v>
      </c>
      <c r="Q220">
        <v>182</v>
      </c>
      <c r="R220" t="s">
        <v>98</v>
      </c>
      <c r="S220">
        <v>1</v>
      </c>
    </row>
    <row r="221" spans="1:19" x14ac:dyDescent="0.2">
      <c r="A221">
        <v>220</v>
      </c>
      <c r="B221" s="443">
        <v>42911.918749999997</v>
      </c>
      <c r="C221" t="s">
        <v>98</v>
      </c>
      <c r="D221">
        <v>0.01</v>
      </c>
      <c r="F221">
        <v>0.96899999999999997</v>
      </c>
      <c r="I221" s="443">
        <v>42913.343055555553</v>
      </c>
      <c r="J221">
        <v>0.97</v>
      </c>
      <c r="N221">
        <v>-1.38</v>
      </c>
      <c r="Q221">
        <v>183</v>
      </c>
      <c r="R221" t="s">
        <v>98</v>
      </c>
      <c r="S221">
        <v>2</v>
      </c>
    </row>
    <row r="222" spans="1:19" x14ac:dyDescent="0.2">
      <c r="A222">
        <v>221</v>
      </c>
      <c r="B222" s="443">
        <v>42913.060416666667</v>
      </c>
      <c r="C222" t="s">
        <v>98</v>
      </c>
      <c r="D222">
        <v>0.03</v>
      </c>
      <c r="F222">
        <v>0.97209999999999996</v>
      </c>
      <c r="I222" s="443">
        <v>42913.343055555553</v>
      </c>
      <c r="J222">
        <v>0.97</v>
      </c>
      <c r="N222">
        <v>6.49</v>
      </c>
      <c r="Q222">
        <v>183</v>
      </c>
      <c r="R222" t="s">
        <v>98</v>
      </c>
      <c r="S222">
        <v>2</v>
      </c>
    </row>
    <row r="223" spans="1:19" x14ac:dyDescent="0.2">
      <c r="A223">
        <v>222</v>
      </c>
      <c r="B223" s="443">
        <v>42913.34375</v>
      </c>
      <c r="C223" t="s">
        <v>98</v>
      </c>
      <c r="D223">
        <v>0.01</v>
      </c>
      <c r="F223">
        <v>0.96960000000000002</v>
      </c>
      <c r="I223" s="443">
        <v>42913.347222222219</v>
      </c>
      <c r="J223">
        <v>0.96909999999999996</v>
      </c>
      <c r="N223">
        <v>0.52</v>
      </c>
      <c r="Q223">
        <v>184</v>
      </c>
      <c r="R223" t="s">
        <v>98</v>
      </c>
      <c r="S223">
        <v>1</v>
      </c>
    </row>
    <row r="224" spans="1:19" x14ac:dyDescent="0.2">
      <c r="A224">
        <v>223</v>
      </c>
      <c r="B224" s="443">
        <v>42913.347916666666</v>
      </c>
      <c r="C224" t="s">
        <v>98</v>
      </c>
      <c r="D224">
        <v>0.01</v>
      </c>
      <c r="F224">
        <v>0.96870000000000001</v>
      </c>
      <c r="I224" s="443">
        <v>42913.354166666664</v>
      </c>
      <c r="J224">
        <v>0.96819999999999995</v>
      </c>
      <c r="N224">
        <v>0.52</v>
      </c>
      <c r="Q224">
        <v>185</v>
      </c>
      <c r="R224" t="s">
        <v>98</v>
      </c>
      <c r="S224">
        <v>1</v>
      </c>
    </row>
    <row r="225" spans="1:19" x14ac:dyDescent="0.2">
      <c r="A225">
        <v>224</v>
      </c>
      <c r="B225" s="443">
        <v>42913.354861111111</v>
      </c>
      <c r="C225" t="s">
        <v>98</v>
      </c>
      <c r="D225">
        <v>0.01</v>
      </c>
      <c r="F225">
        <v>0.96750000000000003</v>
      </c>
      <c r="I225" s="443">
        <v>42913.381249999999</v>
      </c>
      <c r="J225">
        <v>0.96699999999999997</v>
      </c>
      <c r="N225">
        <v>0.52</v>
      </c>
      <c r="Q225">
        <v>186</v>
      </c>
      <c r="R225" t="s">
        <v>98</v>
      </c>
      <c r="S225">
        <v>1</v>
      </c>
    </row>
    <row r="226" spans="1:19" x14ac:dyDescent="0.2">
      <c r="A226">
        <v>225</v>
      </c>
      <c r="B226" s="443">
        <v>42913.381944444445</v>
      </c>
      <c r="C226" t="s">
        <v>98</v>
      </c>
      <c r="D226">
        <v>0.01</v>
      </c>
      <c r="F226">
        <v>0.96660000000000001</v>
      </c>
      <c r="I226" s="443">
        <v>42913.453472222223</v>
      </c>
      <c r="J226">
        <v>0.96609999999999996</v>
      </c>
      <c r="N226">
        <v>0.52</v>
      </c>
      <c r="Q226">
        <v>187</v>
      </c>
      <c r="R226" t="s">
        <v>98</v>
      </c>
      <c r="S226">
        <v>1</v>
      </c>
    </row>
    <row r="227" spans="1:19" x14ac:dyDescent="0.2">
      <c r="A227">
        <v>226</v>
      </c>
      <c r="B227" s="443">
        <v>42913.45416666667</v>
      </c>
      <c r="C227" t="s">
        <v>98</v>
      </c>
      <c r="D227">
        <v>0.01</v>
      </c>
      <c r="F227">
        <v>0.9657</v>
      </c>
      <c r="I227" s="443">
        <v>42913.506944444445</v>
      </c>
      <c r="J227">
        <v>0.96519999999999995</v>
      </c>
      <c r="N227">
        <v>0.52</v>
      </c>
      <c r="Q227">
        <v>188</v>
      </c>
      <c r="R227" t="s">
        <v>98</v>
      </c>
      <c r="S227">
        <v>1</v>
      </c>
    </row>
    <row r="228" spans="1:19" x14ac:dyDescent="0.2">
      <c r="A228">
        <v>227</v>
      </c>
      <c r="B228" s="443">
        <v>42913.542361111111</v>
      </c>
      <c r="C228" t="s">
        <v>98</v>
      </c>
      <c r="D228">
        <v>0.01</v>
      </c>
      <c r="F228">
        <v>0.96499999999999997</v>
      </c>
      <c r="I228" s="443">
        <v>42913.564583333333</v>
      </c>
      <c r="J228">
        <v>0.96450000000000002</v>
      </c>
      <c r="N228">
        <v>0.52</v>
      </c>
      <c r="Q228">
        <v>189</v>
      </c>
      <c r="R228" t="s">
        <v>98</v>
      </c>
      <c r="S228">
        <v>1</v>
      </c>
    </row>
    <row r="229" spans="1:19" x14ac:dyDescent="0.2">
      <c r="A229">
        <v>228</v>
      </c>
      <c r="B229" s="443">
        <v>42913.584722222222</v>
      </c>
      <c r="C229" t="s">
        <v>98</v>
      </c>
      <c r="D229">
        <v>0.01</v>
      </c>
      <c r="F229">
        <v>0.96389999999999998</v>
      </c>
      <c r="I229" s="443">
        <v>42913.663888888892</v>
      </c>
      <c r="J229">
        <v>0.96340000000000003</v>
      </c>
      <c r="N229">
        <v>0.52</v>
      </c>
      <c r="Q229">
        <v>190</v>
      </c>
      <c r="R229" t="s">
        <v>98</v>
      </c>
      <c r="S229">
        <v>1</v>
      </c>
    </row>
    <row r="230" spans="1:19" x14ac:dyDescent="0.2">
      <c r="A230">
        <v>229</v>
      </c>
      <c r="B230" s="443">
        <v>42913.664583333331</v>
      </c>
      <c r="C230" t="s">
        <v>98</v>
      </c>
      <c r="D230">
        <v>0.01</v>
      </c>
      <c r="F230">
        <v>0.96240000000000003</v>
      </c>
      <c r="I230" s="443">
        <v>42913.665972222225</v>
      </c>
      <c r="J230">
        <v>0.96189999999999998</v>
      </c>
      <c r="N230">
        <v>0.52</v>
      </c>
      <c r="Q230">
        <v>191</v>
      </c>
      <c r="R230" t="s">
        <v>98</v>
      </c>
      <c r="S230">
        <v>1</v>
      </c>
    </row>
    <row r="231" spans="1:19" x14ac:dyDescent="0.2">
      <c r="A231">
        <v>230</v>
      </c>
      <c r="B231" s="443">
        <v>42913.665972222225</v>
      </c>
      <c r="C231" t="s">
        <v>98</v>
      </c>
      <c r="D231">
        <v>0.01</v>
      </c>
      <c r="F231">
        <v>0.96160000000000001</v>
      </c>
      <c r="I231" s="443">
        <v>42913.729861111111</v>
      </c>
      <c r="J231">
        <v>0.96109999999999995</v>
      </c>
      <c r="N231">
        <v>0.52</v>
      </c>
      <c r="Q231">
        <v>192</v>
      </c>
      <c r="R231" t="s">
        <v>98</v>
      </c>
      <c r="S231">
        <v>1</v>
      </c>
    </row>
    <row r="232" spans="1:19" x14ac:dyDescent="0.2">
      <c r="A232">
        <v>231</v>
      </c>
      <c r="B232" s="443">
        <v>42913.748611111114</v>
      </c>
      <c r="C232" t="s">
        <v>98</v>
      </c>
      <c r="D232">
        <v>0.01</v>
      </c>
      <c r="F232">
        <v>0.9607</v>
      </c>
      <c r="I232" s="443">
        <v>42913.768055555556</v>
      </c>
      <c r="J232">
        <v>0.96020000000000005</v>
      </c>
      <c r="N232">
        <v>0.52</v>
      </c>
      <c r="Q232">
        <v>193</v>
      </c>
      <c r="R232" t="s">
        <v>98</v>
      </c>
      <c r="S232">
        <v>1</v>
      </c>
    </row>
    <row r="233" spans="1:19" x14ac:dyDescent="0.2">
      <c r="A233">
        <v>232</v>
      </c>
      <c r="B233" s="443">
        <v>42913.875</v>
      </c>
      <c r="C233" t="s">
        <v>98</v>
      </c>
      <c r="D233">
        <v>0.01</v>
      </c>
      <c r="F233">
        <v>0.96009999999999995</v>
      </c>
      <c r="I233" s="443">
        <v>42914.259027777778</v>
      </c>
      <c r="J233">
        <v>0.95940000000000003</v>
      </c>
      <c r="N233">
        <v>0.56000000000000005</v>
      </c>
      <c r="Q233">
        <v>194</v>
      </c>
      <c r="R233" t="s">
        <v>98</v>
      </c>
      <c r="S233">
        <v>1</v>
      </c>
    </row>
    <row r="234" spans="1:19" x14ac:dyDescent="0.2">
      <c r="A234">
        <v>233</v>
      </c>
      <c r="B234" s="443">
        <v>42914.310416666667</v>
      </c>
      <c r="C234" t="s">
        <v>98</v>
      </c>
      <c r="D234">
        <v>0.01</v>
      </c>
      <c r="F234">
        <v>0.95930000000000004</v>
      </c>
      <c r="I234" s="443">
        <v>42914.315972222219</v>
      </c>
      <c r="J234">
        <v>0.95879999999999999</v>
      </c>
      <c r="N234">
        <v>0.52</v>
      </c>
      <c r="Q234">
        <v>195</v>
      </c>
      <c r="R234" t="s">
        <v>98</v>
      </c>
      <c r="S234">
        <v>1</v>
      </c>
    </row>
    <row r="235" spans="1:19" x14ac:dyDescent="0.2">
      <c r="A235">
        <v>234</v>
      </c>
      <c r="B235" s="443">
        <v>42914.461111111108</v>
      </c>
      <c r="C235" t="s">
        <v>98</v>
      </c>
      <c r="D235">
        <v>0.01</v>
      </c>
      <c r="F235">
        <v>0.96</v>
      </c>
      <c r="I235" s="443">
        <v>42914.475694444445</v>
      </c>
      <c r="J235">
        <v>0.95950000000000002</v>
      </c>
      <c r="N235">
        <v>0.52</v>
      </c>
      <c r="Q235">
        <v>196</v>
      </c>
      <c r="R235" t="s">
        <v>98</v>
      </c>
      <c r="S235">
        <v>1</v>
      </c>
    </row>
    <row r="236" spans="1:19" x14ac:dyDescent="0.2">
      <c r="A236">
        <v>235</v>
      </c>
      <c r="B236" s="443">
        <v>42914.513194444444</v>
      </c>
      <c r="C236" t="s">
        <v>98</v>
      </c>
      <c r="D236">
        <v>0.01</v>
      </c>
      <c r="F236">
        <v>0.96340000000000003</v>
      </c>
      <c r="I236" s="443">
        <v>42914.51458333333</v>
      </c>
      <c r="J236">
        <v>0.96289999999999998</v>
      </c>
      <c r="N236">
        <v>0.52</v>
      </c>
      <c r="Q236">
        <v>197</v>
      </c>
      <c r="R236" t="s">
        <v>98</v>
      </c>
      <c r="S236">
        <v>1</v>
      </c>
    </row>
    <row r="237" spans="1:19" x14ac:dyDescent="0.2">
      <c r="A237">
        <v>236</v>
      </c>
      <c r="B237" s="443">
        <v>42914.51458333333</v>
      </c>
      <c r="C237" t="s">
        <v>98</v>
      </c>
      <c r="D237">
        <v>0.01</v>
      </c>
      <c r="F237">
        <v>0.96260000000000001</v>
      </c>
      <c r="I237" s="443">
        <v>42914.520138888889</v>
      </c>
      <c r="J237">
        <v>0.96209999999999996</v>
      </c>
      <c r="N237">
        <v>0.52</v>
      </c>
      <c r="Q237">
        <v>198</v>
      </c>
      <c r="R237" t="s">
        <v>98</v>
      </c>
      <c r="S237">
        <v>1</v>
      </c>
    </row>
    <row r="238" spans="1:19" x14ac:dyDescent="0.2">
      <c r="A238">
        <v>237</v>
      </c>
      <c r="B238" s="443">
        <v>42914.522222222222</v>
      </c>
      <c r="C238" t="s">
        <v>98</v>
      </c>
      <c r="D238">
        <v>0.01</v>
      </c>
      <c r="F238">
        <v>0.96150000000000002</v>
      </c>
      <c r="I238" s="443">
        <v>42914.556250000001</v>
      </c>
      <c r="J238">
        <v>0.96099999999999997</v>
      </c>
      <c r="N238">
        <v>0.52</v>
      </c>
      <c r="Q238">
        <v>199</v>
      </c>
      <c r="R238" t="s">
        <v>98</v>
      </c>
      <c r="S238">
        <v>1</v>
      </c>
    </row>
    <row r="239" spans="1:19" x14ac:dyDescent="0.2">
      <c r="A239">
        <v>238</v>
      </c>
      <c r="B239" s="443">
        <v>42914.566666666666</v>
      </c>
      <c r="C239" t="s">
        <v>98</v>
      </c>
      <c r="D239">
        <v>0.01</v>
      </c>
      <c r="F239">
        <v>0.95889999999999997</v>
      </c>
      <c r="I239" s="443">
        <v>42914.586111111108</v>
      </c>
      <c r="J239">
        <v>0.95840000000000003</v>
      </c>
      <c r="N239">
        <v>0.52</v>
      </c>
      <c r="Q239">
        <v>200</v>
      </c>
      <c r="R239" t="s">
        <v>98</v>
      </c>
      <c r="S239">
        <v>1</v>
      </c>
    </row>
    <row r="240" spans="1:19" x14ac:dyDescent="0.2">
      <c r="A240">
        <v>239</v>
      </c>
      <c r="B240" s="443">
        <v>42914.615277777775</v>
      </c>
      <c r="C240" t="s">
        <v>98</v>
      </c>
      <c r="D240">
        <v>0.01</v>
      </c>
      <c r="F240">
        <v>0.95899999999999996</v>
      </c>
      <c r="I240" s="443">
        <v>42915.076388888891</v>
      </c>
      <c r="J240">
        <v>0.95799999999999996</v>
      </c>
      <c r="N240">
        <v>0.52</v>
      </c>
      <c r="Q240">
        <v>201</v>
      </c>
      <c r="R240" t="s">
        <v>98</v>
      </c>
      <c r="S240">
        <v>1</v>
      </c>
    </row>
    <row r="241" spans="1:19" x14ac:dyDescent="0.2">
      <c r="A241">
        <v>240</v>
      </c>
      <c r="B241" s="443">
        <v>42915.07708333333</v>
      </c>
      <c r="C241" t="s">
        <v>98</v>
      </c>
      <c r="D241">
        <v>0.01</v>
      </c>
      <c r="F241">
        <v>0.95760000000000001</v>
      </c>
      <c r="I241" s="443">
        <v>42915.092361111114</v>
      </c>
      <c r="J241">
        <v>0.95709999999999995</v>
      </c>
      <c r="N241">
        <v>0.52</v>
      </c>
      <c r="Q241">
        <v>202</v>
      </c>
      <c r="R241" t="s">
        <v>98</v>
      </c>
      <c r="S241">
        <v>1</v>
      </c>
    </row>
    <row r="242" spans="1:19" x14ac:dyDescent="0.2">
      <c r="A242">
        <v>241</v>
      </c>
      <c r="B242" s="443">
        <v>42915.092361111114</v>
      </c>
      <c r="C242" t="s">
        <v>98</v>
      </c>
      <c r="D242">
        <v>0.01</v>
      </c>
      <c r="F242">
        <v>0.95679999999999998</v>
      </c>
      <c r="I242" s="443">
        <v>42915.717361111114</v>
      </c>
      <c r="J242">
        <v>0.95630000000000004</v>
      </c>
      <c r="N242">
        <v>0.52</v>
      </c>
      <c r="Q242">
        <v>203</v>
      </c>
      <c r="R242" t="s">
        <v>98</v>
      </c>
      <c r="S242">
        <v>1</v>
      </c>
    </row>
    <row r="243" spans="1:19" x14ac:dyDescent="0.2">
      <c r="A243">
        <v>242</v>
      </c>
      <c r="B243" s="443">
        <v>42916.271527777775</v>
      </c>
      <c r="C243" t="s">
        <v>98</v>
      </c>
      <c r="D243">
        <v>0.01</v>
      </c>
      <c r="F243">
        <v>0.95640000000000003</v>
      </c>
      <c r="I243" s="443">
        <v>42922.580555555556</v>
      </c>
      <c r="J243">
        <v>0.96289999999999998</v>
      </c>
      <c r="N243">
        <v>-7.79</v>
      </c>
      <c r="Q243">
        <v>204</v>
      </c>
      <c r="R243" t="s">
        <v>98</v>
      </c>
      <c r="S243">
        <v>4</v>
      </c>
    </row>
    <row r="244" spans="1:19" x14ac:dyDescent="0.2">
      <c r="A244">
        <v>243</v>
      </c>
      <c r="B244" s="443">
        <v>42921.728472222225</v>
      </c>
      <c r="C244" t="s">
        <v>789</v>
      </c>
      <c r="D244">
        <v>0.03</v>
      </c>
      <c r="F244">
        <v>0.96150000000000002</v>
      </c>
      <c r="I244" s="443">
        <v>42922.581250000003</v>
      </c>
      <c r="J244">
        <v>0.96150000000000002</v>
      </c>
      <c r="K244" t="s">
        <v>791</v>
      </c>
      <c r="Q244">
        <v>204</v>
      </c>
      <c r="R244" t="s">
        <v>98</v>
      </c>
      <c r="S244">
        <v>4</v>
      </c>
    </row>
    <row r="245" spans="1:19" x14ac:dyDescent="0.2">
      <c r="A245">
        <v>244</v>
      </c>
      <c r="B245" s="443">
        <v>42922.511111111111</v>
      </c>
      <c r="C245" t="s">
        <v>98</v>
      </c>
      <c r="D245">
        <v>0.1</v>
      </c>
      <c r="F245">
        <v>0.96299999999999997</v>
      </c>
      <c r="I245" s="443">
        <v>42922.580555555556</v>
      </c>
      <c r="J245">
        <v>0.96289999999999998</v>
      </c>
      <c r="N245">
        <v>1.04</v>
      </c>
      <c r="Q245">
        <v>204</v>
      </c>
      <c r="R245" t="s">
        <v>98</v>
      </c>
      <c r="S245">
        <v>4</v>
      </c>
    </row>
    <row r="246" spans="1:19" x14ac:dyDescent="0.2">
      <c r="A246">
        <v>245</v>
      </c>
      <c r="B246" s="443">
        <v>42921.75</v>
      </c>
      <c r="C246" t="s">
        <v>98</v>
      </c>
      <c r="D246">
        <v>0.31</v>
      </c>
      <c r="F246">
        <v>0.96450000000000002</v>
      </c>
      <c r="I246" s="443">
        <v>42922.580555555556</v>
      </c>
      <c r="J246">
        <v>0.96289999999999998</v>
      </c>
      <c r="N246">
        <v>35.35</v>
      </c>
      <c r="Q246">
        <v>204</v>
      </c>
      <c r="R246" t="s">
        <v>98</v>
      </c>
      <c r="S246">
        <v>4</v>
      </c>
    </row>
    <row r="247" spans="1:19" x14ac:dyDescent="0.2">
      <c r="A247">
        <v>246</v>
      </c>
      <c r="B247" s="443">
        <v>42922.780555555553</v>
      </c>
      <c r="C247" t="s">
        <v>98</v>
      </c>
      <c r="D247">
        <v>0.01</v>
      </c>
      <c r="F247">
        <v>0.96109999999999995</v>
      </c>
      <c r="I247" s="443">
        <v>42922.845833333333</v>
      </c>
      <c r="J247">
        <v>0.96060000000000001</v>
      </c>
      <c r="N247">
        <v>0.52</v>
      </c>
      <c r="Q247">
        <v>205</v>
      </c>
      <c r="R247" t="s">
        <v>98</v>
      </c>
      <c r="S247">
        <v>1</v>
      </c>
    </row>
    <row r="248" spans="1:19" x14ac:dyDescent="0.2">
      <c r="A248">
        <v>247</v>
      </c>
      <c r="B248" s="443">
        <v>42922.875</v>
      </c>
      <c r="C248" t="s">
        <v>98</v>
      </c>
      <c r="D248">
        <v>0.01</v>
      </c>
      <c r="F248">
        <v>0.96020000000000005</v>
      </c>
      <c r="I248" s="443">
        <v>42922.883333333331</v>
      </c>
      <c r="J248">
        <v>0.9597</v>
      </c>
      <c r="N248">
        <v>0.52</v>
      </c>
      <c r="Q248">
        <v>206</v>
      </c>
      <c r="R248" t="s">
        <v>98</v>
      </c>
      <c r="S248">
        <v>1</v>
      </c>
    </row>
    <row r="249" spans="1:19" x14ac:dyDescent="0.2">
      <c r="A249">
        <v>248</v>
      </c>
      <c r="B249" s="443">
        <v>42923.521527777775</v>
      </c>
      <c r="C249" t="s">
        <v>98</v>
      </c>
      <c r="D249">
        <v>0.01</v>
      </c>
      <c r="F249">
        <v>0.96130000000000004</v>
      </c>
      <c r="I249" s="443">
        <v>42927.740277777775</v>
      </c>
      <c r="J249">
        <v>0.96309999999999996</v>
      </c>
      <c r="N249">
        <v>-2.2200000000000002</v>
      </c>
      <c r="Q249">
        <v>207</v>
      </c>
      <c r="R249" t="s">
        <v>98</v>
      </c>
      <c r="S249">
        <v>3</v>
      </c>
    </row>
    <row r="250" spans="1:19" x14ac:dyDescent="0.2">
      <c r="A250">
        <v>249</v>
      </c>
      <c r="B250" s="443">
        <v>42927.732638888891</v>
      </c>
      <c r="C250" t="s">
        <v>98</v>
      </c>
      <c r="D250">
        <v>0.03</v>
      </c>
      <c r="F250">
        <v>0.96419999999999995</v>
      </c>
      <c r="I250" s="443">
        <v>42927.740277777775</v>
      </c>
      <c r="J250">
        <v>0.96309999999999996</v>
      </c>
      <c r="N250">
        <v>3.43</v>
      </c>
      <c r="Q250">
        <v>207</v>
      </c>
      <c r="R250" t="s">
        <v>98</v>
      </c>
      <c r="S250">
        <v>3</v>
      </c>
    </row>
    <row r="251" spans="1:19" x14ac:dyDescent="0.2">
      <c r="A251">
        <v>250</v>
      </c>
      <c r="B251" s="443">
        <v>42927.693055555559</v>
      </c>
      <c r="C251" t="s">
        <v>98</v>
      </c>
      <c r="D251">
        <v>0.1</v>
      </c>
      <c r="F251">
        <v>0.9657</v>
      </c>
      <c r="I251" s="443">
        <v>42927.740277777775</v>
      </c>
      <c r="J251">
        <v>0.96309999999999996</v>
      </c>
      <c r="N251">
        <v>27</v>
      </c>
      <c r="Q251">
        <v>207</v>
      </c>
      <c r="R251" t="s">
        <v>98</v>
      </c>
      <c r="S251">
        <v>3</v>
      </c>
    </row>
    <row r="252" spans="1:19" x14ac:dyDescent="0.2">
      <c r="A252">
        <v>251</v>
      </c>
      <c r="B252" s="443">
        <v>42927.740972222222</v>
      </c>
      <c r="C252" t="s">
        <v>98</v>
      </c>
      <c r="D252">
        <v>0.01</v>
      </c>
      <c r="F252">
        <v>0.96299999999999997</v>
      </c>
      <c r="I252" s="443">
        <v>42928.214583333334</v>
      </c>
      <c r="J252">
        <v>0.96230000000000004</v>
      </c>
      <c r="N252">
        <v>0.56000000000000005</v>
      </c>
      <c r="Q252">
        <v>208</v>
      </c>
      <c r="R252" t="s">
        <v>98</v>
      </c>
      <c r="S252">
        <v>1</v>
      </c>
    </row>
    <row r="253" spans="1:19" x14ac:dyDescent="0.2">
      <c r="A253">
        <v>252</v>
      </c>
      <c r="B253" s="443">
        <v>42928.522222222222</v>
      </c>
      <c r="C253" t="s">
        <v>98</v>
      </c>
      <c r="D253">
        <v>0.01</v>
      </c>
      <c r="F253">
        <v>0.96179999999999999</v>
      </c>
      <c r="I253" s="443">
        <v>42928.525694444441</v>
      </c>
      <c r="J253">
        <v>0.96130000000000004</v>
      </c>
      <c r="N253">
        <v>0.52</v>
      </c>
      <c r="Q253">
        <v>209</v>
      </c>
      <c r="R253" t="s">
        <v>98</v>
      </c>
      <c r="S253">
        <v>1</v>
      </c>
    </row>
    <row r="254" spans="1:19" x14ac:dyDescent="0.2">
      <c r="A254">
        <v>253</v>
      </c>
      <c r="B254" s="443">
        <v>42928.537499999999</v>
      </c>
      <c r="C254" t="s">
        <v>98</v>
      </c>
      <c r="D254">
        <v>0.01</v>
      </c>
      <c r="F254">
        <v>0.96089999999999998</v>
      </c>
      <c r="I254" s="443">
        <v>42934.058333333334</v>
      </c>
      <c r="J254">
        <v>0.95940000000000003</v>
      </c>
      <c r="N254">
        <v>0.52</v>
      </c>
      <c r="Q254">
        <v>210</v>
      </c>
      <c r="R254" t="s">
        <v>98</v>
      </c>
      <c r="S254">
        <v>1</v>
      </c>
    </row>
    <row r="255" spans="1:19" x14ac:dyDescent="0.2">
      <c r="A255">
        <v>254</v>
      </c>
      <c r="B255" s="443">
        <v>42934.058333333334</v>
      </c>
      <c r="C255" t="s">
        <v>98</v>
      </c>
      <c r="D255">
        <v>0.01</v>
      </c>
      <c r="F255">
        <v>0.95909999999999995</v>
      </c>
      <c r="I255" s="443">
        <v>42934.322916666664</v>
      </c>
      <c r="J255">
        <v>0.95860000000000001</v>
      </c>
      <c r="N255">
        <v>0.52</v>
      </c>
      <c r="Q255">
        <v>211</v>
      </c>
      <c r="R255" t="s">
        <v>98</v>
      </c>
      <c r="S255">
        <v>1</v>
      </c>
    </row>
    <row r="256" spans="1:19" x14ac:dyDescent="0.2">
      <c r="A256">
        <v>255</v>
      </c>
      <c r="B256" s="443">
        <v>42934.324999999997</v>
      </c>
      <c r="C256" t="s">
        <v>98</v>
      </c>
      <c r="D256">
        <v>0.01</v>
      </c>
      <c r="F256">
        <v>0.9577</v>
      </c>
      <c r="I256" s="443">
        <v>42934.326388888891</v>
      </c>
      <c r="J256">
        <v>0.95720000000000005</v>
      </c>
      <c r="N256">
        <v>0.52</v>
      </c>
      <c r="Q256">
        <v>212</v>
      </c>
      <c r="R256" t="s">
        <v>98</v>
      </c>
      <c r="S256">
        <v>1</v>
      </c>
    </row>
    <row r="257" spans="1:19" x14ac:dyDescent="0.2">
      <c r="A257">
        <v>256</v>
      </c>
      <c r="B257" s="443">
        <v>42934.32708333333</v>
      </c>
      <c r="C257" t="s">
        <v>98</v>
      </c>
      <c r="D257">
        <v>0.01</v>
      </c>
      <c r="F257">
        <v>0.95689999999999997</v>
      </c>
      <c r="I257" s="443">
        <v>42934.388194444444</v>
      </c>
      <c r="J257">
        <v>0.95640000000000003</v>
      </c>
      <c r="N257">
        <v>0.52</v>
      </c>
      <c r="Q257">
        <v>213</v>
      </c>
      <c r="R257" t="s">
        <v>98</v>
      </c>
      <c r="S257">
        <v>1</v>
      </c>
    </row>
    <row r="258" spans="1:19" x14ac:dyDescent="0.2">
      <c r="A258">
        <v>257</v>
      </c>
      <c r="B258" s="443">
        <v>42934.388888888891</v>
      </c>
      <c r="C258" t="s">
        <v>98</v>
      </c>
      <c r="D258">
        <v>0.01</v>
      </c>
      <c r="F258">
        <v>0.95550000000000002</v>
      </c>
      <c r="I258" s="443">
        <v>42934.390277777777</v>
      </c>
      <c r="J258">
        <v>0.95499999999999996</v>
      </c>
      <c r="N258">
        <v>0.52</v>
      </c>
      <c r="Q258">
        <v>214</v>
      </c>
      <c r="R258" t="s">
        <v>98</v>
      </c>
      <c r="S258">
        <v>1</v>
      </c>
    </row>
    <row r="259" spans="1:19" x14ac:dyDescent="0.2">
      <c r="A259">
        <v>258</v>
      </c>
      <c r="B259" s="443">
        <v>42934.390972222223</v>
      </c>
      <c r="C259" t="s">
        <v>98</v>
      </c>
      <c r="D259">
        <v>0.01</v>
      </c>
      <c r="F259">
        <v>0.95469999999999999</v>
      </c>
      <c r="I259" s="443">
        <v>42934.45208333333</v>
      </c>
      <c r="J259">
        <v>0.95420000000000005</v>
      </c>
      <c r="N259">
        <v>0.52</v>
      </c>
      <c r="Q259">
        <v>215</v>
      </c>
      <c r="R259" t="s">
        <v>98</v>
      </c>
      <c r="S259">
        <v>1</v>
      </c>
    </row>
    <row r="260" spans="1:19" x14ac:dyDescent="0.2">
      <c r="A260">
        <v>259</v>
      </c>
      <c r="B260" s="443">
        <v>42934.527083333334</v>
      </c>
      <c r="C260" t="s">
        <v>98</v>
      </c>
      <c r="D260">
        <v>0.02</v>
      </c>
      <c r="F260">
        <v>0.95399999999999996</v>
      </c>
      <c r="I260" s="443">
        <v>42934.53125</v>
      </c>
      <c r="J260">
        <v>0.95350000000000001</v>
      </c>
      <c r="N260">
        <v>1.05</v>
      </c>
      <c r="Q260">
        <v>216</v>
      </c>
      <c r="R260" t="s">
        <v>98</v>
      </c>
      <c r="S260">
        <v>1</v>
      </c>
    </row>
    <row r="261" spans="1:19" x14ac:dyDescent="0.2">
      <c r="A261">
        <v>260</v>
      </c>
      <c r="B261" s="443">
        <v>42934.543055555558</v>
      </c>
      <c r="C261" t="s">
        <v>98</v>
      </c>
      <c r="D261">
        <v>0.02</v>
      </c>
      <c r="F261">
        <v>0.95409999999999995</v>
      </c>
      <c r="I261" s="443">
        <v>42934.556250000001</v>
      </c>
      <c r="J261">
        <v>0.9536</v>
      </c>
      <c r="N261">
        <v>1.05</v>
      </c>
      <c r="Q261">
        <v>217</v>
      </c>
      <c r="R261" t="s">
        <v>98</v>
      </c>
      <c r="S261">
        <v>1</v>
      </c>
    </row>
    <row r="262" spans="1:19" x14ac:dyDescent="0.2">
      <c r="A262">
        <v>261</v>
      </c>
      <c r="B262" s="443">
        <v>42934.896527777775</v>
      </c>
      <c r="C262" t="s">
        <v>98</v>
      </c>
      <c r="D262">
        <v>0.02</v>
      </c>
      <c r="F262">
        <v>0.95430000000000004</v>
      </c>
      <c r="I262" s="443">
        <v>42935.379166666666</v>
      </c>
      <c r="J262">
        <v>0.9536</v>
      </c>
      <c r="N262">
        <v>1.1200000000000001</v>
      </c>
      <c r="Q262">
        <v>218</v>
      </c>
      <c r="R262" t="s">
        <v>98</v>
      </c>
      <c r="S262">
        <v>1</v>
      </c>
    </row>
    <row r="263" spans="1:19" x14ac:dyDescent="0.2">
      <c r="A263">
        <v>262</v>
      </c>
      <c r="B263" s="443">
        <v>42935.382638888892</v>
      </c>
      <c r="C263" t="s">
        <v>98</v>
      </c>
      <c r="D263">
        <v>0.02</v>
      </c>
      <c r="F263">
        <v>0.95309999999999995</v>
      </c>
      <c r="I263" s="443">
        <v>42936.60833333333</v>
      </c>
      <c r="J263">
        <v>0.95209999999999995</v>
      </c>
      <c r="N263">
        <v>1.06</v>
      </c>
      <c r="Q263">
        <v>219</v>
      </c>
      <c r="R263" t="s">
        <v>98</v>
      </c>
      <c r="S263">
        <v>1</v>
      </c>
    </row>
    <row r="264" spans="1:19" x14ac:dyDescent="0.2">
      <c r="A264">
        <v>263</v>
      </c>
      <c r="B264" s="443">
        <v>42936.609027777777</v>
      </c>
      <c r="C264" t="s">
        <v>98</v>
      </c>
      <c r="D264">
        <v>0.02</v>
      </c>
      <c r="F264">
        <v>0.95169999999999999</v>
      </c>
      <c r="I264" s="443">
        <v>42936.609722222223</v>
      </c>
      <c r="J264">
        <v>0.95120000000000005</v>
      </c>
      <c r="N264">
        <v>1.05</v>
      </c>
      <c r="Q264">
        <v>220</v>
      </c>
      <c r="R264" t="s">
        <v>98</v>
      </c>
      <c r="S264">
        <v>1</v>
      </c>
    </row>
    <row r="265" spans="1:19" x14ac:dyDescent="0.2">
      <c r="A265">
        <v>264</v>
      </c>
      <c r="B265" s="443">
        <v>42936.61041666667</v>
      </c>
      <c r="C265" t="s">
        <v>98</v>
      </c>
      <c r="D265">
        <v>0.02</v>
      </c>
      <c r="F265">
        <v>0.95089999999999997</v>
      </c>
      <c r="I265" s="443">
        <v>42936.613194444442</v>
      </c>
      <c r="J265">
        <v>0.95040000000000002</v>
      </c>
      <c r="N265">
        <v>1.05</v>
      </c>
      <c r="Q265">
        <v>221</v>
      </c>
      <c r="R265" t="s">
        <v>98</v>
      </c>
      <c r="S265">
        <v>1</v>
      </c>
    </row>
    <row r="266" spans="1:19" x14ac:dyDescent="0.2">
      <c r="A266">
        <v>265</v>
      </c>
      <c r="B266" s="443">
        <v>42936.613194444442</v>
      </c>
      <c r="C266" t="s">
        <v>98</v>
      </c>
      <c r="D266">
        <v>0.02</v>
      </c>
      <c r="F266">
        <v>0.95009999999999994</v>
      </c>
      <c r="I266" s="443">
        <v>42936.614583333336</v>
      </c>
      <c r="J266">
        <v>0.9496</v>
      </c>
      <c r="N266">
        <v>1.05</v>
      </c>
      <c r="Q266">
        <v>222</v>
      </c>
      <c r="R266" t="s">
        <v>98</v>
      </c>
      <c r="S266">
        <v>1</v>
      </c>
    </row>
    <row r="267" spans="1:19" x14ac:dyDescent="0.2">
      <c r="A267">
        <v>266</v>
      </c>
      <c r="B267" s="443">
        <v>42936.615277777775</v>
      </c>
      <c r="C267" t="s">
        <v>98</v>
      </c>
      <c r="D267">
        <v>0.02</v>
      </c>
      <c r="F267">
        <v>0.94940000000000002</v>
      </c>
      <c r="I267" s="443">
        <v>42937.536111111112</v>
      </c>
      <c r="J267">
        <v>0.94869999999999999</v>
      </c>
      <c r="N267">
        <v>1.1299999999999999</v>
      </c>
      <c r="Q267">
        <v>223</v>
      </c>
      <c r="R267" t="s">
        <v>98</v>
      </c>
      <c r="S267">
        <v>1</v>
      </c>
    </row>
    <row r="268" spans="1:19" x14ac:dyDescent="0.2">
      <c r="A268">
        <v>267</v>
      </c>
      <c r="B268" s="443">
        <v>42937.5625</v>
      </c>
      <c r="C268" t="s">
        <v>98</v>
      </c>
      <c r="D268">
        <v>0.02</v>
      </c>
      <c r="F268">
        <v>0.94710000000000005</v>
      </c>
      <c r="I268" s="443">
        <v>42937.688194444447</v>
      </c>
      <c r="J268">
        <v>0.9466</v>
      </c>
      <c r="N268">
        <v>1.06</v>
      </c>
      <c r="Q268">
        <v>224</v>
      </c>
      <c r="R268" t="s">
        <v>98</v>
      </c>
      <c r="S268">
        <v>1</v>
      </c>
    </row>
    <row r="269" spans="1:19" x14ac:dyDescent="0.2">
      <c r="A269">
        <v>268</v>
      </c>
      <c r="B269" s="443">
        <v>42940.324999999997</v>
      </c>
      <c r="C269" t="s">
        <v>98</v>
      </c>
      <c r="D269">
        <v>0.02</v>
      </c>
      <c r="F269">
        <v>0.94679999999999997</v>
      </c>
      <c r="I269" s="443">
        <v>42940.336805555555</v>
      </c>
      <c r="J269">
        <v>0.94630000000000003</v>
      </c>
      <c r="N269">
        <v>1.06</v>
      </c>
      <c r="Q269">
        <v>225</v>
      </c>
      <c r="R269" t="s">
        <v>98</v>
      </c>
      <c r="S269">
        <v>1</v>
      </c>
    </row>
    <row r="270" spans="1:19" x14ac:dyDescent="0.2">
      <c r="A270">
        <v>269</v>
      </c>
      <c r="B270" s="443">
        <v>42940.510416666664</v>
      </c>
      <c r="C270" t="s">
        <v>98</v>
      </c>
      <c r="D270">
        <v>0.02</v>
      </c>
      <c r="F270">
        <v>0.94599999999999995</v>
      </c>
      <c r="I270" s="443">
        <v>42940.525000000001</v>
      </c>
      <c r="J270">
        <v>0.94550000000000001</v>
      </c>
      <c r="N270">
        <v>1.06</v>
      </c>
      <c r="Q270">
        <v>226</v>
      </c>
      <c r="R270" t="s">
        <v>98</v>
      </c>
      <c r="S270">
        <v>1</v>
      </c>
    </row>
    <row r="271" spans="1:19" x14ac:dyDescent="0.2">
      <c r="A271">
        <v>270</v>
      </c>
      <c r="B271" s="443">
        <v>42940.570138888892</v>
      </c>
      <c r="C271" t="s">
        <v>98</v>
      </c>
      <c r="D271">
        <v>0.02</v>
      </c>
      <c r="F271">
        <v>0.94610000000000005</v>
      </c>
      <c r="I271" s="443">
        <v>42943.151388888888</v>
      </c>
      <c r="J271">
        <v>0.94979999999999998</v>
      </c>
      <c r="N271">
        <v>-9.5299999999999994</v>
      </c>
      <c r="Q271">
        <v>227</v>
      </c>
      <c r="R271" t="s">
        <v>98</v>
      </c>
      <c r="S271">
        <v>4</v>
      </c>
    </row>
    <row r="272" spans="1:19" x14ac:dyDescent="0.2">
      <c r="A272">
        <v>271</v>
      </c>
      <c r="B272" s="443">
        <v>42942.981944444444</v>
      </c>
      <c r="C272" t="s">
        <v>789</v>
      </c>
      <c r="D272">
        <v>0.06</v>
      </c>
      <c r="F272">
        <v>0.9476</v>
      </c>
      <c r="I272" s="443">
        <v>42943.152083333334</v>
      </c>
      <c r="J272">
        <v>0.9476</v>
      </c>
      <c r="K272" t="s">
        <v>791</v>
      </c>
      <c r="Q272">
        <v>227</v>
      </c>
      <c r="R272" t="s">
        <v>98</v>
      </c>
      <c r="S272">
        <v>4</v>
      </c>
    </row>
    <row r="273" spans="1:19" x14ac:dyDescent="0.2">
      <c r="A273">
        <v>272</v>
      </c>
      <c r="B273" s="443">
        <v>42943.151388888888</v>
      </c>
      <c r="C273" t="s">
        <v>98</v>
      </c>
      <c r="D273">
        <v>0.2</v>
      </c>
      <c r="F273">
        <v>0.94910000000000005</v>
      </c>
      <c r="I273" s="443">
        <v>42943.151388888888</v>
      </c>
      <c r="J273">
        <v>0.94950000000000001</v>
      </c>
      <c r="N273">
        <v>-8.43</v>
      </c>
      <c r="Q273">
        <v>227</v>
      </c>
      <c r="R273" t="s">
        <v>98</v>
      </c>
      <c r="S273">
        <v>4</v>
      </c>
    </row>
    <row r="274" spans="1:19" x14ac:dyDescent="0.2">
      <c r="A274">
        <v>273</v>
      </c>
      <c r="B274" s="443">
        <v>42943.112500000003</v>
      </c>
      <c r="C274" t="s">
        <v>98</v>
      </c>
      <c r="D274">
        <v>0.62</v>
      </c>
      <c r="F274">
        <v>0.9506</v>
      </c>
      <c r="I274" s="443">
        <v>42943.151388888888</v>
      </c>
      <c r="J274">
        <v>0.94979999999999998</v>
      </c>
      <c r="N274">
        <v>52.22</v>
      </c>
      <c r="Q274">
        <v>227</v>
      </c>
      <c r="R274" t="s">
        <v>98</v>
      </c>
      <c r="S274">
        <v>4</v>
      </c>
    </row>
    <row r="275" spans="1:19" x14ac:dyDescent="0.2">
      <c r="A275">
        <v>274</v>
      </c>
      <c r="B275" s="443">
        <v>42943.152083333334</v>
      </c>
      <c r="C275" t="s">
        <v>98</v>
      </c>
      <c r="D275">
        <v>0.02</v>
      </c>
      <c r="F275">
        <v>0.94910000000000005</v>
      </c>
      <c r="I275" s="443">
        <v>42944.29791666667</v>
      </c>
      <c r="J275">
        <v>0.96650000000000003</v>
      </c>
      <c r="N275">
        <v>-36.36</v>
      </c>
      <c r="Q275">
        <v>228</v>
      </c>
      <c r="R275" t="s">
        <v>98</v>
      </c>
      <c r="S275">
        <v>4</v>
      </c>
    </row>
    <row r="276" spans="1:19" x14ac:dyDescent="0.2">
      <c r="A276">
        <v>275</v>
      </c>
      <c r="B276" s="443">
        <v>42944.064583333333</v>
      </c>
      <c r="C276" t="s">
        <v>789</v>
      </c>
      <c r="D276">
        <v>0.06</v>
      </c>
      <c r="F276">
        <v>0.9647</v>
      </c>
      <c r="I276" s="443">
        <v>42944.298611111109</v>
      </c>
      <c r="J276">
        <v>0.9647</v>
      </c>
      <c r="K276" t="s">
        <v>791</v>
      </c>
      <c r="Q276">
        <v>228</v>
      </c>
      <c r="R276" t="s">
        <v>98</v>
      </c>
      <c r="S276">
        <v>4</v>
      </c>
    </row>
    <row r="277" spans="1:19" x14ac:dyDescent="0.2">
      <c r="A277">
        <v>276</v>
      </c>
      <c r="B277" s="443">
        <v>42944.29791666667</v>
      </c>
      <c r="C277" t="s">
        <v>98</v>
      </c>
      <c r="D277">
        <v>0.2</v>
      </c>
      <c r="F277">
        <v>0.96619999999999995</v>
      </c>
      <c r="I277" s="443">
        <v>42944.29791666667</v>
      </c>
      <c r="J277">
        <v>0.96660000000000001</v>
      </c>
      <c r="N277">
        <v>-8.2799999999999994</v>
      </c>
      <c r="Q277">
        <v>228</v>
      </c>
      <c r="R277" t="s">
        <v>98</v>
      </c>
      <c r="S277">
        <v>4</v>
      </c>
    </row>
    <row r="278" spans="1:19" x14ac:dyDescent="0.2">
      <c r="A278">
        <v>277</v>
      </c>
      <c r="B278" s="443">
        <v>42944.25277777778</v>
      </c>
      <c r="C278" t="s">
        <v>98</v>
      </c>
      <c r="D278">
        <v>0.62</v>
      </c>
      <c r="F278">
        <v>0.9677</v>
      </c>
      <c r="I278" s="443">
        <v>42944.29791666667</v>
      </c>
      <c r="J278">
        <v>0.96650000000000003</v>
      </c>
      <c r="N278">
        <v>76.98</v>
      </c>
      <c r="Q278">
        <v>228</v>
      </c>
      <c r="R278" t="s">
        <v>98</v>
      </c>
      <c r="S278">
        <v>4</v>
      </c>
    </row>
    <row r="279" spans="1:19" x14ac:dyDescent="0.2">
      <c r="A279">
        <v>278</v>
      </c>
      <c r="B279" s="443">
        <v>42944.323611111111</v>
      </c>
      <c r="C279" t="s">
        <v>98</v>
      </c>
      <c r="D279">
        <v>0.02</v>
      </c>
      <c r="F279">
        <v>0.96760000000000002</v>
      </c>
      <c r="I279" s="443">
        <v>42944.511805555558</v>
      </c>
      <c r="J279">
        <v>0.96709999999999996</v>
      </c>
      <c r="N279">
        <v>1.03</v>
      </c>
      <c r="Q279">
        <v>229</v>
      </c>
      <c r="R279" t="s">
        <v>98</v>
      </c>
      <c r="S279">
        <v>1</v>
      </c>
    </row>
    <row r="280" spans="1:19" x14ac:dyDescent="0.2">
      <c r="A280">
        <v>279</v>
      </c>
      <c r="B280" s="443">
        <v>42944.511805555558</v>
      </c>
      <c r="C280" t="s">
        <v>98</v>
      </c>
      <c r="D280">
        <v>0.02</v>
      </c>
      <c r="F280">
        <v>0.96679999999999999</v>
      </c>
      <c r="I280" s="443">
        <v>42944.520833333336</v>
      </c>
      <c r="J280">
        <v>0.96630000000000005</v>
      </c>
      <c r="N280">
        <v>1.03</v>
      </c>
      <c r="Q280">
        <v>230</v>
      </c>
      <c r="R280" t="s">
        <v>98</v>
      </c>
      <c r="S280">
        <v>1</v>
      </c>
    </row>
    <row r="281" spans="1:19" x14ac:dyDescent="0.2">
      <c r="A281">
        <v>280</v>
      </c>
      <c r="B281" s="443">
        <v>42944.521527777775</v>
      </c>
      <c r="C281" t="s">
        <v>98</v>
      </c>
      <c r="D281">
        <v>0.02</v>
      </c>
      <c r="F281">
        <v>0.96589999999999998</v>
      </c>
      <c r="I281" s="443">
        <v>42944.521527777775</v>
      </c>
      <c r="J281">
        <v>0.96540000000000004</v>
      </c>
      <c r="N281">
        <v>1.04</v>
      </c>
      <c r="Q281">
        <v>231</v>
      </c>
      <c r="R281" t="s">
        <v>98</v>
      </c>
      <c r="S281">
        <v>1</v>
      </c>
    </row>
    <row r="282" spans="1:19" x14ac:dyDescent="0.2">
      <c r="A282">
        <v>281</v>
      </c>
      <c r="B282" s="443">
        <v>42944.521527777775</v>
      </c>
      <c r="C282" t="s">
        <v>98</v>
      </c>
      <c r="D282">
        <v>0.02</v>
      </c>
      <c r="F282">
        <v>0.96509999999999996</v>
      </c>
      <c r="I282" s="443">
        <v>42947.625694444447</v>
      </c>
      <c r="J282">
        <v>0.96440000000000003</v>
      </c>
      <c r="N282">
        <v>1.1000000000000001</v>
      </c>
      <c r="Q282">
        <v>232</v>
      </c>
      <c r="R282" t="s">
        <v>98</v>
      </c>
      <c r="S282">
        <v>1</v>
      </c>
    </row>
    <row r="283" spans="1:19" x14ac:dyDescent="0.2">
      <c r="A283">
        <v>282</v>
      </c>
      <c r="B283" s="443">
        <v>42947.626388888886</v>
      </c>
      <c r="C283" t="s">
        <v>98</v>
      </c>
      <c r="D283">
        <v>0.02</v>
      </c>
      <c r="F283">
        <v>0.96360000000000001</v>
      </c>
      <c r="I283" s="443">
        <v>42956.331250000003</v>
      </c>
      <c r="J283">
        <v>0.96430000000000005</v>
      </c>
      <c r="N283">
        <v>-4.58</v>
      </c>
      <c r="Q283">
        <v>233</v>
      </c>
      <c r="R283" t="s">
        <v>98</v>
      </c>
      <c r="S283">
        <v>3</v>
      </c>
    </row>
    <row r="284" spans="1:19" x14ac:dyDescent="0.2">
      <c r="A284">
        <v>283</v>
      </c>
      <c r="B284" s="443">
        <v>42948.995833333334</v>
      </c>
      <c r="C284" t="s">
        <v>98</v>
      </c>
      <c r="D284">
        <v>0.06</v>
      </c>
      <c r="F284">
        <v>0.96550000000000002</v>
      </c>
      <c r="I284" s="443">
        <v>42956.331250000003</v>
      </c>
      <c r="J284">
        <v>0.96430000000000005</v>
      </c>
      <c r="N284">
        <v>-0.87</v>
      </c>
      <c r="Q284">
        <v>233</v>
      </c>
      <c r="R284" t="s">
        <v>98</v>
      </c>
      <c r="S284">
        <v>3</v>
      </c>
    </row>
    <row r="285" spans="1:19" x14ac:dyDescent="0.2">
      <c r="A285">
        <v>284</v>
      </c>
      <c r="B285" s="443">
        <v>42951.184027777781</v>
      </c>
      <c r="C285" t="s">
        <v>98</v>
      </c>
      <c r="D285">
        <v>0.2</v>
      </c>
      <c r="F285">
        <v>0.96779999999999999</v>
      </c>
      <c r="I285" s="443">
        <v>42956.331250000003</v>
      </c>
      <c r="J285">
        <v>0.96430000000000005</v>
      </c>
      <c r="N285">
        <v>62.16</v>
      </c>
      <c r="Q285">
        <v>233</v>
      </c>
      <c r="R285" t="s">
        <v>98</v>
      </c>
      <c r="S285">
        <v>3</v>
      </c>
    </row>
    <row r="286" spans="1:19" x14ac:dyDescent="0.2">
      <c r="A286">
        <v>285</v>
      </c>
      <c r="B286" s="443">
        <v>42956.331250000003</v>
      </c>
      <c r="C286" t="s">
        <v>98</v>
      </c>
      <c r="D286">
        <v>0.02</v>
      </c>
      <c r="F286">
        <v>0.96399999999999997</v>
      </c>
      <c r="I286" s="443">
        <v>42956.34652777778</v>
      </c>
      <c r="J286">
        <v>0.96350000000000002</v>
      </c>
      <c r="N286">
        <v>1.04</v>
      </c>
      <c r="Q286">
        <v>234</v>
      </c>
      <c r="R286" t="s">
        <v>98</v>
      </c>
      <c r="S286">
        <v>1</v>
      </c>
    </row>
    <row r="287" spans="1:19" x14ac:dyDescent="0.2">
      <c r="A287">
        <v>286</v>
      </c>
      <c r="B287" s="443">
        <v>42956.34652777778</v>
      </c>
      <c r="C287" t="s">
        <v>98</v>
      </c>
      <c r="D287">
        <v>0.02</v>
      </c>
      <c r="F287">
        <v>0.96319999999999995</v>
      </c>
      <c r="I287" s="443">
        <v>42956.34652777778</v>
      </c>
      <c r="J287">
        <v>0.9627</v>
      </c>
      <c r="N287">
        <v>1.04</v>
      </c>
      <c r="Q287">
        <v>235</v>
      </c>
      <c r="R287" t="s">
        <v>98</v>
      </c>
      <c r="S287">
        <v>1</v>
      </c>
    </row>
    <row r="288" spans="1:19" x14ac:dyDescent="0.2">
      <c r="A288">
        <v>287</v>
      </c>
      <c r="B288" s="443">
        <v>42956.34652777778</v>
      </c>
      <c r="C288" t="s">
        <v>98</v>
      </c>
      <c r="D288">
        <v>0.02</v>
      </c>
      <c r="F288">
        <v>0.96240000000000003</v>
      </c>
      <c r="I288" s="443">
        <v>42956.347222222219</v>
      </c>
      <c r="J288">
        <v>0.96189999999999998</v>
      </c>
      <c r="N288">
        <v>1.04</v>
      </c>
      <c r="Q288">
        <v>236</v>
      </c>
      <c r="R288" t="s">
        <v>98</v>
      </c>
      <c r="S288">
        <v>1</v>
      </c>
    </row>
    <row r="289" spans="1:19" x14ac:dyDescent="0.2">
      <c r="A289">
        <v>288</v>
      </c>
      <c r="B289" s="443">
        <v>42956.347222222219</v>
      </c>
      <c r="C289" t="s">
        <v>98</v>
      </c>
      <c r="D289">
        <v>0.02</v>
      </c>
      <c r="F289">
        <v>0.96160000000000001</v>
      </c>
      <c r="I289" s="443">
        <v>42958.14166666667</v>
      </c>
      <c r="J289">
        <v>0.96040000000000003</v>
      </c>
      <c r="N289">
        <v>1.1100000000000001</v>
      </c>
      <c r="Q289">
        <v>237</v>
      </c>
      <c r="R289" t="s">
        <v>98</v>
      </c>
      <c r="S289">
        <v>1</v>
      </c>
    </row>
    <row r="290" spans="1:19" x14ac:dyDescent="0.2">
      <c r="A290">
        <v>289</v>
      </c>
      <c r="B290" s="443">
        <v>42958.259722222225</v>
      </c>
      <c r="C290" t="s">
        <v>98</v>
      </c>
      <c r="D290">
        <v>0.02</v>
      </c>
      <c r="F290">
        <v>0.96199999999999997</v>
      </c>
      <c r="I290" s="443">
        <v>42958.34652777778</v>
      </c>
      <c r="J290">
        <v>0.96150000000000002</v>
      </c>
      <c r="N290">
        <v>1.04</v>
      </c>
      <c r="Q290">
        <v>238</v>
      </c>
      <c r="R290" t="s">
        <v>98</v>
      </c>
      <c r="S290">
        <v>1</v>
      </c>
    </row>
    <row r="291" spans="1:19" x14ac:dyDescent="0.2">
      <c r="A291">
        <v>290</v>
      </c>
      <c r="B291" s="443">
        <v>42958.373611111114</v>
      </c>
      <c r="C291" t="s">
        <v>98</v>
      </c>
      <c r="D291">
        <v>0.02</v>
      </c>
      <c r="F291">
        <v>0.95979999999999999</v>
      </c>
      <c r="I291" s="443">
        <v>42958.379166666666</v>
      </c>
      <c r="J291">
        <v>0.95930000000000004</v>
      </c>
      <c r="N291">
        <v>1.04</v>
      </c>
      <c r="Q291">
        <v>239</v>
      </c>
      <c r="R291" t="s">
        <v>98</v>
      </c>
      <c r="S291">
        <v>1</v>
      </c>
    </row>
    <row r="292" spans="1:19" x14ac:dyDescent="0.2">
      <c r="A292">
        <v>291</v>
      </c>
      <c r="B292" s="443">
        <v>42958.379166666666</v>
      </c>
      <c r="C292" t="s">
        <v>98</v>
      </c>
      <c r="D292">
        <v>0.02</v>
      </c>
      <c r="F292">
        <v>0.95899999999999996</v>
      </c>
      <c r="I292" s="443">
        <v>42972.606944444444</v>
      </c>
      <c r="J292">
        <v>0.9597</v>
      </c>
      <c r="N292">
        <v>-6.33</v>
      </c>
      <c r="Q292">
        <v>240</v>
      </c>
      <c r="R292" t="s">
        <v>98</v>
      </c>
      <c r="S292">
        <v>3</v>
      </c>
    </row>
    <row r="293" spans="1:19" x14ac:dyDescent="0.2">
      <c r="A293">
        <v>292</v>
      </c>
      <c r="B293" s="443">
        <v>42972.584027777775</v>
      </c>
      <c r="C293" t="s">
        <v>98</v>
      </c>
      <c r="D293">
        <v>0.06</v>
      </c>
      <c r="F293">
        <v>0.96099999999999997</v>
      </c>
      <c r="I293" s="443">
        <v>42972.606944444444</v>
      </c>
      <c r="J293">
        <v>0.9597</v>
      </c>
      <c r="N293">
        <v>8.1300000000000008</v>
      </c>
      <c r="Q293">
        <v>240</v>
      </c>
      <c r="R293" t="s">
        <v>98</v>
      </c>
      <c r="S293">
        <v>3</v>
      </c>
    </row>
    <row r="294" spans="1:19" x14ac:dyDescent="0.2">
      <c r="A294">
        <v>293</v>
      </c>
      <c r="B294" s="443">
        <v>42971.57708333333</v>
      </c>
      <c r="C294" t="s">
        <v>98</v>
      </c>
      <c r="D294">
        <v>0.2</v>
      </c>
      <c r="F294">
        <v>0.96250000000000002</v>
      </c>
      <c r="I294" s="443">
        <v>42972.606944444444</v>
      </c>
      <c r="J294">
        <v>0.9597</v>
      </c>
      <c r="N294">
        <v>54.87</v>
      </c>
      <c r="Q294">
        <v>240</v>
      </c>
      <c r="R294" t="s">
        <v>98</v>
      </c>
      <c r="S294">
        <v>3</v>
      </c>
    </row>
    <row r="295" spans="1:19" x14ac:dyDescent="0.2">
      <c r="A295">
        <v>294</v>
      </c>
      <c r="B295" s="443">
        <v>42972.612500000003</v>
      </c>
      <c r="C295" t="s">
        <v>98</v>
      </c>
      <c r="D295">
        <v>0.02</v>
      </c>
      <c r="F295">
        <v>0.95850000000000002</v>
      </c>
      <c r="I295" s="443">
        <v>42972.62777777778</v>
      </c>
      <c r="J295">
        <v>0.95799999999999996</v>
      </c>
      <c r="N295">
        <v>1.04</v>
      </c>
      <c r="Q295">
        <v>241</v>
      </c>
      <c r="R295" t="s">
        <v>98</v>
      </c>
      <c r="S295">
        <v>1</v>
      </c>
    </row>
    <row r="296" spans="1:19" x14ac:dyDescent="0.2">
      <c r="A296">
        <v>295</v>
      </c>
      <c r="B296" s="443">
        <v>42972.628472222219</v>
      </c>
      <c r="C296" t="s">
        <v>98</v>
      </c>
      <c r="D296">
        <v>0.02</v>
      </c>
      <c r="F296">
        <v>0.95740000000000003</v>
      </c>
      <c r="I296" s="443">
        <v>42972.669444444444</v>
      </c>
      <c r="J296">
        <v>0.95689999999999997</v>
      </c>
      <c r="N296">
        <v>1.05</v>
      </c>
      <c r="Q296">
        <v>242</v>
      </c>
      <c r="R296" t="s">
        <v>98</v>
      </c>
      <c r="S296">
        <v>1</v>
      </c>
    </row>
    <row r="297" spans="1:19" x14ac:dyDescent="0.2">
      <c r="A297">
        <v>296</v>
      </c>
      <c r="B297" s="443">
        <v>42972.8125</v>
      </c>
      <c r="C297" t="s">
        <v>98</v>
      </c>
      <c r="D297">
        <v>0.02</v>
      </c>
      <c r="F297">
        <v>0.9556</v>
      </c>
      <c r="I297" s="443">
        <v>42974.875</v>
      </c>
      <c r="J297">
        <v>0.95509999999999995</v>
      </c>
      <c r="N297">
        <v>1.04</v>
      </c>
      <c r="Q297">
        <v>243</v>
      </c>
      <c r="R297" t="s">
        <v>98</v>
      </c>
      <c r="S297">
        <v>1</v>
      </c>
    </row>
    <row r="298" spans="1:19" x14ac:dyDescent="0.2">
      <c r="A298">
        <v>297</v>
      </c>
      <c r="B298" s="443">
        <v>42974.880555555559</v>
      </c>
      <c r="C298" t="s">
        <v>98</v>
      </c>
      <c r="D298">
        <v>0.02</v>
      </c>
      <c r="F298">
        <v>0.95469999999999999</v>
      </c>
      <c r="I298" s="443">
        <v>42975.298611111109</v>
      </c>
      <c r="J298">
        <v>0.95520000000000005</v>
      </c>
      <c r="N298">
        <v>-1.4</v>
      </c>
      <c r="Q298">
        <v>244</v>
      </c>
      <c r="R298" t="s">
        <v>98</v>
      </c>
      <c r="S298">
        <v>2</v>
      </c>
    </row>
    <row r="299" spans="1:19" x14ac:dyDescent="0.2">
      <c r="A299">
        <v>298</v>
      </c>
      <c r="B299" s="443">
        <v>42975.163194444445</v>
      </c>
      <c r="C299" t="s">
        <v>98</v>
      </c>
      <c r="D299">
        <v>0.06</v>
      </c>
      <c r="F299">
        <v>0.95699999999999996</v>
      </c>
      <c r="I299" s="443">
        <v>42975.298611111109</v>
      </c>
      <c r="J299">
        <v>0.95520000000000005</v>
      </c>
      <c r="N299">
        <v>11.31</v>
      </c>
      <c r="Q299">
        <v>244</v>
      </c>
      <c r="R299" t="s">
        <v>98</v>
      </c>
      <c r="S299">
        <v>2</v>
      </c>
    </row>
    <row r="300" spans="1:19" x14ac:dyDescent="0.2">
      <c r="A300">
        <v>299</v>
      </c>
      <c r="B300" s="443">
        <v>42975.299305555556</v>
      </c>
      <c r="C300" t="s">
        <v>98</v>
      </c>
      <c r="D300">
        <v>0.02</v>
      </c>
      <c r="F300">
        <v>0.95479999999999998</v>
      </c>
      <c r="I300" s="443">
        <v>42975.327777777777</v>
      </c>
      <c r="J300">
        <v>0.95430000000000004</v>
      </c>
      <c r="N300">
        <v>1.05</v>
      </c>
      <c r="Q300">
        <v>245</v>
      </c>
      <c r="R300" t="s">
        <v>98</v>
      </c>
      <c r="S300">
        <v>1</v>
      </c>
    </row>
    <row r="301" spans="1:19" x14ac:dyDescent="0.2">
      <c r="A301">
        <v>300</v>
      </c>
      <c r="B301" s="443">
        <v>42975.328472222223</v>
      </c>
      <c r="C301" t="s">
        <v>98</v>
      </c>
      <c r="D301">
        <v>0.02</v>
      </c>
      <c r="F301">
        <v>0.95389999999999997</v>
      </c>
      <c r="I301" s="443">
        <v>42975.364583333336</v>
      </c>
      <c r="J301">
        <v>0.95340000000000003</v>
      </c>
      <c r="N301">
        <v>1.05</v>
      </c>
      <c r="Q301">
        <v>246</v>
      </c>
      <c r="R301" t="s">
        <v>98</v>
      </c>
      <c r="S301">
        <v>1</v>
      </c>
    </row>
    <row r="302" spans="1:19" x14ac:dyDescent="0.2">
      <c r="A302">
        <v>301</v>
      </c>
      <c r="B302" s="443">
        <v>42975.571527777778</v>
      </c>
      <c r="C302" t="s">
        <v>98</v>
      </c>
      <c r="D302">
        <v>0.02</v>
      </c>
      <c r="F302">
        <v>0.95489999999999997</v>
      </c>
      <c r="I302" s="443">
        <v>42975.880555555559</v>
      </c>
      <c r="J302">
        <v>0.95440000000000003</v>
      </c>
      <c r="N302">
        <v>1.05</v>
      </c>
      <c r="Q302">
        <v>247</v>
      </c>
      <c r="R302" t="s">
        <v>98</v>
      </c>
      <c r="S302">
        <v>1</v>
      </c>
    </row>
    <row r="303" spans="1:19" x14ac:dyDescent="0.2">
      <c r="A303">
        <v>302</v>
      </c>
      <c r="B303" s="443">
        <v>42975.881249999999</v>
      </c>
      <c r="C303" t="s">
        <v>98</v>
      </c>
      <c r="D303">
        <v>0.02</v>
      </c>
      <c r="F303">
        <v>0.95350000000000001</v>
      </c>
      <c r="I303" s="443">
        <v>42975.895833333336</v>
      </c>
      <c r="J303">
        <v>0.95299999999999996</v>
      </c>
      <c r="N303">
        <v>1.05</v>
      </c>
      <c r="Q303">
        <v>248</v>
      </c>
      <c r="R303" t="s">
        <v>98</v>
      </c>
      <c r="S303">
        <v>1</v>
      </c>
    </row>
    <row r="304" spans="1:19" x14ac:dyDescent="0.2">
      <c r="A304">
        <v>303</v>
      </c>
      <c r="B304" s="443">
        <v>42975.913888888892</v>
      </c>
      <c r="C304" t="s">
        <v>98</v>
      </c>
      <c r="D304">
        <v>0.02</v>
      </c>
      <c r="F304">
        <v>0.95189999999999997</v>
      </c>
      <c r="I304" s="443">
        <v>42975.922222222223</v>
      </c>
      <c r="J304">
        <v>0.95140000000000002</v>
      </c>
      <c r="N304">
        <v>1.05</v>
      </c>
      <c r="Q304">
        <v>249</v>
      </c>
      <c r="R304" t="s">
        <v>98</v>
      </c>
      <c r="S304">
        <v>1</v>
      </c>
    </row>
    <row r="305" spans="1:19" x14ac:dyDescent="0.2">
      <c r="A305">
        <v>304</v>
      </c>
      <c r="B305" s="443">
        <v>42975.92291666667</v>
      </c>
      <c r="C305" t="s">
        <v>98</v>
      </c>
      <c r="D305">
        <v>0.02</v>
      </c>
      <c r="F305">
        <v>0.95050000000000001</v>
      </c>
      <c r="I305" s="443">
        <v>42976.291666666664</v>
      </c>
      <c r="J305">
        <v>0.94979999999999998</v>
      </c>
      <c r="N305">
        <v>1.1200000000000001</v>
      </c>
      <c r="Q305">
        <v>250</v>
      </c>
      <c r="R305" t="s">
        <v>98</v>
      </c>
      <c r="S305">
        <v>1</v>
      </c>
    </row>
    <row r="306" spans="1:19" x14ac:dyDescent="0.2">
      <c r="A306">
        <v>305</v>
      </c>
      <c r="B306" s="443">
        <v>42976.292361111111</v>
      </c>
      <c r="C306" t="s">
        <v>98</v>
      </c>
      <c r="D306">
        <v>0.02</v>
      </c>
      <c r="F306">
        <v>0.9496</v>
      </c>
      <c r="I306" s="443">
        <v>42976.3125</v>
      </c>
      <c r="J306">
        <v>0.94910000000000005</v>
      </c>
      <c r="N306">
        <v>1.05</v>
      </c>
      <c r="Q306">
        <v>251</v>
      </c>
      <c r="R306" t="s">
        <v>98</v>
      </c>
      <c r="S306">
        <v>1</v>
      </c>
    </row>
    <row r="307" spans="1:19" x14ac:dyDescent="0.2">
      <c r="A307">
        <v>306</v>
      </c>
      <c r="B307" s="443">
        <v>42976.313194444447</v>
      </c>
      <c r="C307" t="s">
        <v>98</v>
      </c>
      <c r="D307">
        <v>0.02</v>
      </c>
      <c r="F307">
        <v>0.94889999999999997</v>
      </c>
      <c r="I307" s="443">
        <v>42976.328472222223</v>
      </c>
      <c r="J307">
        <v>0.94840000000000002</v>
      </c>
      <c r="N307">
        <v>1.05</v>
      </c>
      <c r="Q307">
        <v>252</v>
      </c>
      <c r="R307" t="s">
        <v>98</v>
      </c>
      <c r="S307">
        <v>1</v>
      </c>
    </row>
    <row r="308" spans="1:19" x14ac:dyDescent="0.2">
      <c r="A308">
        <v>307</v>
      </c>
      <c r="B308" s="443">
        <v>42976.336805555555</v>
      </c>
      <c r="C308" t="s">
        <v>98</v>
      </c>
      <c r="D308">
        <v>0.02</v>
      </c>
      <c r="F308">
        <v>0.94789999999999996</v>
      </c>
      <c r="I308" s="443">
        <v>42976.338888888888</v>
      </c>
      <c r="J308">
        <v>0.94740000000000002</v>
      </c>
      <c r="N308">
        <v>1.06</v>
      </c>
      <c r="Q308">
        <v>253</v>
      </c>
      <c r="R308" t="s">
        <v>98</v>
      </c>
      <c r="S308">
        <v>1</v>
      </c>
    </row>
    <row r="309" spans="1:19" x14ac:dyDescent="0.2">
      <c r="A309">
        <v>308</v>
      </c>
      <c r="B309" s="443">
        <v>42976.390277777777</v>
      </c>
      <c r="C309" t="s">
        <v>98</v>
      </c>
      <c r="D309">
        <v>0.02</v>
      </c>
      <c r="F309">
        <v>0.94410000000000005</v>
      </c>
      <c r="I309" s="443">
        <v>42976.394444444442</v>
      </c>
      <c r="J309">
        <v>0.94359999999999999</v>
      </c>
      <c r="N309">
        <v>1.06</v>
      </c>
      <c r="Q309">
        <v>254</v>
      </c>
      <c r="R309" t="s">
        <v>98</v>
      </c>
      <c r="S309">
        <v>1</v>
      </c>
    </row>
    <row r="310" spans="1:19" x14ac:dyDescent="0.2">
      <c r="A310">
        <v>309</v>
      </c>
      <c r="B310" s="443">
        <v>42976.395138888889</v>
      </c>
      <c r="C310" t="s">
        <v>98</v>
      </c>
      <c r="D310">
        <v>0.02</v>
      </c>
      <c r="F310">
        <v>0.94320000000000004</v>
      </c>
      <c r="I310" s="443">
        <v>42992.3125</v>
      </c>
      <c r="J310">
        <v>0.96250000000000002</v>
      </c>
      <c r="N310">
        <v>-46.36</v>
      </c>
      <c r="Q310">
        <v>255</v>
      </c>
      <c r="R310" t="s">
        <v>98</v>
      </c>
      <c r="S310">
        <v>4</v>
      </c>
    </row>
    <row r="311" spans="1:19" x14ac:dyDescent="0.2">
      <c r="A311">
        <v>310</v>
      </c>
      <c r="B311" s="443">
        <v>42992.245138888888</v>
      </c>
      <c r="C311" t="s">
        <v>789</v>
      </c>
      <c r="D311">
        <v>0.06</v>
      </c>
      <c r="F311">
        <v>0.96079999999999999</v>
      </c>
      <c r="I311" s="443">
        <v>42992.313194444447</v>
      </c>
      <c r="J311">
        <v>0.96079999999999999</v>
      </c>
      <c r="K311" t="s">
        <v>791</v>
      </c>
      <c r="Q311">
        <v>255</v>
      </c>
      <c r="R311" t="s">
        <v>98</v>
      </c>
      <c r="S311">
        <v>4</v>
      </c>
    </row>
    <row r="312" spans="1:19" x14ac:dyDescent="0.2">
      <c r="A312">
        <v>311</v>
      </c>
      <c r="B312" s="443">
        <v>42992.3125</v>
      </c>
      <c r="C312" t="s">
        <v>98</v>
      </c>
      <c r="D312">
        <v>0.2</v>
      </c>
      <c r="F312">
        <v>0.96230000000000004</v>
      </c>
      <c r="I312" s="443">
        <v>42992.3125</v>
      </c>
      <c r="J312">
        <v>0.9627</v>
      </c>
      <c r="N312">
        <v>-8.31</v>
      </c>
      <c r="Q312">
        <v>255</v>
      </c>
      <c r="R312" t="s">
        <v>98</v>
      </c>
      <c r="S312">
        <v>4</v>
      </c>
    </row>
    <row r="313" spans="1:19" x14ac:dyDescent="0.2">
      <c r="A313">
        <v>312</v>
      </c>
      <c r="B313" s="443">
        <v>42992.265277777777</v>
      </c>
      <c r="C313" t="s">
        <v>98</v>
      </c>
      <c r="D313">
        <v>0.62</v>
      </c>
      <c r="F313">
        <v>0.96379999999999999</v>
      </c>
      <c r="I313" s="443">
        <v>42992.3125</v>
      </c>
      <c r="J313">
        <v>0.96250000000000002</v>
      </c>
      <c r="N313">
        <v>83.74</v>
      </c>
      <c r="Q313">
        <v>255</v>
      </c>
      <c r="R313" t="s">
        <v>98</v>
      </c>
      <c r="S313">
        <v>4</v>
      </c>
    </row>
    <row r="314" spans="1:19" x14ac:dyDescent="0.2">
      <c r="A314">
        <v>313</v>
      </c>
      <c r="B314" s="443">
        <v>42992.313194444447</v>
      </c>
      <c r="C314" t="s">
        <v>98</v>
      </c>
      <c r="D314">
        <v>0.02</v>
      </c>
      <c r="F314">
        <v>0.96350000000000002</v>
      </c>
      <c r="I314" s="443">
        <v>42992.314583333333</v>
      </c>
      <c r="J314">
        <v>0.96299999999999997</v>
      </c>
      <c r="N314">
        <v>1.04</v>
      </c>
      <c r="Q314">
        <v>256</v>
      </c>
      <c r="R314" t="s">
        <v>98</v>
      </c>
      <c r="S314">
        <v>1</v>
      </c>
    </row>
    <row r="315" spans="1:19" x14ac:dyDescent="0.2">
      <c r="A315">
        <v>314</v>
      </c>
      <c r="B315" s="443">
        <v>42992.31527777778</v>
      </c>
      <c r="C315" t="s">
        <v>98</v>
      </c>
      <c r="D315">
        <v>0.02</v>
      </c>
      <c r="F315">
        <v>0.9627</v>
      </c>
      <c r="I315" s="443">
        <v>42992.87777777778</v>
      </c>
      <c r="J315">
        <v>0.96220000000000006</v>
      </c>
      <c r="N315">
        <v>1.04</v>
      </c>
      <c r="Q315">
        <v>257</v>
      </c>
      <c r="R315" t="s">
        <v>98</v>
      </c>
      <c r="S315">
        <v>1</v>
      </c>
    </row>
    <row r="316" spans="1:19" x14ac:dyDescent="0.2">
      <c r="A316">
        <v>315</v>
      </c>
      <c r="B316" s="443">
        <v>42992.918749999997</v>
      </c>
      <c r="C316" t="s">
        <v>98</v>
      </c>
      <c r="D316">
        <v>0.02</v>
      </c>
      <c r="F316">
        <v>0.9627</v>
      </c>
      <c r="I316" s="443">
        <v>42992.930555555555</v>
      </c>
      <c r="J316">
        <v>0.96220000000000006</v>
      </c>
      <c r="N316">
        <v>1.04</v>
      </c>
      <c r="Q316">
        <v>258</v>
      </c>
      <c r="R316" t="s">
        <v>98</v>
      </c>
      <c r="S316">
        <v>1</v>
      </c>
    </row>
    <row r="317" spans="1:19" x14ac:dyDescent="0.2">
      <c r="A317">
        <v>316</v>
      </c>
      <c r="B317" s="443">
        <v>42993.038194444445</v>
      </c>
      <c r="C317" t="s">
        <v>98</v>
      </c>
      <c r="D317">
        <v>0.02</v>
      </c>
      <c r="F317">
        <v>0.96309999999999996</v>
      </c>
      <c r="I317" s="443">
        <v>42993.332638888889</v>
      </c>
      <c r="J317">
        <v>0.96260000000000001</v>
      </c>
      <c r="N317">
        <v>1.04</v>
      </c>
      <c r="Q317">
        <v>259</v>
      </c>
      <c r="R317" t="s">
        <v>98</v>
      </c>
      <c r="S317">
        <v>1</v>
      </c>
    </row>
    <row r="318" spans="1:19" x14ac:dyDescent="0.2">
      <c r="A318">
        <v>317</v>
      </c>
      <c r="B318" s="443">
        <v>42993.333333333336</v>
      </c>
      <c r="C318" t="s">
        <v>98</v>
      </c>
      <c r="D318">
        <v>0.02</v>
      </c>
      <c r="F318">
        <v>0.96209999999999996</v>
      </c>
      <c r="I318" s="443">
        <v>42993.348611111112</v>
      </c>
      <c r="J318">
        <v>0.96160000000000001</v>
      </c>
      <c r="N318">
        <v>1.04</v>
      </c>
      <c r="Q318">
        <v>260</v>
      </c>
      <c r="R318" t="s">
        <v>98</v>
      </c>
      <c r="S318">
        <v>1</v>
      </c>
    </row>
    <row r="319" spans="1:19" x14ac:dyDescent="0.2">
      <c r="A319">
        <v>318</v>
      </c>
      <c r="B319" s="443">
        <v>42993.369444444441</v>
      </c>
      <c r="C319" t="s">
        <v>98</v>
      </c>
      <c r="D319">
        <v>0.02</v>
      </c>
      <c r="F319">
        <v>0.96150000000000002</v>
      </c>
      <c r="I319" s="443">
        <v>42993.369444444441</v>
      </c>
      <c r="J319">
        <v>0.96099999999999997</v>
      </c>
      <c r="N319">
        <v>1.04</v>
      </c>
      <c r="Q319">
        <v>261</v>
      </c>
      <c r="R319" t="s">
        <v>98</v>
      </c>
      <c r="S319">
        <v>1</v>
      </c>
    </row>
    <row r="320" spans="1:19" x14ac:dyDescent="0.2">
      <c r="A320">
        <v>319</v>
      </c>
      <c r="B320" s="443">
        <v>42993.369444444441</v>
      </c>
      <c r="C320" t="s">
        <v>98</v>
      </c>
      <c r="D320">
        <v>0.02</v>
      </c>
      <c r="F320">
        <v>0.9607</v>
      </c>
      <c r="I320" s="443">
        <v>42993.388888888891</v>
      </c>
      <c r="J320">
        <v>0.96020000000000005</v>
      </c>
      <c r="N320">
        <v>1.04</v>
      </c>
      <c r="Q320">
        <v>262</v>
      </c>
      <c r="R320" t="s">
        <v>98</v>
      </c>
      <c r="S320">
        <v>1</v>
      </c>
    </row>
    <row r="321" spans="1:19" x14ac:dyDescent="0.2">
      <c r="A321">
        <v>320</v>
      </c>
      <c r="B321" s="443">
        <v>42993.388888888891</v>
      </c>
      <c r="C321" t="s">
        <v>98</v>
      </c>
      <c r="D321">
        <v>0.02</v>
      </c>
      <c r="F321">
        <v>0.95989999999999998</v>
      </c>
      <c r="I321" s="443">
        <v>42993.512499999997</v>
      </c>
      <c r="J321">
        <v>0.95940000000000003</v>
      </c>
      <c r="N321">
        <v>1.04</v>
      </c>
      <c r="Q321">
        <v>263</v>
      </c>
      <c r="R321" t="s">
        <v>98</v>
      </c>
      <c r="S321">
        <v>1</v>
      </c>
    </row>
    <row r="322" spans="1:19" x14ac:dyDescent="0.2">
      <c r="A322">
        <v>321</v>
      </c>
      <c r="B322" s="443">
        <v>42993.521527777775</v>
      </c>
      <c r="C322" t="s">
        <v>98</v>
      </c>
      <c r="D322">
        <v>0.02</v>
      </c>
      <c r="F322">
        <v>0.95860000000000001</v>
      </c>
      <c r="I322" s="443">
        <v>42993.549305555556</v>
      </c>
      <c r="J322">
        <v>0.95809999999999995</v>
      </c>
      <c r="N322">
        <v>1.04</v>
      </c>
      <c r="Q322">
        <v>264</v>
      </c>
      <c r="R322" t="s">
        <v>98</v>
      </c>
      <c r="S322">
        <v>1</v>
      </c>
    </row>
    <row r="323" spans="1:19" x14ac:dyDescent="0.2">
      <c r="A323">
        <v>322</v>
      </c>
      <c r="B323" s="443">
        <v>42993.552777777775</v>
      </c>
      <c r="C323" t="s">
        <v>98</v>
      </c>
      <c r="D323">
        <v>0.02</v>
      </c>
      <c r="F323">
        <v>0.95709999999999995</v>
      </c>
      <c r="I323" s="443">
        <v>43021.5625</v>
      </c>
      <c r="J323">
        <v>0.9708</v>
      </c>
      <c r="N323">
        <v>-37.950000000000003</v>
      </c>
      <c r="Q323">
        <v>265</v>
      </c>
      <c r="R323" t="s">
        <v>98</v>
      </c>
      <c r="S323">
        <v>4</v>
      </c>
    </row>
    <row r="324" spans="1:19" x14ac:dyDescent="0.2">
      <c r="A324">
        <v>323</v>
      </c>
      <c r="B324" s="443">
        <v>42996.018750000003</v>
      </c>
      <c r="C324" t="s">
        <v>98</v>
      </c>
      <c r="D324">
        <v>0.06</v>
      </c>
      <c r="F324">
        <v>0.96</v>
      </c>
      <c r="I324" s="443">
        <v>43021.5625</v>
      </c>
      <c r="J324">
        <v>0.9708</v>
      </c>
      <c r="N324">
        <v>-94.9</v>
      </c>
      <c r="Q324">
        <v>265</v>
      </c>
      <c r="R324" t="s">
        <v>98</v>
      </c>
      <c r="S324">
        <v>4</v>
      </c>
    </row>
    <row r="325" spans="1:19" x14ac:dyDescent="0.2">
      <c r="A325">
        <v>324</v>
      </c>
      <c r="B325" s="443">
        <v>43019.446527777778</v>
      </c>
      <c r="C325" t="s">
        <v>98</v>
      </c>
      <c r="D325">
        <v>0.2</v>
      </c>
      <c r="F325">
        <v>0.97309999999999997</v>
      </c>
      <c r="I325" s="443">
        <v>43021.5625</v>
      </c>
      <c r="J325">
        <v>0.9708</v>
      </c>
      <c r="N325">
        <v>33.479999999999997</v>
      </c>
      <c r="Q325">
        <v>265</v>
      </c>
      <c r="R325" t="s">
        <v>98</v>
      </c>
      <c r="S325">
        <v>4</v>
      </c>
    </row>
    <row r="326" spans="1:19" x14ac:dyDescent="0.2">
      <c r="A326">
        <v>325</v>
      </c>
      <c r="B326" s="443">
        <v>43013.290277777778</v>
      </c>
      <c r="C326" t="s">
        <v>98</v>
      </c>
      <c r="D326">
        <v>0.62</v>
      </c>
      <c r="F326">
        <v>0.97460000000000002</v>
      </c>
      <c r="I326" s="443">
        <v>43021.5625</v>
      </c>
      <c r="J326">
        <v>0.9708</v>
      </c>
      <c r="N326">
        <v>156.49</v>
      </c>
      <c r="Q326">
        <v>265</v>
      </c>
      <c r="R326" t="s">
        <v>98</v>
      </c>
      <c r="S326">
        <v>4</v>
      </c>
    </row>
    <row r="327" spans="1:19" x14ac:dyDescent="0.2">
      <c r="A327">
        <v>326</v>
      </c>
      <c r="B327" s="443">
        <v>43021.671527777777</v>
      </c>
      <c r="C327" t="s">
        <v>98</v>
      </c>
      <c r="D327">
        <v>0.02</v>
      </c>
      <c r="F327">
        <v>0.97409999999999997</v>
      </c>
      <c r="I327" s="443">
        <v>43024.644444444442</v>
      </c>
      <c r="J327">
        <v>0.97340000000000004</v>
      </c>
      <c r="N327">
        <v>1.0900000000000001</v>
      </c>
      <c r="Q327">
        <v>266</v>
      </c>
      <c r="R327" t="s">
        <v>98</v>
      </c>
      <c r="S327">
        <v>1</v>
      </c>
    </row>
    <row r="328" spans="1:19" x14ac:dyDescent="0.2">
      <c r="A328">
        <v>327</v>
      </c>
      <c r="B328" s="443">
        <v>43024.644444444442</v>
      </c>
      <c r="C328" t="s">
        <v>98</v>
      </c>
      <c r="D328">
        <v>0.02</v>
      </c>
      <c r="F328">
        <v>0.97309999999999997</v>
      </c>
      <c r="I328" s="443">
        <v>43027.515972222223</v>
      </c>
      <c r="J328">
        <v>0.97430000000000005</v>
      </c>
      <c r="N328">
        <v>-4.2</v>
      </c>
      <c r="Q328">
        <v>267</v>
      </c>
      <c r="R328" t="s">
        <v>98</v>
      </c>
      <c r="S328">
        <v>3</v>
      </c>
    </row>
    <row r="329" spans="1:19" x14ac:dyDescent="0.2">
      <c r="A329">
        <v>328</v>
      </c>
      <c r="B329" s="443">
        <v>43027.432638888888</v>
      </c>
      <c r="C329" t="s">
        <v>98</v>
      </c>
      <c r="D329">
        <v>0.06</v>
      </c>
      <c r="F329">
        <v>0.9758</v>
      </c>
      <c r="I329" s="443">
        <v>43027.515972222223</v>
      </c>
      <c r="J329">
        <v>0.97430000000000005</v>
      </c>
      <c r="N329">
        <v>9.24</v>
      </c>
      <c r="Q329">
        <v>267</v>
      </c>
      <c r="R329" t="s">
        <v>98</v>
      </c>
      <c r="S329">
        <v>3</v>
      </c>
    </row>
    <row r="330" spans="1:19" x14ac:dyDescent="0.2">
      <c r="A330">
        <v>329</v>
      </c>
      <c r="B330" s="443">
        <v>43026.004166666666</v>
      </c>
      <c r="C330" t="s">
        <v>98</v>
      </c>
      <c r="D330">
        <v>0.2</v>
      </c>
      <c r="F330">
        <v>0.97729999999999995</v>
      </c>
      <c r="I330" s="443">
        <v>43027.515972222223</v>
      </c>
      <c r="J330">
        <v>0.97430000000000005</v>
      </c>
      <c r="N330">
        <v>51.15</v>
      </c>
      <c r="Q330">
        <v>267</v>
      </c>
      <c r="R330" t="s">
        <v>98</v>
      </c>
      <c r="S330">
        <v>3</v>
      </c>
    </row>
    <row r="331" spans="1:19" x14ac:dyDescent="0.2">
      <c r="A331">
        <v>330</v>
      </c>
      <c r="B331" s="443">
        <v>43027.51666666667</v>
      </c>
      <c r="C331" t="s">
        <v>98</v>
      </c>
      <c r="D331">
        <v>0.02</v>
      </c>
      <c r="F331">
        <v>0.97399999999999998</v>
      </c>
      <c r="I331" s="443">
        <v>43066.352083333331</v>
      </c>
      <c r="J331">
        <v>0.97819999999999996</v>
      </c>
      <c r="N331">
        <v>-21.45</v>
      </c>
      <c r="Q331">
        <v>268</v>
      </c>
      <c r="R331" t="s">
        <v>98</v>
      </c>
      <c r="S331">
        <v>4</v>
      </c>
    </row>
    <row r="332" spans="1:19" x14ac:dyDescent="0.2">
      <c r="A332">
        <v>331</v>
      </c>
      <c r="B332" s="443">
        <v>43061.919444444444</v>
      </c>
      <c r="C332" t="s">
        <v>98</v>
      </c>
      <c r="D332">
        <v>0.06</v>
      </c>
      <c r="F332">
        <v>0.98099999999999998</v>
      </c>
      <c r="I332" s="443">
        <v>43066.352083333331</v>
      </c>
      <c r="J332">
        <v>0.97819999999999996</v>
      </c>
      <c r="N332">
        <v>11.96</v>
      </c>
      <c r="Q332">
        <v>268</v>
      </c>
      <c r="R332" t="s">
        <v>98</v>
      </c>
      <c r="S332">
        <v>4</v>
      </c>
    </row>
    <row r="333" spans="1:19" x14ac:dyDescent="0.2">
      <c r="A333">
        <v>332</v>
      </c>
      <c r="B333" s="443">
        <v>43061.681250000001</v>
      </c>
      <c r="C333" t="s">
        <v>98</v>
      </c>
      <c r="D333">
        <v>0.2</v>
      </c>
      <c r="F333">
        <v>0.98250000000000004</v>
      </c>
      <c r="I333" s="443">
        <v>43066.352083333331</v>
      </c>
      <c r="J333">
        <v>0.97819999999999996</v>
      </c>
      <c r="N333">
        <v>70.540000000000006</v>
      </c>
      <c r="Q333">
        <v>268</v>
      </c>
      <c r="R333" t="s">
        <v>98</v>
      </c>
      <c r="S333">
        <v>4</v>
      </c>
    </row>
    <row r="334" spans="1:19" x14ac:dyDescent="0.2">
      <c r="A334">
        <v>333</v>
      </c>
      <c r="B334" s="443">
        <v>43032.041666666664</v>
      </c>
      <c r="C334" t="s">
        <v>98</v>
      </c>
      <c r="D334">
        <v>0.62</v>
      </c>
      <c r="F334">
        <v>0.98399999999999999</v>
      </c>
      <c r="I334" s="443">
        <v>43066.352083333331</v>
      </c>
      <c r="J334">
        <v>0.97819999999999996</v>
      </c>
      <c r="N334">
        <v>1.25</v>
      </c>
      <c r="Q334">
        <v>268</v>
      </c>
      <c r="R334" t="s">
        <v>98</v>
      </c>
      <c r="S334">
        <v>4</v>
      </c>
    </row>
    <row r="335" spans="1:19" x14ac:dyDescent="0.2">
      <c r="A335">
        <v>334</v>
      </c>
      <c r="B335" s="443">
        <v>43035.521527777775</v>
      </c>
      <c r="C335" t="s">
        <v>97</v>
      </c>
      <c r="D335">
        <v>0.02</v>
      </c>
      <c r="F335">
        <v>1.0026999999999999</v>
      </c>
      <c r="I335" s="443">
        <v>43035.52847222222</v>
      </c>
      <c r="J335">
        <v>1.0032000000000001</v>
      </c>
      <c r="N335">
        <v>1</v>
      </c>
      <c r="Q335">
        <v>269</v>
      </c>
      <c r="R335" t="s">
        <v>97</v>
      </c>
      <c r="S335">
        <v>1</v>
      </c>
    </row>
    <row r="336" spans="1:19" x14ac:dyDescent="0.2">
      <c r="A336">
        <v>335</v>
      </c>
      <c r="B336" s="443">
        <v>43035.564583333333</v>
      </c>
      <c r="C336" t="s">
        <v>97</v>
      </c>
      <c r="D336">
        <v>0.02</v>
      </c>
      <c r="F336">
        <v>1.0019</v>
      </c>
      <c r="I336" s="443">
        <v>43039.390277777777</v>
      </c>
      <c r="J336">
        <v>0.99709999999999999</v>
      </c>
      <c r="N336">
        <v>-9.5299999999999994</v>
      </c>
      <c r="Q336">
        <v>270</v>
      </c>
      <c r="R336" t="s">
        <v>97</v>
      </c>
      <c r="S336">
        <v>4</v>
      </c>
    </row>
    <row r="337" spans="1:19" x14ac:dyDescent="0.2">
      <c r="A337">
        <v>336</v>
      </c>
      <c r="B337" s="443">
        <v>43038.96597222222</v>
      </c>
      <c r="C337" t="s">
        <v>790</v>
      </c>
      <c r="D337">
        <v>0.06</v>
      </c>
      <c r="F337">
        <v>0.99929999999999997</v>
      </c>
      <c r="I337" s="443">
        <v>43039.390972222223</v>
      </c>
      <c r="J337">
        <v>0.99929999999999997</v>
      </c>
      <c r="K337" t="s">
        <v>791</v>
      </c>
      <c r="Q337">
        <v>270</v>
      </c>
      <c r="R337" t="s">
        <v>97</v>
      </c>
      <c r="S337">
        <v>4</v>
      </c>
    </row>
    <row r="338" spans="1:19" x14ac:dyDescent="0.2">
      <c r="A338">
        <v>337</v>
      </c>
      <c r="B338" s="443">
        <v>43038.96597222222</v>
      </c>
      <c r="C338" t="s">
        <v>790</v>
      </c>
      <c r="D338">
        <v>0.2</v>
      </c>
      <c r="F338">
        <v>0.99780000000000002</v>
      </c>
      <c r="I338" s="443">
        <v>43039.390972222223</v>
      </c>
      <c r="J338">
        <v>0.99780000000000002</v>
      </c>
      <c r="K338" t="s">
        <v>791</v>
      </c>
      <c r="Q338">
        <v>270</v>
      </c>
      <c r="R338" t="s">
        <v>97</v>
      </c>
      <c r="S338">
        <v>4</v>
      </c>
    </row>
    <row r="339" spans="1:19" x14ac:dyDescent="0.2">
      <c r="A339">
        <v>338</v>
      </c>
      <c r="B339" s="443">
        <v>43039.066666666666</v>
      </c>
      <c r="C339" t="s">
        <v>97</v>
      </c>
      <c r="D339">
        <v>0.62</v>
      </c>
      <c r="F339">
        <v>0.99629999999999996</v>
      </c>
      <c r="I339" s="443">
        <v>43039.390277777777</v>
      </c>
      <c r="J339">
        <v>0.99709999999999999</v>
      </c>
      <c r="N339">
        <v>49.74</v>
      </c>
      <c r="Q339">
        <v>270</v>
      </c>
      <c r="R339" t="s">
        <v>97</v>
      </c>
      <c r="S339">
        <v>4</v>
      </c>
    </row>
    <row r="340" spans="1:19" x14ac:dyDescent="0.2">
      <c r="A340">
        <v>339</v>
      </c>
      <c r="B340" s="443">
        <v>43039.419444444444</v>
      </c>
      <c r="C340" t="s">
        <v>97</v>
      </c>
      <c r="D340">
        <v>0.02</v>
      </c>
      <c r="F340">
        <v>0.99870000000000003</v>
      </c>
      <c r="I340" s="443">
        <v>43039.443749999999</v>
      </c>
      <c r="J340">
        <v>0.99919999999999998</v>
      </c>
      <c r="N340">
        <v>1</v>
      </c>
      <c r="Q340">
        <v>271</v>
      </c>
      <c r="R340" t="s">
        <v>97</v>
      </c>
      <c r="S340">
        <v>1</v>
      </c>
    </row>
    <row r="341" spans="1:19" x14ac:dyDescent="0.2">
      <c r="A341">
        <v>340</v>
      </c>
      <c r="B341" s="443">
        <v>43039.522222222222</v>
      </c>
      <c r="C341" t="s">
        <v>97</v>
      </c>
      <c r="D341">
        <v>0.02</v>
      </c>
      <c r="F341">
        <v>0.99880000000000002</v>
      </c>
      <c r="I341" s="443">
        <v>43039.586805555555</v>
      </c>
      <c r="J341">
        <v>0.99929999999999997</v>
      </c>
      <c r="N341">
        <v>1</v>
      </c>
      <c r="Q341">
        <v>272</v>
      </c>
      <c r="R341" t="s">
        <v>97</v>
      </c>
      <c r="S341">
        <v>1</v>
      </c>
    </row>
    <row r="342" spans="1:19" x14ac:dyDescent="0.2">
      <c r="A342">
        <v>341</v>
      </c>
      <c r="B342" s="443">
        <v>43039.660416666666</v>
      </c>
      <c r="C342" t="s">
        <v>97</v>
      </c>
      <c r="D342">
        <v>0.02</v>
      </c>
      <c r="F342">
        <v>0.99760000000000004</v>
      </c>
      <c r="I342" s="443">
        <v>43039.790972222225</v>
      </c>
      <c r="J342">
        <v>0.99809999999999999</v>
      </c>
      <c r="N342">
        <v>1</v>
      </c>
      <c r="Q342">
        <v>273</v>
      </c>
      <c r="R342" t="s">
        <v>97</v>
      </c>
      <c r="S342">
        <v>1</v>
      </c>
    </row>
    <row r="343" spans="1:19" x14ac:dyDescent="0.2">
      <c r="A343">
        <v>342</v>
      </c>
      <c r="B343" s="443">
        <v>43039.791666666664</v>
      </c>
      <c r="C343" t="s">
        <v>97</v>
      </c>
      <c r="D343">
        <v>0.02</v>
      </c>
      <c r="F343">
        <v>0.99829999999999997</v>
      </c>
      <c r="I343" s="443">
        <v>43040.008333333331</v>
      </c>
      <c r="J343">
        <v>0.99880000000000002</v>
      </c>
      <c r="N343">
        <v>1.05</v>
      </c>
      <c r="Q343">
        <v>274</v>
      </c>
      <c r="R343" t="s">
        <v>97</v>
      </c>
      <c r="S343">
        <v>1</v>
      </c>
    </row>
    <row r="344" spans="1:19" x14ac:dyDescent="0.2">
      <c r="A344">
        <v>343</v>
      </c>
      <c r="B344" s="443">
        <v>43040.008333333331</v>
      </c>
      <c r="C344" t="s">
        <v>97</v>
      </c>
      <c r="D344">
        <v>0.02</v>
      </c>
      <c r="F344">
        <v>0.99909999999999999</v>
      </c>
      <c r="I344" s="443">
        <v>43040.063888888886</v>
      </c>
      <c r="J344">
        <v>0.99960000000000004</v>
      </c>
      <c r="N344">
        <v>1</v>
      </c>
      <c r="Q344">
        <v>275</v>
      </c>
      <c r="R344" t="s">
        <v>97</v>
      </c>
      <c r="S344">
        <v>1</v>
      </c>
    </row>
    <row r="345" spans="1:19" x14ac:dyDescent="0.2">
      <c r="A345">
        <v>344</v>
      </c>
      <c r="B345" s="443">
        <v>43040.511805555558</v>
      </c>
      <c r="C345" t="s">
        <v>97</v>
      </c>
      <c r="D345">
        <v>0.02</v>
      </c>
      <c r="F345">
        <v>1.0015000000000001</v>
      </c>
      <c r="I345" s="443">
        <v>43040.522222222222</v>
      </c>
      <c r="J345">
        <v>1.002</v>
      </c>
      <c r="N345">
        <v>1</v>
      </c>
      <c r="Q345">
        <v>276</v>
      </c>
      <c r="R345" t="s">
        <v>97</v>
      </c>
      <c r="S345">
        <v>1</v>
      </c>
    </row>
    <row r="346" spans="1:19" x14ac:dyDescent="0.2">
      <c r="A346">
        <v>345</v>
      </c>
      <c r="B346" s="443">
        <v>43040.584027777775</v>
      </c>
      <c r="C346" t="s">
        <v>97</v>
      </c>
      <c r="D346">
        <v>0.02</v>
      </c>
      <c r="F346">
        <v>1.0021</v>
      </c>
      <c r="I346" s="443">
        <v>43040.758333333331</v>
      </c>
      <c r="J346">
        <v>1.0025999999999999</v>
      </c>
      <c r="N346">
        <v>1</v>
      </c>
      <c r="Q346">
        <v>277</v>
      </c>
      <c r="R346" t="s">
        <v>97</v>
      </c>
      <c r="S346">
        <v>1</v>
      </c>
    </row>
    <row r="347" spans="1:19" x14ac:dyDescent="0.2">
      <c r="A347">
        <v>346</v>
      </c>
      <c r="B347" s="443">
        <v>43040.758333333331</v>
      </c>
      <c r="C347" t="s">
        <v>97</v>
      </c>
      <c r="D347">
        <v>0.02</v>
      </c>
      <c r="F347">
        <v>1.0028999999999999</v>
      </c>
      <c r="I347" s="443">
        <v>43040.768055555556</v>
      </c>
      <c r="J347">
        <v>1.0034000000000001</v>
      </c>
      <c r="N347">
        <v>1</v>
      </c>
      <c r="Q347">
        <v>278</v>
      </c>
      <c r="R347" t="s">
        <v>97</v>
      </c>
      <c r="S347">
        <v>1</v>
      </c>
    </row>
    <row r="348" spans="1:19" x14ac:dyDescent="0.2">
      <c r="A348">
        <v>347</v>
      </c>
      <c r="B348" s="443">
        <v>43041.503472222219</v>
      </c>
      <c r="C348" t="s">
        <v>97</v>
      </c>
      <c r="D348">
        <v>0.02</v>
      </c>
      <c r="F348">
        <v>0.99980000000000002</v>
      </c>
      <c r="I348" s="443">
        <v>43041.522916666669</v>
      </c>
      <c r="J348">
        <v>1.0003</v>
      </c>
      <c r="N348">
        <v>1</v>
      </c>
      <c r="Q348">
        <v>279</v>
      </c>
      <c r="R348" t="s">
        <v>97</v>
      </c>
      <c r="S348">
        <v>1</v>
      </c>
    </row>
    <row r="349" spans="1:19" x14ac:dyDescent="0.2">
      <c r="A349">
        <v>348</v>
      </c>
      <c r="B349" s="443">
        <v>43041.588888888888</v>
      </c>
      <c r="C349" t="s">
        <v>97</v>
      </c>
      <c r="D349">
        <v>0.02</v>
      </c>
      <c r="F349">
        <v>0.99780000000000002</v>
      </c>
      <c r="I349" s="443">
        <v>43041.61041666667</v>
      </c>
      <c r="J349">
        <v>0.99829999999999997</v>
      </c>
      <c r="N349">
        <v>1</v>
      </c>
      <c r="Q349">
        <v>280</v>
      </c>
      <c r="R349" t="s">
        <v>97</v>
      </c>
      <c r="S349">
        <v>1</v>
      </c>
    </row>
    <row r="350" spans="1:19" x14ac:dyDescent="0.2">
      <c r="A350">
        <v>349</v>
      </c>
      <c r="B350" s="443">
        <v>43041.61041666667</v>
      </c>
      <c r="C350" t="s">
        <v>97</v>
      </c>
      <c r="D350">
        <v>0.02</v>
      </c>
      <c r="F350">
        <v>0.99860000000000004</v>
      </c>
      <c r="I350" s="443">
        <v>43041.626388888886</v>
      </c>
      <c r="J350">
        <v>0.99909999999999999</v>
      </c>
      <c r="N350">
        <v>1</v>
      </c>
      <c r="Q350">
        <v>281</v>
      </c>
      <c r="R350" t="s">
        <v>97</v>
      </c>
      <c r="S350">
        <v>1</v>
      </c>
    </row>
    <row r="351" spans="1:19" x14ac:dyDescent="0.2">
      <c r="A351">
        <v>350</v>
      </c>
      <c r="B351" s="443">
        <v>43041.627083333333</v>
      </c>
      <c r="C351" t="s">
        <v>97</v>
      </c>
      <c r="D351">
        <v>0.02</v>
      </c>
      <c r="F351">
        <v>0.99909999999999999</v>
      </c>
      <c r="I351" s="443">
        <v>43041.694444444445</v>
      </c>
      <c r="J351">
        <v>0.99960000000000004</v>
      </c>
      <c r="N351">
        <v>1</v>
      </c>
      <c r="Q351">
        <v>282</v>
      </c>
      <c r="R351" t="s">
        <v>97</v>
      </c>
      <c r="S351">
        <v>1</v>
      </c>
    </row>
    <row r="352" spans="1:19" x14ac:dyDescent="0.2">
      <c r="A352">
        <v>351</v>
      </c>
      <c r="B352" s="443">
        <v>43042.298611111109</v>
      </c>
      <c r="C352" t="s">
        <v>97</v>
      </c>
      <c r="D352">
        <v>0.02</v>
      </c>
      <c r="F352">
        <v>0.99939999999999996</v>
      </c>
      <c r="I352" s="443">
        <v>43042.323611111111</v>
      </c>
      <c r="J352">
        <v>0.99990000000000001</v>
      </c>
      <c r="N352">
        <v>1</v>
      </c>
      <c r="Q352">
        <v>283</v>
      </c>
      <c r="R352" t="s">
        <v>97</v>
      </c>
      <c r="S352">
        <v>1</v>
      </c>
    </row>
    <row r="353" spans="1:19" x14ac:dyDescent="0.2">
      <c r="A353">
        <v>352</v>
      </c>
      <c r="B353" s="443">
        <v>43042.526388888888</v>
      </c>
      <c r="C353" t="s">
        <v>97</v>
      </c>
      <c r="D353">
        <v>0.02</v>
      </c>
      <c r="F353">
        <v>0.99790000000000001</v>
      </c>
      <c r="I353" s="443">
        <v>43042.52847222222</v>
      </c>
      <c r="J353">
        <v>0.99839999999999995</v>
      </c>
      <c r="N353">
        <v>1</v>
      </c>
      <c r="Q353">
        <v>284</v>
      </c>
      <c r="R353" t="s">
        <v>97</v>
      </c>
      <c r="S353">
        <v>1</v>
      </c>
    </row>
    <row r="354" spans="1:19" x14ac:dyDescent="0.2">
      <c r="A354">
        <v>353</v>
      </c>
      <c r="B354" s="443">
        <v>43042.531944444447</v>
      </c>
      <c r="C354" t="s">
        <v>97</v>
      </c>
      <c r="D354">
        <v>0.02</v>
      </c>
      <c r="F354">
        <v>0.99870000000000003</v>
      </c>
      <c r="I354" s="443">
        <v>43042.538888888892</v>
      </c>
      <c r="J354">
        <v>0.99919999999999998</v>
      </c>
      <c r="N354">
        <v>1</v>
      </c>
      <c r="Q354">
        <v>285</v>
      </c>
      <c r="R354" t="s">
        <v>97</v>
      </c>
      <c r="S354">
        <v>1</v>
      </c>
    </row>
    <row r="355" spans="1:19" x14ac:dyDescent="0.2">
      <c r="A355">
        <v>354</v>
      </c>
      <c r="B355" s="443">
        <v>43042.542361111111</v>
      </c>
      <c r="C355" t="s">
        <v>97</v>
      </c>
      <c r="D355">
        <v>0.02</v>
      </c>
      <c r="F355">
        <v>0.99980000000000002</v>
      </c>
      <c r="I355" s="443">
        <v>43042.584027777775</v>
      </c>
      <c r="J355">
        <v>1.0003</v>
      </c>
      <c r="N355">
        <v>1</v>
      </c>
      <c r="Q355">
        <v>286</v>
      </c>
      <c r="R355" t="s">
        <v>97</v>
      </c>
      <c r="S355">
        <v>1</v>
      </c>
    </row>
    <row r="356" spans="1:19" x14ac:dyDescent="0.2">
      <c r="A356">
        <v>355</v>
      </c>
      <c r="B356" s="443">
        <v>43042.584027777775</v>
      </c>
      <c r="C356" t="s">
        <v>97</v>
      </c>
      <c r="D356">
        <v>0.02</v>
      </c>
      <c r="F356">
        <v>1.0005999999999999</v>
      </c>
      <c r="I356" s="443">
        <v>43042.616666666669</v>
      </c>
      <c r="J356">
        <v>1.0011000000000001</v>
      </c>
      <c r="N356">
        <v>1</v>
      </c>
      <c r="Q356">
        <v>287</v>
      </c>
      <c r="R356" t="s">
        <v>97</v>
      </c>
      <c r="S356">
        <v>1</v>
      </c>
    </row>
    <row r="357" spans="1:19" x14ac:dyDescent="0.2">
      <c r="A357">
        <v>356</v>
      </c>
      <c r="B357" s="443">
        <v>43042.617361111108</v>
      </c>
      <c r="C357" t="s">
        <v>97</v>
      </c>
      <c r="D357">
        <v>0.02</v>
      </c>
      <c r="F357">
        <v>1.0016</v>
      </c>
      <c r="I357" s="443">
        <v>43042.622916666667</v>
      </c>
      <c r="J357">
        <v>1.0021</v>
      </c>
      <c r="N357">
        <v>1</v>
      </c>
      <c r="Q357">
        <v>288</v>
      </c>
      <c r="R357" t="s">
        <v>97</v>
      </c>
      <c r="S357">
        <v>1</v>
      </c>
    </row>
    <row r="358" spans="1:19" x14ac:dyDescent="0.2">
      <c r="A358">
        <v>357</v>
      </c>
      <c r="B358" s="443">
        <v>43042.623611111114</v>
      </c>
      <c r="C358" t="s">
        <v>97</v>
      </c>
      <c r="D358">
        <v>0.02</v>
      </c>
      <c r="F358">
        <v>1.0024</v>
      </c>
      <c r="I358" s="443">
        <v>43045.352083333331</v>
      </c>
      <c r="J358">
        <v>1.0028999999999999</v>
      </c>
      <c r="N358">
        <v>1.05</v>
      </c>
      <c r="Q358">
        <v>289</v>
      </c>
      <c r="R358" t="s">
        <v>97</v>
      </c>
      <c r="S358">
        <v>1</v>
      </c>
    </row>
    <row r="359" spans="1:19" x14ac:dyDescent="0.2">
      <c r="A359">
        <v>358</v>
      </c>
      <c r="B359" s="443">
        <v>43046.55</v>
      </c>
      <c r="C359" t="s">
        <v>97</v>
      </c>
      <c r="D359">
        <v>0.02</v>
      </c>
      <c r="F359">
        <v>0.99990000000000001</v>
      </c>
      <c r="I359" s="443">
        <v>43046.792361111111</v>
      </c>
      <c r="J359">
        <v>1.0004</v>
      </c>
      <c r="N359">
        <v>1</v>
      </c>
      <c r="Q359">
        <v>290</v>
      </c>
      <c r="R359" t="s">
        <v>97</v>
      </c>
      <c r="S359">
        <v>1</v>
      </c>
    </row>
    <row r="360" spans="1:19" x14ac:dyDescent="0.2">
      <c r="A360">
        <v>359</v>
      </c>
      <c r="B360" s="443">
        <v>43048.339583333334</v>
      </c>
      <c r="C360" t="s">
        <v>97</v>
      </c>
      <c r="D360">
        <v>0.02</v>
      </c>
      <c r="F360">
        <v>0.99909999999999999</v>
      </c>
      <c r="I360" s="443">
        <v>43048.349305555559</v>
      </c>
      <c r="J360">
        <v>0.99960000000000004</v>
      </c>
      <c r="N360">
        <v>1</v>
      </c>
      <c r="Q360">
        <v>291</v>
      </c>
      <c r="R360" t="s">
        <v>97</v>
      </c>
      <c r="S360">
        <v>1</v>
      </c>
    </row>
    <row r="361" spans="1:19" x14ac:dyDescent="0.2">
      <c r="A361">
        <v>360</v>
      </c>
      <c r="B361" s="443">
        <v>43048.35</v>
      </c>
      <c r="C361" t="s">
        <v>97</v>
      </c>
      <c r="D361">
        <v>0.02</v>
      </c>
      <c r="F361">
        <v>1</v>
      </c>
      <c r="I361" s="443">
        <v>43048.352083333331</v>
      </c>
      <c r="J361">
        <v>1.0004999999999999</v>
      </c>
      <c r="N361">
        <v>1</v>
      </c>
      <c r="Q361">
        <v>292</v>
      </c>
      <c r="R361" t="s">
        <v>97</v>
      </c>
      <c r="S361">
        <v>1</v>
      </c>
    </row>
    <row r="362" spans="1:19" x14ac:dyDescent="0.2">
      <c r="A362">
        <v>361</v>
      </c>
      <c r="B362" s="443">
        <v>43048.53125</v>
      </c>
      <c r="C362" t="s">
        <v>97</v>
      </c>
      <c r="D362">
        <v>0.02</v>
      </c>
      <c r="F362">
        <v>0.99690000000000001</v>
      </c>
      <c r="I362" s="443">
        <v>43048.566666666666</v>
      </c>
      <c r="J362">
        <v>0.99739999999999995</v>
      </c>
      <c r="N362">
        <v>1</v>
      </c>
      <c r="Q362">
        <v>293</v>
      </c>
      <c r="R362" t="s">
        <v>97</v>
      </c>
      <c r="S362">
        <v>1</v>
      </c>
    </row>
    <row r="363" spans="1:19" x14ac:dyDescent="0.2">
      <c r="A363">
        <v>362</v>
      </c>
      <c r="B363" s="443">
        <v>43048.574999999997</v>
      </c>
      <c r="C363" t="s">
        <v>97</v>
      </c>
      <c r="D363">
        <v>0.02</v>
      </c>
      <c r="F363">
        <v>0.99890000000000001</v>
      </c>
      <c r="I363" s="443">
        <v>43048.583333333336</v>
      </c>
      <c r="J363">
        <v>0.99939999999999996</v>
      </c>
      <c r="N363">
        <v>1</v>
      </c>
      <c r="Q363">
        <v>294</v>
      </c>
      <c r="R363" t="s">
        <v>97</v>
      </c>
      <c r="S363">
        <v>1</v>
      </c>
    </row>
    <row r="364" spans="1:19" x14ac:dyDescent="0.2">
      <c r="A364">
        <v>363</v>
      </c>
      <c r="B364" s="443">
        <v>43048.584027777775</v>
      </c>
      <c r="C364" t="s">
        <v>97</v>
      </c>
      <c r="D364">
        <v>0.02</v>
      </c>
      <c r="F364">
        <v>0.99970000000000003</v>
      </c>
      <c r="I364" s="443">
        <v>43059.615277777775</v>
      </c>
      <c r="J364">
        <v>0.99239999999999995</v>
      </c>
      <c r="N364">
        <v>-14.24</v>
      </c>
      <c r="Q364">
        <v>295</v>
      </c>
      <c r="R364" t="s">
        <v>97</v>
      </c>
      <c r="S364">
        <v>4</v>
      </c>
    </row>
    <row r="365" spans="1:19" x14ac:dyDescent="0.2">
      <c r="A365">
        <v>364</v>
      </c>
      <c r="B365" s="443">
        <v>43052.727777777778</v>
      </c>
      <c r="C365" t="s">
        <v>97</v>
      </c>
      <c r="D365">
        <v>0.06</v>
      </c>
      <c r="F365">
        <v>0.99719999999999998</v>
      </c>
      <c r="I365" s="443">
        <v>43059.615277777775</v>
      </c>
      <c r="J365">
        <v>0.99239999999999995</v>
      </c>
      <c r="N365">
        <v>-27.93</v>
      </c>
      <c r="Q365">
        <v>295</v>
      </c>
      <c r="R365" t="s">
        <v>97</v>
      </c>
      <c r="S365">
        <v>4</v>
      </c>
    </row>
    <row r="366" spans="1:19" x14ac:dyDescent="0.2">
      <c r="A366">
        <v>365</v>
      </c>
      <c r="B366" s="443">
        <v>43059.497916666667</v>
      </c>
      <c r="C366" t="s">
        <v>97</v>
      </c>
      <c r="D366">
        <v>0.2</v>
      </c>
      <c r="F366">
        <v>0.99109999999999998</v>
      </c>
      <c r="I366" s="443">
        <v>43059.497916666667</v>
      </c>
      <c r="J366">
        <v>0.99070000000000003</v>
      </c>
      <c r="N366">
        <v>-8.08</v>
      </c>
      <c r="Q366">
        <v>295</v>
      </c>
      <c r="R366" t="s">
        <v>97</v>
      </c>
      <c r="S366">
        <v>4</v>
      </c>
    </row>
    <row r="367" spans="1:19" x14ac:dyDescent="0.2">
      <c r="A367">
        <v>366</v>
      </c>
      <c r="B367" s="443">
        <v>43058.95416666667</v>
      </c>
      <c r="C367" t="s">
        <v>97</v>
      </c>
      <c r="D367">
        <v>0.62</v>
      </c>
      <c r="F367">
        <v>0.98960000000000004</v>
      </c>
      <c r="I367" s="443">
        <v>43059.615277777775</v>
      </c>
      <c r="J367">
        <v>0.99239999999999995</v>
      </c>
      <c r="N367">
        <v>176.54</v>
      </c>
      <c r="Q367">
        <v>295</v>
      </c>
      <c r="R367" t="s">
        <v>97</v>
      </c>
      <c r="S367">
        <v>4</v>
      </c>
    </row>
    <row r="368" spans="1:19" x14ac:dyDescent="0.2">
      <c r="A368">
        <v>367</v>
      </c>
      <c r="B368" s="443">
        <v>43059.688194444447</v>
      </c>
      <c r="C368" t="s">
        <v>97</v>
      </c>
      <c r="D368">
        <v>0.03</v>
      </c>
      <c r="F368">
        <v>0.9919</v>
      </c>
      <c r="I368" s="443">
        <v>43059.706944444442</v>
      </c>
      <c r="J368">
        <v>0.99239999999999995</v>
      </c>
      <c r="N368">
        <v>1.51</v>
      </c>
      <c r="Q368">
        <v>296</v>
      </c>
      <c r="R368" t="s">
        <v>97</v>
      </c>
      <c r="S368">
        <v>1</v>
      </c>
    </row>
    <row r="369" spans="1:19" x14ac:dyDescent="0.2">
      <c r="A369">
        <v>368</v>
      </c>
      <c r="B369" s="443">
        <v>43060.399305555555</v>
      </c>
      <c r="C369" t="s">
        <v>97</v>
      </c>
      <c r="D369">
        <v>0.03</v>
      </c>
      <c r="F369">
        <v>0.99350000000000005</v>
      </c>
      <c r="I369" s="443">
        <v>43060.479861111111</v>
      </c>
      <c r="J369">
        <v>0.99399999999999999</v>
      </c>
      <c r="N369">
        <v>1.51</v>
      </c>
      <c r="Q369">
        <v>297</v>
      </c>
      <c r="R369" t="s">
        <v>97</v>
      </c>
      <c r="S369">
        <v>1</v>
      </c>
    </row>
    <row r="370" spans="1:19" x14ac:dyDescent="0.2">
      <c r="A370">
        <v>369</v>
      </c>
      <c r="B370" s="443">
        <v>43060.625</v>
      </c>
      <c r="C370" t="s">
        <v>97</v>
      </c>
      <c r="D370">
        <v>0.03</v>
      </c>
      <c r="F370">
        <v>0.99109999999999998</v>
      </c>
      <c r="I370" s="443">
        <v>43060.650694444441</v>
      </c>
      <c r="J370">
        <v>0.99160000000000004</v>
      </c>
      <c r="N370">
        <v>1.51</v>
      </c>
      <c r="Q370">
        <v>298</v>
      </c>
      <c r="R370" t="s">
        <v>97</v>
      </c>
      <c r="S370">
        <v>1</v>
      </c>
    </row>
    <row r="371" spans="1:19" x14ac:dyDescent="0.2">
      <c r="A371">
        <v>370</v>
      </c>
      <c r="B371" s="443">
        <v>43060.922222222223</v>
      </c>
      <c r="C371" t="s">
        <v>97</v>
      </c>
      <c r="D371">
        <v>0.03</v>
      </c>
      <c r="F371">
        <v>0.99119999999999997</v>
      </c>
      <c r="I371" s="443">
        <v>43076.387499999997</v>
      </c>
      <c r="J371">
        <v>0.99119999999999997</v>
      </c>
      <c r="N371">
        <v>1.4</v>
      </c>
      <c r="Q371">
        <v>299</v>
      </c>
      <c r="R371" t="s">
        <v>97</v>
      </c>
      <c r="S371">
        <v>1</v>
      </c>
    </row>
    <row r="372" spans="1:19" x14ac:dyDescent="0.2">
      <c r="A372">
        <v>371</v>
      </c>
      <c r="B372" s="443">
        <v>43066.352777777778</v>
      </c>
      <c r="C372" t="s">
        <v>98</v>
      </c>
      <c r="D372">
        <v>0.03</v>
      </c>
      <c r="F372">
        <v>0.97789999999999999</v>
      </c>
      <c r="I372" s="443">
        <v>43070.686111111114</v>
      </c>
      <c r="J372">
        <v>0.97640000000000005</v>
      </c>
      <c r="N372">
        <v>1.48</v>
      </c>
      <c r="Q372">
        <v>300</v>
      </c>
      <c r="R372" t="s">
        <v>98</v>
      </c>
      <c r="S372">
        <v>1</v>
      </c>
    </row>
    <row r="373" spans="1:19" x14ac:dyDescent="0.2">
      <c r="A373">
        <v>372</v>
      </c>
      <c r="B373" s="443">
        <v>43070.686805555553</v>
      </c>
      <c r="C373" t="s">
        <v>98</v>
      </c>
      <c r="D373">
        <v>0.03</v>
      </c>
      <c r="F373">
        <v>0.97540000000000004</v>
      </c>
      <c r="I373" s="443">
        <v>43070.6875</v>
      </c>
      <c r="J373">
        <v>0.97489999999999999</v>
      </c>
      <c r="N373">
        <v>1.54</v>
      </c>
      <c r="Q373">
        <v>301</v>
      </c>
      <c r="R373" t="s">
        <v>98</v>
      </c>
      <c r="S373">
        <v>1</v>
      </c>
    </row>
    <row r="374" spans="1:19" x14ac:dyDescent="0.2">
      <c r="A374">
        <v>373</v>
      </c>
      <c r="B374" s="443">
        <v>43070.6875</v>
      </c>
      <c r="C374" t="s">
        <v>98</v>
      </c>
      <c r="D374">
        <v>0.03</v>
      </c>
      <c r="F374">
        <v>0.97460000000000002</v>
      </c>
      <c r="I374" s="443">
        <v>43070.737500000003</v>
      </c>
      <c r="J374">
        <v>0.97409999999999997</v>
      </c>
      <c r="N374">
        <v>1.54</v>
      </c>
      <c r="Q374">
        <v>302</v>
      </c>
      <c r="R374" t="s">
        <v>98</v>
      </c>
      <c r="S374">
        <v>1</v>
      </c>
    </row>
    <row r="375" spans="1:19" x14ac:dyDescent="0.2">
      <c r="A375">
        <v>374</v>
      </c>
      <c r="B375" s="443">
        <v>43070.746527777781</v>
      </c>
      <c r="C375" t="s">
        <v>98</v>
      </c>
      <c r="D375">
        <v>0.03</v>
      </c>
      <c r="F375">
        <v>0.97450000000000003</v>
      </c>
      <c r="I375" s="443">
        <v>43077.647916666669</v>
      </c>
      <c r="J375">
        <v>0.99370000000000003</v>
      </c>
      <c r="N375">
        <v>-61.62</v>
      </c>
      <c r="Q375">
        <v>303</v>
      </c>
      <c r="R375" t="s">
        <v>98</v>
      </c>
      <c r="S375">
        <v>4</v>
      </c>
    </row>
    <row r="376" spans="1:19" x14ac:dyDescent="0.2">
      <c r="A376">
        <v>376</v>
      </c>
      <c r="B376" s="443">
        <v>43077.260416666664</v>
      </c>
      <c r="C376" t="s">
        <v>789</v>
      </c>
      <c r="D376">
        <v>0.09</v>
      </c>
      <c r="F376">
        <v>0.99199999999999999</v>
      </c>
      <c r="I376" s="443">
        <v>43077.648611111108</v>
      </c>
      <c r="J376">
        <v>0.99199999999999999</v>
      </c>
      <c r="K376" t="s">
        <v>791</v>
      </c>
      <c r="Q376">
        <v>303</v>
      </c>
      <c r="R376" t="s">
        <v>98</v>
      </c>
      <c r="S376">
        <v>4</v>
      </c>
    </row>
    <row r="377" spans="1:19" x14ac:dyDescent="0.2">
      <c r="A377">
        <v>377</v>
      </c>
      <c r="B377" s="443">
        <v>43077.647916666669</v>
      </c>
      <c r="C377" t="s">
        <v>98</v>
      </c>
      <c r="D377">
        <v>0.28999999999999998</v>
      </c>
      <c r="F377">
        <v>0.99350000000000005</v>
      </c>
      <c r="I377" s="443">
        <v>43077.648611111108</v>
      </c>
      <c r="J377">
        <v>0.99370000000000003</v>
      </c>
      <c r="N377">
        <v>-5.84</v>
      </c>
      <c r="Q377">
        <v>303</v>
      </c>
      <c r="R377" t="s">
        <v>98</v>
      </c>
      <c r="S377">
        <v>4</v>
      </c>
    </row>
    <row r="378" spans="1:19" x14ac:dyDescent="0.2">
      <c r="A378">
        <v>378</v>
      </c>
      <c r="B378" s="443">
        <v>43077.5625</v>
      </c>
      <c r="C378" t="s">
        <v>98</v>
      </c>
      <c r="D378">
        <v>0.94</v>
      </c>
      <c r="F378">
        <v>0.995</v>
      </c>
      <c r="I378" s="443">
        <v>43077.647916666669</v>
      </c>
      <c r="J378">
        <v>0.99370000000000003</v>
      </c>
      <c r="N378">
        <v>122.97</v>
      </c>
      <c r="Q378">
        <v>303</v>
      </c>
      <c r="R378" t="s">
        <v>98</v>
      </c>
      <c r="S378">
        <v>4</v>
      </c>
    </row>
    <row r="379" spans="1:19" x14ac:dyDescent="0.2">
      <c r="A379">
        <v>375</v>
      </c>
      <c r="B379" s="443">
        <v>43076.541666666664</v>
      </c>
      <c r="C379" t="s">
        <v>97</v>
      </c>
      <c r="D379">
        <v>0.03</v>
      </c>
      <c r="F379">
        <v>0.99429999999999996</v>
      </c>
      <c r="I379" s="443">
        <v>43077</v>
      </c>
      <c r="J379">
        <v>0.99480000000000002</v>
      </c>
      <c r="N379">
        <v>1.59</v>
      </c>
      <c r="Q379">
        <v>304</v>
      </c>
      <c r="R379" t="s">
        <v>97</v>
      </c>
      <c r="S379">
        <v>1</v>
      </c>
    </row>
    <row r="380" spans="1:19" x14ac:dyDescent="0.2">
      <c r="A380">
        <v>379</v>
      </c>
      <c r="B380" s="443">
        <v>43077.561111111114</v>
      </c>
      <c r="C380" t="s">
        <v>97</v>
      </c>
      <c r="D380">
        <v>0.03</v>
      </c>
      <c r="F380">
        <v>0.99690000000000001</v>
      </c>
      <c r="I380" s="443">
        <v>43083.363888888889</v>
      </c>
      <c r="J380">
        <v>0.98670000000000002</v>
      </c>
      <c r="N380">
        <v>-30.54</v>
      </c>
      <c r="Q380">
        <v>305</v>
      </c>
      <c r="R380" t="s">
        <v>97</v>
      </c>
      <c r="S380">
        <v>4</v>
      </c>
    </row>
    <row r="381" spans="1:19" x14ac:dyDescent="0.2">
      <c r="A381">
        <v>390</v>
      </c>
      <c r="B381" s="443">
        <v>43083.254166666666</v>
      </c>
      <c r="C381" t="s">
        <v>790</v>
      </c>
      <c r="D381">
        <v>0.09</v>
      </c>
      <c r="F381">
        <v>0.98880000000000001</v>
      </c>
      <c r="I381" s="443">
        <v>43083.364583333336</v>
      </c>
      <c r="J381">
        <v>0.98880000000000001</v>
      </c>
      <c r="K381" t="s">
        <v>791</v>
      </c>
      <c r="Q381">
        <v>305</v>
      </c>
      <c r="R381" t="s">
        <v>97</v>
      </c>
      <c r="S381">
        <v>4</v>
      </c>
    </row>
    <row r="382" spans="1:19" x14ac:dyDescent="0.2">
      <c r="A382">
        <v>391</v>
      </c>
      <c r="B382" s="443">
        <v>43083.254166666666</v>
      </c>
      <c r="C382" t="s">
        <v>790</v>
      </c>
      <c r="D382">
        <v>0.28999999999999998</v>
      </c>
      <c r="F382">
        <v>0.98729999999999996</v>
      </c>
      <c r="I382" s="443">
        <v>43083.364583333336</v>
      </c>
      <c r="J382">
        <v>0.98729999999999996</v>
      </c>
      <c r="K382" t="s">
        <v>791</v>
      </c>
      <c r="Q382">
        <v>305</v>
      </c>
      <c r="R382" t="s">
        <v>97</v>
      </c>
      <c r="S382">
        <v>4</v>
      </c>
    </row>
    <row r="383" spans="1:19" x14ac:dyDescent="0.2">
      <c r="A383">
        <v>392</v>
      </c>
      <c r="B383" s="443">
        <v>43083.29583333333</v>
      </c>
      <c r="C383" t="s">
        <v>97</v>
      </c>
      <c r="D383">
        <v>0.94</v>
      </c>
      <c r="F383">
        <v>0.98580000000000001</v>
      </c>
      <c r="I383" s="443">
        <v>43083.363888888889</v>
      </c>
      <c r="J383">
        <v>0.98670000000000002</v>
      </c>
      <c r="N383">
        <v>85.74</v>
      </c>
      <c r="Q383">
        <v>305</v>
      </c>
      <c r="R383" t="s">
        <v>97</v>
      </c>
      <c r="S383">
        <v>4</v>
      </c>
    </row>
    <row r="384" spans="1:19" x14ac:dyDescent="0.2">
      <c r="A384">
        <v>380</v>
      </c>
      <c r="B384" s="443">
        <v>43079.92083333333</v>
      </c>
      <c r="C384" t="s">
        <v>98</v>
      </c>
      <c r="D384">
        <v>0.03</v>
      </c>
      <c r="F384">
        <v>0.99339999999999995</v>
      </c>
      <c r="I384" s="443">
        <v>43079.9375</v>
      </c>
      <c r="J384">
        <v>0.9929</v>
      </c>
      <c r="N384">
        <v>1.51</v>
      </c>
      <c r="Q384">
        <v>306</v>
      </c>
      <c r="R384" t="s">
        <v>98</v>
      </c>
      <c r="S384">
        <v>1</v>
      </c>
    </row>
    <row r="385" spans="1:19" x14ac:dyDescent="0.2">
      <c r="A385">
        <v>381</v>
      </c>
      <c r="B385" s="443">
        <v>43080.295138888891</v>
      </c>
      <c r="C385" t="s">
        <v>98</v>
      </c>
      <c r="D385">
        <v>0.03</v>
      </c>
      <c r="F385">
        <v>0.99129999999999996</v>
      </c>
      <c r="I385" s="443">
        <v>43080.411805555559</v>
      </c>
      <c r="J385">
        <v>0.99080000000000001</v>
      </c>
      <c r="N385">
        <v>1.51</v>
      </c>
      <c r="Q385">
        <v>307</v>
      </c>
      <c r="R385" t="s">
        <v>98</v>
      </c>
      <c r="S385">
        <v>1</v>
      </c>
    </row>
    <row r="386" spans="1:19" x14ac:dyDescent="0.2">
      <c r="A386">
        <v>382</v>
      </c>
      <c r="B386" s="443">
        <v>43080.629861111112</v>
      </c>
      <c r="C386" t="s">
        <v>98</v>
      </c>
      <c r="D386">
        <v>0.03</v>
      </c>
      <c r="F386">
        <v>0.99009999999999998</v>
      </c>
      <c r="I386" s="443">
        <v>43081.365277777775</v>
      </c>
      <c r="J386">
        <v>0.98939999999999995</v>
      </c>
      <c r="N386">
        <v>1.6</v>
      </c>
      <c r="Q386">
        <v>308</v>
      </c>
      <c r="R386" t="s">
        <v>98</v>
      </c>
      <c r="S386">
        <v>1</v>
      </c>
    </row>
    <row r="387" spans="1:19" x14ac:dyDescent="0.2">
      <c r="A387">
        <v>383</v>
      </c>
      <c r="B387" s="443">
        <v>43081.665277777778</v>
      </c>
      <c r="C387" t="s">
        <v>98</v>
      </c>
      <c r="D387">
        <v>0.03</v>
      </c>
      <c r="F387">
        <v>0.99270000000000003</v>
      </c>
      <c r="I387" s="443">
        <v>43081.681250000001</v>
      </c>
      <c r="J387">
        <v>0.99219999999999997</v>
      </c>
      <c r="N387">
        <v>1.51</v>
      </c>
      <c r="Q387">
        <v>309</v>
      </c>
      <c r="R387" t="s">
        <v>98</v>
      </c>
      <c r="S387">
        <v>1</v>
      </c>
    </row>
    <row r="388" spans="1:19" x14ac:dyDescent="0.2">
      <c r="A388">
        <v>384</v>
      </c>
      <c r="B388" s="443">
        <v>43081.727777777778</v>
      </c>
      <c r="C388" t="s">
        <v>98</v>
      </c>
      <c r="D388">
        <v>0.03</v>
      </c>
      <c r="F388">
        <v>0.99170000000000003</v>
      </c>
      <c r="I388" s="443">
        <v>43081.727777777778</v>
      </c>
      <c r="J388">
        <v>0.99119999999999997</v>
      </c>
      <c r="N388">
        <v>1.51</v>
      </c>
      <c r="Q388">
        <v>310</v>
      </c>
      <c r="R388" t="s">
        <v>98</v>
      </c>
      <c r="S388">
        <v>1</v>
      </c>
    </row>
    <row r="389" spans="1:19" x14ac:dyDescent="0.2">
      <c r="A389">
        <v>385</v>
      </c>
      <c r="B389" s="443">
        <v>43081.727777777778</v>
      </c>
      <c r="C389" t="s">
        <v>98</v>
      </c>
      <c r="D389">
        <v>0.03</v>
      </c>
      <c r="F389">
        <v>0.9909</v>
      </c>
      <c r="I389" s="443">
        <v>43082.14166666667</v>
      </c>
      <c r="J389">
        <v>0.99019999999999997</v>
      </c>
      <c r="N389">
        <v>1.6</v>
      </c>
      <c r="Q389">
        <v>311</v>
      </c>
      <c r="R389" t="s">
        <v>98</v>
      </c>
      <c r="S389">
        <v>1</v>
      </c>
    </row>
    <row r="390" spans="1:19" x14ac:dyDescent="0.2">
      <c r="A390">
        <v>386</v>
      </c>
      <c r="B390" s="443">
        <v>43082.15</v>
      </c>
      <c r="C390" t="s">
        <v>98</v>
      </c>
      <c r="D390">
        <v>0.03</v>
      </c>
      <c r="F390">
        <v>0.98939999999999995</v>
      </c>
      <c r="I390" s="443">
        <v>43082.572916666664</v>
      </c>
      <c r="J390">
        <v>0.9889</v>
      </c>
      <c r="N390">
        <v>1.52</v>
      </c>
      <c r="Q390">
        <v>312</v>
      </c>
      <c r="R390" t="s">
        <v>98</v>
      </c>
      <c r="S390">
        <v>1</v>
      </c>
    </row>
    <row r="391" spans="1:19" x14ac:dyDescent="0.2">
      <c r="A391">
        <v>387</v>
      </c>
      <c r="B391" s="443">
        <v>43082.572916666664</v>
      </c>
      <c r="C391" t="s">
        <v>98</v>
      </c>
      <c r="D391">
        <v>0.03</v>
      </c>
      <c r="F391">
        <v>0.98860000000000003</v>
      </c>
      <c r="I391" s="443">
        <v>43082.773611111108</v>
      </c>
      <c r="J391">
        <v>0.98809999999999998</v>
      </c>
      <c r="N391">
        <v>1.52</v>
      </c>
      <c r="Q391">
        <v>313</v>
      </c>
      <c r="R391" t="s">
        <v>98</v>
      </c>
      <c r="S391">
        <v>1</v>
      </c>
    </row>
    <row r="392" spans="1:19" x14ac:dyDescent="0.2">
      <c r="A392">
        <v>388</v>
      </c>
      <c r="B392" s="443">
        <v>43082.792361111111</v>
      </c>
      <c r="C392" t="s">
        <v>98</v>
      </c>
      <c r="D392">
        <v>0.03</v>
      </c>
      <c r="F392">
        <v>0.98629999999999995</v>
      </c>
      <c r="I392" s="443">
        <v>43082.796527777777</v>
      </c>
      <c r="J392">
        <v>0.98580000000000001</v>
      </c>
      <c r="N392">
        <v>1.52</v>
      </c>
      <c r="Q392">
        <v>314</v>
      </c>
      <c r="R392" t="s">
        <v>98</v>
      </c>
      <c r="S392">
        <v>1</v>
      </c>
    </row>
    <row r="393" spans="1:19" x14ac:dyDescent="0.2">
      <c r="A393">
        <v>389</v>
      </c>
      <c r="B393" s="443">
        <v>43082.796527777777</v>
      </c>
      <c r="C393" t="s">
        <v>98</v>
      </c>
      <c r="D393">
        <v>0.03</v>
      </c>
      <c r="F393">
        <v>0.98550000000000004</v>
      </c>
      <c r="I393" s="443">
        <v>43082.831944444442</v>
      </c>
      <c r="J393">
        <v>0.98499999999999999</v>
      </c>
      <c r="N393">
        <v>1.52</v>
      </c>
      <c r="Q393">
        <v>315</v>
      </c>
      <c r="R393" t="s">
        <v>98</v>
      </c>
      <c r="S393">
        <v>1</v>
      </c>
    </row>
    <row r="394" spans="1:19" x14ac:dyDescent="0.2">
      <c r="A394">
        <v>393</v>
      </c>
      <c r="B394" s="443">
        <v>43083.351388888892</v>
      </c>
      <c r="C394" t="s">
        <v>98</v>
      </c>
      <c r="D394">
        <v>0.03</v>
      </c>
      <c r="F394">
        <v>0.98529999999999995</v>
      </c>
      <c r="I394" s="443">
        <v>43087.642361111109</v>
      </c>
      <c r="J394">
        <v>0.9859</v>
      </c>
      <c r="N394">
        <v>-2.87</v>
      </c>
      <c r="Q394">
        <v>316</v>
      </c>
      <c r="R394" t="s">
        <v>98</v>
      </c>
      <c r="S394">
        <v>2</v>
      </c>
    </row>
    <row r="395" spans="1:19" x14ac:dyDescent="0.2">
      <c r="A395">
        <v>398</v>
      </c>
      <c r="B395" s="443">
        <v>43084.118055555555</v>
      </c>
      <c r="C395" t="s">
        <v>98</v>
      </c>
      <c r="D395">
        <v>0.09</v>
      </c>
      <c r="F395">
        <v>0.98799999999999999</v>
      </c>
      <c r="I395" s="443">
        <v>43087.642361111109</v>
      </c>
      <c r="J395">
        <v>0.9859</v>
      </c>
      <c r="N395">
        <v>17.61</v>
      </c>
      <c r="Q395">
        <v>316</v>
      </c>
      <c r="R395" t="s">
        <v>98</v>
      </c>
      <c r="S395">
        <v>2</v>
      </c>
    </row>
    <row r="396" spans="1:19" x14ac:dyDescent="0.2">
      <c r="A396">
        <v>394</v>
      </c>
      <c r="B396" s="443">
        <v>43083.364583333336</v>
      </c>
      <c r="C396" t="s">
        <v>97</v>
      </c>
      <c r="D396">
        <v>0.03</v>
      </c>
      <c r="F396">
        <v>0.98699999999999999</v>
      </c>
      <c r="I396" s="443">
        <v>43083.373611111114</v>
      </c>
      <c r="J396">
        <v>0.98750000000000004</v>
      </c>
      <c r="N396">
        <v>1.52</v>
      </c>
      <c r="Q396">
        <v>317</v>
      </c>
      <c r="R396" t="s">
        <v>97</v>
      </c>
      <c r="S396">
        <v>1</v>
      </c>
    </row>
    <row r="397" spans="1:19" x14ac:dyDescent="0.2">
      <c r="A397">
        <v>395</v>
      </c>
      <c r="B397" s="443">
        <v>43083.563888888886</v>
      </c>
      <c r="C397" t="s">
        <v>97</v>
      </c>
      <c r="D397">
        <v>0.03</v>
      </c>
      <c r="F397">
        <v>0.98740000000000006</v>
      </c>
      <c r="I397" s="443">
        <v>43083.577777777777</v>
      </c>
      <c r="J397">
        <v>0.9879</v>
      </c>
      <c r="N397">
        <v>1.52</v>
      </c>
      <c r="Q397">
        <v>318</v>
      </c>
      <c r="R397" t="s">
        <v>97</v>
      </c>
      <c r="S397">
        <v>1</v>
      </c>
    </row>
    <row r="398" spans="1:19" x14ac:dyDescent="0.2">
      <c r="A398">
        <v>396</v>
      </c>
      <c r="B398" s="443">
        <v>43083.581944444442</v>
      </c>
      <c r="C398" t="s">
        <v>97</v>
      </c>
      <c r="D398">
        <v>0.03</v>
      </c>
      <c r="F398">
        <v>0.98909999999999998</v>
      </c>
      <c r="I398" s="443">
        <v>43083.634722222225</v>
      </c>
      <c r="J398">
        <v>0.98960000000000004</v>
      </c>
      <c r="N398">
        <v>1.52</v>
      </c>
      <c r="Q398">
        <v>319</v>
      </c>
      <c r="R398" t="s">
        <v>97</v>
      </c>
      <c r="S398">
        <v>1</v>
      </c>
    </row>
    <row r="399" spans="1:19" x14ac:dyDescent="0.2">
      <c r="A399">
        <v>397</v>
      </c>
      <c r="B399" s="443">
        <v>43083.90902777778</v>
      </c>
      <c r="C399" t="s">
        <v>97</v>
      </c>
      <c r="D399">
        <v>0.03</v>
      </c>
      <c r="F399">
        <v>0.98909999999999998</v>
      </c>
      <c r="I399" s="443">
        <v>43083.954861111109</v>
      </c>
      <c r="J399">
        <v>0.98960000000000004</v>
      </c>
      <c r="N399">
        <v>1.52</v>
      </c>
      <c r="Q399">
        <v>320</v>
      </c>
      <c r="R399" t="s">
        <v>97</v>
      </c>
      <c r="S399">
        <v>1</v>
      </c>
    </row>
    <row r="400" spans="1:19" x14ac:dyDescent="0.2">
      <c r="A400">
        <v>399</v>
      </c>
      <c r="B400" s="443">
        <v>43084.276388888888</v>
      </c>
      <c r="C400" t="s">
        <v>97</v>
      </c>
      <c r="D400">
        <v>0.03</v>
      </c>
      <c r="F400">
        <v>0.98870000000000002</v>
      </c>
      <c r="I400" s="443">
        <v>43084.526388888888</v>
      </c>
      <c r="J400">
        <v>0.98919999999999997</v>
      </c>
      <c r="N400">
        <v>1.52</v>
      </c>
      <c r="Q400">
        <v>321</v>
      </c>
      <c r="R400" t="s">
        <v>97</v>
      </c>
      <c r="S400">
        <v>1</v>
      </c>
    </row>
    <row r="401" spans="1:19" x14ac:dyDescent="0.2">
      <c r="A401">
        <v>400</v>
      </c>
      <c r="B401" s="443">
        <v>43084.636111111111</v>
      </c>
      <c r="C401" t="s">
        <v>97</v>
      </c>
      <c r="D401">
        <v>0.03</v>
      </c>
      <c r="F401">
        <v>0.99199999999999999</v>
      </c>
      <c r="I401" s="443">
        <v>43084.637499999997</v>
      </c>
      <c r="J401">
        <v>0.99250000000000005</v>
      </c>
      <c r="N401">
        <v>1.51</v>
      </c>
      <c r="Q401">
        <v>322</v>
      </c>
      <c r="R401" t="s">
        <v>97</v>
      </c>
      <c r="S401">
        <v>1</v>
      </c>
    </row>
    <row r="402" spans="1:19" x14ac:dyDescent="0.2">
      <c r="A402">
        <v>401</v>
      </c>
      <c r="B402" s="443">
        <v>43084.638194444444</v>
      </c>
      <c r="C402" t="s">
        <v>97</v>
      </c>
      <c r="D402">
        <v>0.03</v>
      </c>
      <c r="F402">
        <v>0.99299999999999999</v>
      </c>
      <c r="I402" s="443">
        <v>43089.40625</v>
      </c>
      <c r="J402">
        <v>0.98709999999999998</v>
      </c>
      <c r="N402">
        <v>-17.7</v>
      </c>
      <c r="Q402">
        <v>323</v>
      </c>
      <c r="R402" t="s">
        <v>97</v>
      </c>
      <c r="S402">
        <v>4</v>
      </c>
    </row>
    <row r="403" spans="1:19" x14ac:dyDescent="0.2">
      <c r="A403">
        <v>404</v>
      </c>
      <c r="B403" s="443">
        <v>43089.012499999997</v>
      </c>
      <c r="C403" t="s">
        <v>790</v>
      </c>
      <c r="D403">
        <v>0.09</v>
      </c>
      <c r="F403">
        <v>0.98929999999999996</v>
      </c>
      <c r="I403" s="443">
        <v>43089.406944444447</v>
      </c>
      <c r="J403">
        <v>0.98929999999999996</v>
      </c>
      <c r="K403" t="s">
        <v>791</v>
      </c>
      <c r="Q403">
        <v>323</v>
      </c>
      <c r="R403" t="s">
        <v>97</v>
      </c>
      <c r="S403">
        <v>4</v>
      </c>
    </row>
    <row r="404" spans="1:19" x14ac:dyDescent="0.2">
      <c r="A404">
        <v>405</v>
      </c>
      <c r="B404" s="443">
        <v>43089.012499999997</v>
      </c>
      <c r="C404" t="s">
        <v>790</v>
      </c>
      <c r="D404">
        <v>0.28999999999999998</v>
      </c>
      <c r="F404">
        <v>0.98780000000000001</v>
      </c>
      <c r="I404" s="443">
        <v>43089.406944444447</v>
      </c>
      <c r="J404">
        <v>0.98780000000000001</v>
      </c>
      <c r="K404" t="s">
        <v>791</v>
      </c>
      <c r="Q404">
        <v>323</v>
      </c>
      <c r="R404" t="s">
        <v>97</v>
      </c>
      <c r="S404">
        <v>4</v>
      </c>
    </row>
    <row r="405" spans="1:19" x14ac:dyDescent="0.2">
      <c r="A405">
        <v>406</v>
      </c>
      <c r="B405" s="443">
        <v>43089.344444444447</v>
      </c>
      <c r="C405" t="s">
        <v>97</v>
      </c>
      <c r="D405">
        <v>0.94</v>
      </c>
      <c r="F405">
        <v>0.98629999999999995</v>
      </c>
      <c r="I405" s="443">
        <v>43089.40625</v>
      </c>
      <c r="J405">
        <v>0.98709999999999998</v>
      </c>
      <c r="N405">
        <v>76.180000000000007</v>
      </c>
      <c r="Q405">
        <v>323</v>
      </c>
      <c r="R405" t="s">
        <v>97</v>
      </c>
      <c r="S405">
        <v>4</v>
      </c>
    </row>
    <row r="406" spans="1:19" x14ac:dyDescent="0.2">
      <c r="A406">
        <v>402</v>
      </c>
      <c r="B406" s="443">
        <v>43087.646527777775</v>
      </c>
      <c r="C406" t="s">
        <v>98</v>
      </c>
      <c r="D406">
        <v>0.03</v>
      </c>
      <c r="F406">
        <v>0.98519999999999996</v>
      </c>
      <c r="I406" s="443">
        <v>43087.652777777781</v>
      </c>
      <c r="J406">
        <v>0.98470000000000002</v>
      </c>
      <c r="N406">
        <v>1.52</v>
      </c>
      <c r="Q406">
        <v>324</v>
      </c>
      <c r="R406" t="s">
        <v>98</v>
      </c>
      <c r="S406">
        <v>1</v>
      </c>
    </row>
    <row r="407" spans="1:19" x14ac:dyDescent="0.2">
      <c r="A407">
        <v>403</v>
      </c>
      <c r="B407" s="443">
        <v>43087.654861111114</v>
      </c>
      <c r="C407" t="s">
        <v>98</v>
      </c>
      <c r="D407">
        <v>0.03</v>
      </c>
      <c r="F407">
        <v>0.98399999999999999</v>
      </c>
      <c r="I407" s="443">
        <v>43089.655555555553</v>
      </c>
      <c r="J407">
        <v>0.98319999999999996</v>
      </c>
      <c r="N407">
        <v>1.4</v>
      </c>
      <c r="Q407">
        <v>325</v>
      </c>
      <c r="R407" t="s">
        <v>98</v>
      </c>
      <c r="S407">
        <v>1</v>
      </c>
    </row>
    <row r="408" spans="1:19" x14ac:dyDescent="0.2">
      <c r="A408">
        <v>407</v>
      </c>
      <c r="B408" s="443">
        <v>43089.498611111114</v>
      </c>
      <c r="C408" t="s">
        <v>97</v>
      </c>
      <c r="D408">
        <v>0.03</v>
      </c>
      <c r="F408">
        <v>0.98860000000000003</v>
      </c>
      <c r="I408" s="443">
        <v>43090.51666666667</v>
      </c>
      <c r="J408">
        <v>0.98899999999999999</v>
      </c>
      <c r="N408">
        <v>1.44</v>
      </c>
      <c r="Q408">
        <v>326</v>
      </c>
      <c r="R408" t="s">
        <v>97</v>
      </c>
      <c r="S408">
        <v>1</v>
      </c>
    </row>
    <row r="409" spans="1:19" x14ac:dyDescent="0.2">
      <c r="A409">
        <v>408</v>
      </c>
      <c r="B409" s="443">
        <v>43089.655555555553</v>
      </c>
      <c r="C409" t="s">
        <v>98</v>
      </c>
      <c r="D409">
        <v>0.03</v>
      </c>
      <c r="F409">
        <v>0.9829</v>
      </c>
      <c r="I409" s="443">
        <v>43096.708333333336</v>
      </c>
      <c r="J409">
        <v>0.98709999999999998</v>
      </c>
      <c r="N409">
        <v>-16.41</v>
      </c>
      <c r="Q409">
        <v>327</v>
      </c>
      <c r="R409" t="s">
        <v>98</v>
      </c>
      <c r="S409">
        <v>2</v>
      </c>
    </row>
    <row r="410" spans="1:19" x14ac:dyDescent="0.2">
      <c r="A410">
        <v>412</v>
      </c>
      <c r="B410" s="443">
        <v>43091.915972222225</v>
      </c>
      <c r="C410" t="s">
        <v>98</v>
      </c>
      <c r="D410">
        <v>0.94</v>
      </c>
      <c r="F410">
        <v>0.98839999999999995</v>
      </c>
      <c r="I410" s="443">
        <v>43096.708333333336</v>
      </c>
      <c r="J410">
        <v>0.98709999999999998</v>
      </c>
      <c r="N410">
        <v>74.790000000000006</v>
      </c>
      <c r="Q410">
        <v>327</v>
      </c>
      <c r="R410" t="s">
        <v>98</v>
      </c>
      <c r="S410">
        <v>2</v>
      </c>
    </row>
    <row r="411" spans="1:19" x14ac:dyDescent="0.2">
      <c r="A411">
        <v>409</v>
      </c>
      <c r="B411" s="443">
        <v>43091.011111111111</v>
      </c>
      <c r="C411" t="s">
        <v>97</v>
      </c>
      <c r="D411">
        <v>0.03</v>
      </c>
      <c r="F411">
        <v>0.99</v>
      </c>
      <c r="I411" s="443">
        <v>43091.6</v>
      </c>
      <c r="J411">
        <v>0.99050000000000005</v>
      </c>
      <c r="N411">
        <v>1.51</v>
      </c>
      <c r="Q411">
        <v>328</v>
      </c>
      <c r="R411" t="s">
        <v>97</v>
      </c>
      <c r="S411">
        <v>1</v>
      </c>
    </row>
    <row r="412" spans="1:19" x14ac:dyDescent="0.2">
      <c r="A412">
        <v>413</v>
      </c>
      <c r="B412" s="443">
        <v>43091.668749999997</v>
      </c>
      <c r="C412" t="s">
        <v>97</v>
      </c>
      <c r="D412">
        <v>0.03</v>
      </c>
      <c r="F412">
        <v>0.99009999999999998</v>
      </c>
      <c r="I412" s="443">
        <v>43091.683333333334</v>
      </c>
      <c r="J412">
        <v>0.99060000000000004</v>
      </c>
      <c r="N412">
        <v>1.51</v>
      </c>
      <c r="Q412">
        <v>329</v>
      </c>
      <c r="R412" t="s">
        <v>97</v>
      </c>
      <c r="S412">
        <v>1</v>
      </c>
    </row>
    <row r="413" spans="1:19" x14ac:dyDescent="0.2">
      <c r="A413">
        <v>414</v>
      </c>
      <c r="B413" s="443">
        <v>43091.802083333336</v>
      </c>
      <c r="C413" t="s">
        <v>97</v>
      </c>
      <c r="D413">
        <v>0.03</v>
      </c>
      <c r="F413">
        <v>0.99</v>
      </c>
      <c r="I413" s="443">
        <v>43095.425694444442</v>
      </c>
      <c r="J413">
        <v>0.99039999999999995</v>
      </c>
      <c r="N413">
        <v>1.37</v>
      </c>
      <c r="Q413">
        <v>330</v>
      </c>
      <c r="R413" t="s">
        <v>97</v>
      </c>
      <c r="S413">
        <v>1</v>
      </c>
    </row>
    <row r="414" spans="1:19" x14ac:dyDescent="0.2">
      <c r="A414">
        <v>415</v>
      </c>
      <c r="B414" s="443">
        <v>43095.957638888889</v>
      </c>
      <c r="C414" t="s">
        <v>97</v>
      </c>
      <c r="D414">
        <v>0.03</v>
      </c>
      <c r="F414">
        <v>0.98960000000000004</v>
      </c>
      <c r="I414" s="443">
        <v>43096.331250000003</v>
      </c>
      <c r="J414">
        <v>0.99009999999999998</v>
      </c>
      <c r="N414">
        <v>1.59</v>
      </c>
      <c r="Q414">
        <v>331</v>
      </c>
      <c r="R414" t="s">
        <v>97</v>
      </c>
      <c r="S414">
        <v>1</v>
      </c>
    </row>
    <row r="415" spans="1:19" x14ac:dyDescent="0.2">
      <c r="A415">
        <v>411</v>
      </c>
      <c r="B415" s="443">
        <v>43096.708333333336</v>
      </c>
      <c r="C415" t="s">
        <v>98</v>
      </c>
      <c r="D415">
        <v>0.28999999999999998</v>
      </c>
      <c r="F415">
        <v>0.9869</v>
      </c>
      <c r="I415" s="443">
        <v>43096.917361111111</v>
      </c>
      <c r="J415">
        <v>0.98570000000000002</v>
      </c>
      <c r="N415">
        <v>35.299999999999997</v>
      </c>
      <c r="Q415">
        <v>332</v>
      </c>
      <c r="R415" t="s">
        <v>98</v>
      </c>
      <c r="S415">
        <v>1</v>
      </c>
    </row>
    <row r="416" spans="1:19" x14ac:dyDescent="0.2">
      <c r="A416">
        <v>410</v>
      </c>
      <c r="B416" s="443">
        <v>43096.917361111111</v>
      </c>
      <c r="C416" t="s">
        <v>98</v>
      </c>
      <c r="D416">
        <v>0.09</v>
      </c>
      <c r="F416">
        <v>0.98540000000000005</v>
      </c>
      <c r="I416" s="443">
        <v>43096.917361111111</v>
      </c>
      <c r="J416">
        <v>0.98580000000000001</v>
      </c>
      <c r="N416">
        <v>-3.65</v>
      </c>
      <c r="Q416">
        <v>333</v>
      </c>
      <c r="R416" t="s">
        <v>98</v>
      </c>
      <c r="S416">
        <v>1</v>
      </c>
    </row>
    <row r="417" spans="1:19" x14ac:dyDescent="0.2">
      <c r="A417">
        <v>416</v>
      </c>
      <c r="B417" s="443">
        <v>43096.917361111111</v>
      </c>
      <c r="C417" t="s">
        <v>98</v>
      </c>
      <c r="D417">
        <v>0.03</v>
      </c>
      <c r="F417">
        <v>0.98560000000000003</v>
      </c>
      <c r="I417" s="443">
        <v>43097.205555555556</v>
      </c>
      <c r="J417">
        <v>0.98460000000000003</v>
      </c>
      <c r="N417">
        <v>1.49</v>
      </c>
      <c r="Q417">
        <v>334</v>
      </c>
      <c r="R417" t="s">
        <v>98</v>
      </c>
      <c r="S417">
        <v>1</v>
      </c>
    </row>
    <row r="418" spans="1:19" x14ac:dyDescent="0.2">
      <c r="A418">
        <v>417</v>
      </c>
      <c r="B418" s="443">
        <v>43097.206250000003</v>
      </c>
      <c r="C418" t="s">
        <v>98</v>
      </c>
      <c r="D418">
        <v>0.03</v>
      </c>
      <c r="F418">
        <v>0.98409999999999997</v>
      </c>
      <c r="I418" s="443">
        <v>43097.22152777778</v>
      </c>
      <c r="J418">
        <v>0.98360000000000003</v>
      </c>
      <c r="N418">
        <v>1.53</v>
      </c>
      <c r="Q418">
        <v>335</v>
      </c>
      <c r="R418" t="s">
        <v>98</v>
      </c>
      <c r="S418">
        <v>1</v>
      </c>
    </row>
    <row r="419" spans="1:19" x14ac:dyDescent="0.2">
      <c r="A419">
        <v>418</v>
      </c>
      <c r="B419" s="443">
        <v>43097.322222222225</v>
      </c>
      <c r="C419" t="s">
        <v>98</v>
      </c>
      <c r="D419">
        <v>0.03</v>
      </c>
      <c r="F419">
        <v>0.98099999999999998</v>
      </c>
      <c r="I419" s="443">
        <v>43097.327777777777</v>
      </c>
      <c r="J419">
        <v>0.98050000000000004</v>
      </c>
      <c r="N419">
        <v>1.53</v>
      </c>
      <c r="Q419">
        <v>336</v>
      </c>
      <c r="R419" t="s">
        <v>98</v>
      </c>
      <c r="S419">
        <v>1</v>
      </c>
    </row>
    <row r="420" spans="1:19" x14ac:dyDescent="0.2">
      <c r="A420">
        <v>419</v>
      </c>
      <c r="B420" s="443">
        <v>43097.340277777781</v>
      </c>
      <c r="C420" t="s">
        <v>97</v>
      </c>
      <c r="D420">
        <v>0.03</v>
      </c>
      <c r="F420">
        <v>0.98099999999999998</v>
      </c>
      <c r="I420" s="443">
        <v>43097.354861111111</v>
      </c>
      <c r="J420">
        <v>0.98150000000000004</v>
      </c>
      <c r="N420">
        <v>1.53</v>
      </c>
      <c r="Q420">
        <v>337</v>
      </c>
      <c r="R420" t="s">
        <v>97</v>
      </c>
      <c r="S420">
        <v>1</v>
      </c>
    </row>
    <row r="421" spans="1:19" x14ac:dyDescent="0.2">
      <c r="A421">
        <v>420</v>
      </c>
      <c r="B421" s="443">
        <v>43097.375</v>
      </c>
      <c r="C421" t="s">
        <v>98</v>
      </c>
      <c r="D421">
        <v>0.03</v>
      </c>
      <c r="F421">
        <v>0.98050000000000004</v>
      </c>
      <c r="I421" s="443">
        <v>43097.479166666664</v>
      </c>
      <c r="J421">
        <v>0.98</v>
      </c>
      <c r="N421">
        <v>1.53</v>
      </c>
      <c r="Q421">
        <v>338</v>
      </c>
      <c r="R421" t="s">
        <v>98</v>
      </c>
      <c r="S421">
        <v>1</v>
      </c>
    </row>
    <row r="422" spans="1:19" x14ac:dyDescent="0.2">
      <c r="A422">
        <v>421</v>
      </c>
      <c r="B422" s="443">
        <v>43097.375694444447</v>
      </c>
      <c r="C422" t="s">
        <v>97</v>
      </c>
      <c r="D422">
        <v>0.03</v>
      </c>
      <c r="F422">
        <v>0.98129999999999995</v>
      </c>
      <c r="I422" s="443">
        <v>43103.432638888888</v>
      </c>
      <c r="J422">
        <v>0.97340000000000004</v>
      </c>
      <c r="N422">
        <v>-24.04</v>
      </c>
      <c r="Q422">
        <v>339</v>
      </c>
      <c r="R422" t="s">
        <v>97</v>
      </c>
      <c r="S422">
        <v>4</v>
      </c>
    </row>
    <row r="423" spans="1:19" x14ac:dyDescent="0.2">
      <c r="A423">
        <v>427</v>
      </c>
      <c r="B423" s="443">
        <v>43102.423611111109</v>
      </c>
      <c r="C423" t="s">
        <v>790</v>
      </c>
      <c r="D423">
        <v>0.09</v>
      </c>
      <c r="F423">
        <v>0.97560000000000002</v>
      </c>
      <c r="I423" s="443">
        <v>43103.434027777781</v>
      </c>
      <c r="J423">
        <v>0.97560000000000002</v>
      </c>
      <c r="K423" t="s">
        <v>791</v>
      </c>
      <c r="Q423">
        <v>339</v>
      </c>
      <c r="R423" t="s">
        <v>97</v>
      </c>
      <c r="S423">
        <v>4</v>
      </c>
    </row>
    <row r="424" spans="1:19" x14ac:dyDescent="0.2">
      <c r="A424">
        <v>428</v>
      </c>
      <c r="B424" s="443">
        <v>43102.423611111109</v>
      </c>
      <c r="C424" t="s">
        <v>790</v>
      </c>
      <c r="D424">
        <v>0.28999999999999998</v>
      </c>
      <c r="F424">
        <v>0.97409999999999997</v>
      </c>
      <c r="I424" s="443">
        <v>43103.434027777781</v>
      </c>
      <c r="J424">
        <v>0.97409999999999997</v>
      </c>
      <c r="K424" t="s">
        <v>791</v>
      </c>
      <c r="Q424">
        <v>339</v>
      </c>
      <c r="R424" t="s">
        <v>97</v>
      </c>
      <c r="S424">
        <v>4</v>
      </c>
    </row>
    <row r="425" spans="1:19" x14ac:dyDescent="0.2">
      <c r="A425">
        <v>429</v>
      </c>
      <c r="B425" s="443">
        <v>43102.60833333333</v>
      </c>
      <c r="C425" t="s">
        <v>97</v>
      </c>
      <c r="D425">
        <v>0.94</v>
      </c>
      <c r="F425">
        <v>0.97260000000000002</v>
      </c>
      <c r="I425" s="443">
        <v>43103.432638888888</v>
      </c>
      <c r="J425">
        <v>0.97340000000000004</v>
      </c>
      <c r="N425">
        <v>79.69</v>
      </c>
      <c r="Q425">
        <v>339</v>
      </c>
      <c r="R425" t="s">
        <v>97</v>
      </c>
      <c r="S425">
        <v>4</v>
      </c>
    </row>
    <row r="426" spans="1:19" x14ac:dyDescent="0.2">
      <c r="A426">
        <v>422</v>
      </c>
      <c r="B426" s="443">
        <v>43097.488194444442</v>
      </c>
      <c r="C426" t="s">
        <v>98</v>
      </c>
      <c r="D426">
        <v>0.03</v>
      </c>
      <c r="F426">
        <v>0.97960000000000003</v>
      </c>
      <c r="I426" s="443">
        <v>43097.590277777781</v>
      </c>
      <c r="J426">
        <v>0.97909999999999997</v>
      </c>
      <c r="N426">
        <v>1.53</v>
      </c>
      <c r="Q426">
        <v>340</v>
      </c>
      <c r="R426" t="s">
        <v>98</v>
      </c>
      <c r="S426">
        <v>1</v>
      </c>
    </row>
    <row r="427" spans="1:19" x14ac:dyDescent="0.2">
      <c r="A427">
        <v>423</v>
      </c>
      <c r="B427" s="443">
        <v>43097.945138888892</v>
      </c>
      <c r="C427" t="s">
        <v>98</v>
      </c>
      <c r="D427">
        <v>0.03</v>
      </c>
      <c r="F427">
        <v>0.97819999999999996</v>
      </c>
      <c r="I427" s="443">
        <v>43098.326388888891</v>
      </c>
      <c r="J427">
        <v>0.97750000000000004</v>
      </c>
      <c r="N427">
        <v>1.63</v>
      </c>
      <c r="Q427">
        <v>341</v>
      </c>
      <c r="R427" t="s">
        <v>98</v>
      </c>
      <c r="S427">
        <v>1</v>
      </c>
    </row>
    <row r="428" spans="1:19" x14ac:dyDescent="0.2">
      <c r="A428">
        <v>424</v>
      </c>
      <c r="B428" s="443">
        <v>43098.625</v>
      </c>
      <c r="C428" t="s">
        <v>98</v>
      </c>
      <c r="D428">
        <v>0.03</v>
      </c>
      <c r="F428">
        <v>0.97599999999999998</v>
      </c>
      <c r="I428" s="443">
        <v>43098.663888888892</v>
      </c>
      <c r="J428">
        <v>0.97550000000000003</v>
      </c>
      <c r="N428">
        <v>1.54</v>
      </c>
      <c r="Q428">
        <v>342</v>
      </c>
      <c r="R428" t="s">
        <v>98</v>
      </c>
      <c r="S428">
        <v>1</v>
      </c>
    </row>
    <row r="429" spans="1:19" x14ac:dyDescent="0.2">
      <c r="A429">
        <v>425</v>
      </c>
      <c r="B429" s="443">
        <v>43098.665972222225</v>
      </c>
      <c r="C429" t="s">
        <v>98</v>
      </c>
      <c r="D429">
        <v>0.03</v>
      </c>
      <c r="F429">
        <v>0.97450000000000003</v>
      </c>
      <c r="I429" s="443">
        <v>43098.708333333336</v>
      </c>
      <c r="J429">
        <v>0.97399999999999998</v>
      </c>
      <c r="N429">
        <v>1.54</v>
      </c>
      <c r="Q429">
        <v>343</v>
      </c>
      <c r="R429" t="s">
        <v>98</v>
      </c>
      <c r="S429">
        <v>1</v>
      </c>
    </row>
    <row r="430" spans="1:19" x14ac:dyDescent="0.2">
      <c r="A430">
        <v>426</v>
      </c>
      <c r="B430" s="443">
        <v>43101.979166666664</v>
      </c>
      <c r="C430" t="s">
        <v>98</v>
      </c>
      <c r="D430">
        <v>0.03</v>
      </c>
      <c r="F430">
        <v>0.97399999999999998</v>
      </c>
      <c r="I430" s="443">
        <v>43102.305555555555</v>
      </c>
      <c r="J430">
        <v>0.97330000000000005</v>
      </c>
      <c r="N430">
        <v>1.64</v>
      </c>
      <c r="Q430">
        <v>344</v>
      </c>
      <c r="R430" t="s">
        <v>98</v>
      </c>
      <c r="S430">
        <v>1</v>
      </c>
    </row>
    <row r="431" spans="1:19" x14ac:dyDescent="0.2">
      <c r="A431">
        <v>430</v>
      </c>
      <c r="B431" s="443">
        <v>43102.438194444447</v>
      </c>
      <c r="C431" t="s">
        <v>98</v>
      </c>
      <c r="D431">
        <v>0.03</v>
      </c>
      <c r="F431">
        <v>0.97070000000000001</v>
      </c>
      <c r="I431" s="443">
        <v>43102.447916666664</v>
      </c>
      <c r="J431">
        <v>0.97019999999999995</v>
      </c>
      <c r="N431">
        <v>1.55</v>
      </c>
      <c r="Q431">
        <v>345</v>
      </c>
      <c r="R431" t="s">
        <v>98</v>
      </c>
      <c r="S431">
        <v>1</v>
      </c>
    </row>
    <row r="432" spans="1:19" x14ac:dyDescent="0.2">
      <c r="A432">
        <v>431</v>
      </c>
      <c r="B432" s="443">
        <v>43102.665277777778</v>
      </c>
      <c r="C432" t="s">
        <v>98</v>
      </c>
      <c r="D432">
        <v>0.03</v>
      </c>
      <c r="F432">
        <v>0.97189999999999999</v>
      </c>
      <c r="I432" s="443">
        <v>43102.676388888889</v>
      </c>
      <c r="J432">
        <v>0.97140000000000004</v>
      </c>
      <c r="N432">
        <v>1.54</v>
      </c>
      <c r="Q432">
        <v>346</v>
      </c>
      <c r="R432" t="s">
        <v>98</v>
      </c>
      <c r="S432">
        <v>1</v>
      </c>
    </row>
    <row r="433" spans="1:19" x14ac:dyDescent="0.2">
      <c r="A433">
        <v>432</v>
      </c>
      <c r="B433" s="443">
        <v>43102.694444444445</v>
      </c>
      <c r="C433" t="s">
        <v>98</v>
      </c>
      <c r="D433">
        <v>0.03</v>
      </c>
      <c r="F433">
        <v>0.97189999999999999</v>
      </c>
      <c r="I433" s="443">
        <v>43102.981944444444</v>
      </c>
      <c r="J433">
        <v>0.97140000000000004</v>
      </c>
      <c r="N433">
        <v>1.54</v>
      </c>
      <c r="Q433">
        <v>347</v>
      </c>
      <c r="R433" t="s">
        <v>98</v>
      </c>
      <c r="S433">
        <v>1</v>
      </c>
    </row>
    <row r="434" spans="1:19" x14ac:dyDescent="0.2">
      <c r="A434">
        <v>433</v>
      </c>
      <c r="B434" s="443">
        <v>43103.630555555559</v>
      </c>
      <c r="C434" t="s">
        <v>97</v>
      </c>
      <c r="D434">
        <v>0.04</v>
      </c>
      <c r="F434">
        <v>0.97870000000000001</v>
      </c>
      <c r="I434" s="443">
        <v>43103.636111111111</v>
      </c>
      <c r="J434">
        <v>0.97919999999999996</v>
      </c>
      <c r="N434">
        <v>2.04</v>
      </c>
      <c r="Q434">
        <v>348</v>
      </c>
      <c r="R434" t="s">
        <v>97</v>
      </c>
      <c r="S434">
        <v>1</v>
      </c>
    </row>
    <row r="435" spans="1:19" x14ac:dyDescent="0.2">
      <c r="A435">
        <v>434</v>
      </c>
      <c r="B435" s="443">
        <v>43103.64166666667</v>
      </c>
      <c r="C435" t="s">
        <v>97</v>
      </c>
      <c r="D435">
        <v>0.04</v>
      </c>
      <c r="F435">
        <v>0.9798</v>
      </c>
      <c r="I435" s="443">
        <v>43109.320138888892</v>
      </c>
      <c r="J435">
        <v>0.97950000000000004</v>
      </c>
      <c r="N435">
        <v>-0.61</v>
      </c>
      <c r="Q435">
        <v>349</v>
      </c>
      <c r="R435" t="s">
        <v>97</v>
      </c>
      <c r="S435">
        <v>2</v>
      </c>
    </row>
    <row r="436" spans="1:19" x14ac:dyDescent="0.2">
      <c r="A436">
        <v>442</v>
      </c>
      <c r="B436" s="443">
        <v>43109.021527777775</v>
      </c>
      <c r="C436" t="s">
        <v>97</v>
      </c>
      <c r="D436">
        <v>0.12</v>
      </c>
      <c r="F436">
        <v>0.9778</v>
      </c>
      <c r="I436" s="443">
        <v>43109.320138888892</v>
      </c>
      <c r="J436">
        <v>0.97950000000000004</v>
      </c>
      <c r="N436">
        <v>20.83</v>
      </c>
      <c r="Q436">
        <v>349</v>
      </c>
      <c r="R436" t="s">
        <v>97</v>
      </c>
      <c r="S436">
        <v>2</v>
      </c>
    </row>
    <row r="437" spans="1:19" x14ac:dyDescent="0.2">
      <c r="A437">
        <v>435</v>
      </c>
      <c r="B437" s="443">
        <v>43103.665277777778</v>
      </c>
      <c r="C437" t="s">
        <v>98</v>
      </c>
      <c r="D437">
        <v>0.04</v>
      </c>
      <c r="F437">
        <v>0.97770000000000001</v>
      </c>
      <c r="I437" s="443">
        <v>43103.665972222225</v>
      </c>
      <c r="J437">
        <v>0.97719999999999996</v>
      </c>
      <c r="N437">
        <v>2.0499999999999998</v>
      </c>
      <c r="Q437">
        <v>350</v>
      </c>
      <c r="R437" t="s">
        <v>98</v>
      </c>
      <c r="S437">
        <v>1</v>
      </c>
    </row>
    <row r="438" spans="1:19" x14ac:dyDescent="0.2">
      <c r="A438">
        <v>436</v>
      </c>
      <c r="B438" s="443">
        <v>43103.665972222225</v>
      </c>
      <c r="C438" t="s">
        <v>98</v>
      </c>
      <c r="D438">
        <v>0.04</v>
      </c>
      <c r="F438">
        <v>0.97689999999999999</v>
      </c>
      <c r="I438" s="443">
        <v>43103.704861111109</v>
      </c>
      <c r="J438">
        <v>0.97640000000000005</v>
      </c>
      <c r="N438">
        <v>2.0499999999999998</v>
      </c>
      <c r="Q438">
        <v>351</v>
      </c>
      <c r="R438" t="s">
        <v>98</v>
      </c>
      <c r="S438">
        <v>1</v>
      </c>
    </row>
    <row r="439" spans="1:19" x14ac:dyDescent="0.2">
      <c r="A439">
        <v>437</v>
      </c>
      <c r="B439" s="443">
        <v>43104.409722222219</v>
      </c>
      <c r="C439" t="s">
        <v>98</v>
      </c>
      <c r="D439">
        <v>0.04</v>
      </c>
      <c r="F439">
        <v>0.97619999999999996</v>
      </c>
      <c r="I439" s="443">
        <v>43104.447916666664</v>
      </c>
      <c r="J439">
        <v>0.97570000000000001</v>
      </c>
      <c r="N439">
        <v>2.0499999999999998</v>
      </c>
      <c r="Q439">
        <v>352</v>
      </c>
      <c r="R439" t="s">
        <v>98</v>
      </c>
      <c r="S439">
        <v>1</v>
      </c>
    </row>
    <row r="440" spans="1:19" x14ac:dyDescent="0.2">
      <c r="A440">
        <v>438</v>
      </c>
      <c r="B440" s="443">
        <v>43104.574305555558</v>
      </c>
      <c r="C440" t="s">
        <v>98</v>
      </c>
      <c r="D440">
        <v>0.04</v>
      </c>
      <c r="F440">
        <v>0.97470000000000001</v>
      </c>
      <c r="I440" s="443">
        <v>43104.631944444445</v>
      </c>
      <c r="J440">
        <v>0.97419999999999995</v>
      </c>
      <c r="N440">
        <v>2.0499999999999998</v>
      </c>
      <c r="Q440">
        <v>353</v>
      </c>
      <c r="R440" t="s">
        <v>98</v>
      </c>
      <c r="S440">
        <v>1</v>
      </c>
    </row>
    <row r="441" spans="1:19" x14ac:dyDescent="0.2">
      <c r="A441">
        <v>439</v>
      </c>
      <c r="B441" s="443">
        <v>43104.632638888892</v>
      </c>
      <c r="C441" t="s">
        <v>98</v>
      </c>
      <c r="D441">
        <v>0.04</v>
      </c>
      <c r="F441">
        <v>0.97370000000000001</v>
      </c>
      <c r="I441" s="443">
        <v>43111.62777777778</v>
      </c>
      <c r="J441">
        <v>0.9738</v>
      </c>
      <c r="N441">
        <v>-5.28</v>
      </c>
      <c r="Q441">
        <v>354</v>
      </c>
      <c r="R441" t="s">
        <v>98</v>
      </c>
      <c r="S441">
        <v>3</v>
      </c>
    </row>
    <row r="442" spans="1:19" x14ac:dyDescent="0.2">
      <c r="A442">
        <v>440</v>
      </c>
      <c r="B442" s="443">
        <v>43111.581250000003</v>
      </c>
      <c r="C442" t="s">
        <v>98</v>
      </c>
      <c r="D442">
        <v>0.12</v>
      </c>
      <c r="F442">
        <v>0.97529999999999994</v>
      </c>
      <c r="I442" s="443">
        <v>43111.62777777778</v>
      </c>
      <c r="J442">
        <v>0.9738</v>
      </c>
      <c r="N442">
        <v>18.48</v>
      </c>
      <c r="Q442">
        <v>354</v>
      </c>
      <c r="R442" t="s">
        <v>98</v>
      </c>
      <c r="S442">
        <v>3</v>
      </c>
    </row>
    <row r="443" spans="1:19" x14ac:dyDescent="0.2">
      <c r="A443">
        <v>441</v>
      </c>
      <c r="B443" s="443">
        <v>43109.084722222222</v>
      </c>
      <c r="C443" t="s">
        <v>98</v>
      </c>
      <c r="D443">
        <v>0.39</v>
      </c>
      <c r="F443">
        <v>0.9768</v>
      </c>
      <c r="I443" s="443">
        <v>43111.62777777778</v>
      </c>
      <c r="J443">
        <v>0.9738</v>
      </c>
      <c r="N443">
        <v>93.04</v>
      </c>
      <c r="Q443">
        <v>354</v>
      </c>
      <c r="R443" t="s">
        <v>98</v>
      </c>
      <c r="S443">
        <v>3</v>
      </c>
    </row>
    <row r="444" spans="1:19" x14ac:dyDescent="0.2">
      <c r="A444">
        <v>443</v>
      </c>
      <c r="B444" s="443">
        <v>43109.361111111109</v>
      </c>
      <c r="C444" t="s">
        <v>97</v>
      </c>
      <c r="D444">
        <v>0.04</v>
      </c>
      <c r="F444">
        <v>0.98260000000000003</v>
      </c>
      <c r="I444" s="443">
        <v>43109.442361111112</v>
      </c>
      <c r="J444">
        <v>0.98309999999999997</v>
      </c>
      <c r="N444">
        <v>2.0299999999999998</v>
      </c>
      <c r="Q444">
        <v>355</v>
      </c>
      <c r="R444" t="s">
        <v>97</v>
      </c>
      <c r="S444">
        <v>1</v>
      </c>
    </row>
    <row r="445" spans="1:19" x14ac:dyDescent="0.2">
      <c r="A445">
        <v>444</v>
      </c>
      <c r="B445" s="443">
        <v>43109.461805555555</v>
      </c>
      <c r="C445" t="s">
        <v>97</v>
      </c>
      <c r="D445">
        <v>0.04</v>
      </c>
      <c r="F445">
        <v>0.98350000000000004</v>
      </c>
      <c r="I445" s="443">
        <v>43109.569444444445</v>
      </c>
      <c r="J445">
        <v>0.98399999999999999</v>
      </c>
      <c r="N445">
        <v>2.0299999999999998</v>
      </c>
      <c r="Q445">
        <v>356</v>
      </c>
      <c r="R445" t="s">
        <v>97</v>
      </c>
      <c r="S445">
        <v>1</v>
      </c>
    </row>
    <row r="446" spans="1:19" x14ac:dyDescent="0.2">
      <c r="A446">
        <v>445</v>
      </c>
      <c r="B446" s="443">
        <v>43109.622916666667</v>
      </c>
      <c r="C446" t="s">
        <v>97</v>
      </c>
      <c r="D446">
        <v>0.04</v>
      </c>
      <c r="F446">
        <v>0.98429999999999995</v>
      </c>
      <c r="I446" s="443">
        <v>43117.829861111109</v>
      </c>
      <c r="J446">
        <v>0.96099999999999997</v>
      </c>
      <c r="N446">
        <v>-96.15</v>
      </c>
      <c r="Q446">
        <v>357</v>
      </c>
      <c r="R446" t="s">
        <v>97</v>
      </c>
      <c r="S446">
        <v>4</v>
      </c>
    </row>
    <row r="447" spans="1:19" x14ac:dyDescent="0.2">
      <c r="A447">
        <v>464</v>
      </c>
      <c r="B447" s="443">
        <v>43117.792361111111</v>
      </c>
      <c r="C447" t="s">
        <v>790</v>
      </c>
      <c r="D447">
        <v>0.12</v>
      </c>
      <c r="F447">
        <v>0.96260000000000001</v>
      </c>
      <c r="I447" s="443">
        <v>43117.830555555556</v>
      </c>
      <c r="J447">
        <v>0.96260000000000001</v>
      </c>
      <c r="K447" t="s">
        <v>791</v>
      </c>
      <c r="Q447">
        <v>357</v>
      </c>
      <c r="R447" t="s">
        <v>97</v>
      </c>
      <c r="S447">
        <v>4</v>
      </c>
    </row>
    <row r="448" spans="1:19" x14ac:dyDescent="0.2">
      <c r="A448">
        <v>465</v>
      </c>
      <c r="B448" s="443">
        <v>43117.829861111109</v>
      </c>
      <c r="C448" t="s">
        <v>97</v>
      </c>
      <c r="D448">
        <v>0.39</v>
      </c>
      <c r="F448">
        <v>0.96109999999999995</v>
      </c>
      <c r="I448" s="443">
        <v>43117.830555555556</v>
      </c>
      <c r="J448">
        <v>0.96120000000000005</v>
      </c>
      <c r="N448">
        <v>4.0599999999999996</v>
      </c>
      <c r="Q448">
        <v>357</v>
      </c>
      <c r="R448" t="s">
        <v>97</v>
      </c>
      <c r="S448">
        <v>4</v>
      </c>
    </row>
    <row r="449" spans="1:19" x14ac:dyDescent="0.2">
      <c r="A449">
        <v>466</v>
      </c>
      <c r="B449" s="443">
        <v>43117.809027777781</v>
      </c>
      <c r="C449" t="s">
        <v>97</v>
      </c>
      <c r="D449">
        <v>1.25</v>
      </c>
      <c r="F449">
        <v>0.95960000000000001</v>
      </c>
      <c r="I449" s="443">
        <v>43117.829861111109</v>
      </c>
      <c r="J449">
        <v>0.96099999999999997</v>
      </c>
      <c r="N449">
        <v>182.1</v>
      </c>
      <c r="Q449">
        <v>357</v>
      </c>
      <c r="R449" t="s">
        <v>97</v>
      </c>
      <c r="S449">
        <v>4</v>
      </c>
    </row>
    <row r="450" spans="1:19" x14ac:dyDescent="0.2">
      <c r="A450">
        <v>446</v>
      </c>
      <c r="B450" s="443">
        <v>43111.751388888886</v>
      </c>
      <c r="C450" t="s">
        <v>98</v>
      </c>
      <c r="D450">
        <v>0.04</v>
      </c>
      <c r="F450">
        <v>0.97489999999999999</v>
      </c>
      <c r="I450" s="443">
        <v>43112.36041666667</v>
      </c>
      <c r="J450">
        <v>0.97419999999999995</v>
      </c>
      <c r="N450">
        <v>2.17</v>
      </c>
      <c r="Q450">
        <v>358</v>
      </c>
      <c r="R450" t="s">
        <v>98</v>
      </c>
      <c r="S450">
        <v>1</v>
      </c>
    </row>
    <row r="451" spans="1:19" x14ac:dyDescent="0.2">
      <c r="A451">
        <v>447</v>
      </c>
      <c r="B451" s="443">
        <v>43112.361111111109</v>
      </c>
      <c r="C451" t="s">
        <v>98</v>
      </c>
      <c r="D451">
        <v>0.04</v>
      </c>
      <c r="F451">
        <v>0.97270000000000001</v>
      </c>
      <c r="I451" s="443">
        <v>43112.376388888886</v>
      </c>
      <c r="J451">
        <v>0.97219999999999995</v>
      </c>
      <c r="N451">
        <v>2.06</v>
      </c>
      <c r="Q451">
        <v>359</v>
      </c>
      <c r="R451" t="s">
        <v>98</v>
      </c>
      <c r="S451">
        <v>1</v>
      </c>
    </row>
    <row r="452" spans="1:19" x14ac:dyDescent="0.2">
      <c r="A452">
        <v>448</v>
      </c>
      <c r="B452" s="443">
        <v>43112.378472222219</v>
      </c>
      <c r="C452" t="s">
        <v>98</v>
      </c>
      <c r="D452">
        <v>0.04</v>
      </c>
      <c r="F452">
        <v>0.97199999999999998</v>
      </c>
      <c r="I452" s="443">
        <v>43112.393055555556</v>
      </c>
      <c r="J452">
        <v>0.97150000000000003</v>
      </c>
      <c r="N452">
        <v>2.06</v>
      </c>
      <c r="Q452">
        <v>360</v>
      </c>
      <c r="R452" t="s">
        <v>98</v>
      </c>
      <c r="S452">
        <v>1</v>
      </c>
    </row>
    <row r="453" spans="1:19" x14ac:dyDescent="0.2">
      <c r="A453">
        <v>449</v>
      </c>
      <c r="B453" s="443">
        <v>43112.397222222222</v>
      </c>
      <c r="C453" t="s">
        <v>98</v>
      </c>
      <c r="D453">
        <v>0.04</v>
      </c>
      <c r="F453">
        <v>0.97099999999999997</v>
      </c>
      <c r="I453" s="443">
        <v>43112.445833333331</v>
      </c>
      <c r="J453">
        <v>0.97050000000000003</v>
      </c>
      <c r="N453">
        <v>2.06</v>
      </c>
      <c r="Q453">
        <v>361</v>
      </c>
      <c r="R453" t="s">
        <v>98</v>
      </c>
      <c r="S453">
        <v>1</v>
      </c>
    </row>
    <row r="454" spans="1:19" x14ac:dyDescent="0.2">
      <c r="A454">
        <v>450</v>
      </c>
      <c r="B454" s="443">
        <v>43112.5625</v>
      </c>
      <c r="C454" t="s">
        <v>98</v>
      </c>
      <c r="D454">
        <v>0.04</v>
      </c>
      <c r="F454">
        <v>0.97040000000000004</v>
      </c>
      <c r="I454" s="443">
        <v>43112.774305555555</v>
      </c>
      <c r="J454">
        <v>0.96989999999999998</v>
      </c>
      <c r="N454">
        <v>2.06</v>
      </c>
      <c r="Q454">
        <v>362</v>
      </c>
      <c r="R454" t="s">
        <v>98</v>
      </c>
      <c r="S454">
        <v>1</v>
      </c>
    </row>
    <row r="455" spans="1:19" x14ac:dyDescent="0.2">
      <c r="A455">
        <v>451</v>
      </c>
      <c r="B455" s="443">
        <v>43112.775000000001</v>
      </c>
      <c r="C455" t="s">
        <v>98</v>
      </c>
      <c r="D455">
        <v>0.04</v>
      </c>
      <c r="F455">
        <v>0.96970000000000001</v>
      </c>
      <c r="I455" s="443">
        <v>43112.802083333336</v>
      </c>
      <c r="J455">
        <v>0.96919999999999995</v>
      </c>
      <c r="N455">
        <v>2.06</v>
      </c>
      <c r="Q455">
        <v>363</v>
      </c>
      <c r="R455" t="s">
        <v>98</v>
      </c>
      <c r="S455">
        <v>1</v>
      </c>
    </row>
    <row r="456" spans="1:19" x14ac:dyDescent="0.2">
      <c r="A456">
        <v>452</v>
      </c>
      <c r="B456" s="443">
        <v>43112.813888888886</v>
      </c>
      <c r="C456" t="s">
        <v>98</v>
      </c>
      <c r="D456">
        <v>0.04</v>
      </c>
      <c r="F456">
        <v>0.96840000000000004</v>
      </c>
      <c r="I456" s="443">
        <v>43112.87777777778</v>
      </c>
      <c r="J456">
        <v>0.96789999999999998</v>
      </c>
      <c r="N456">
        <v>2.0699999999999998</v>
      </c>
      <c r="Q456">
        <v>364</v>
      </c>
      <c r="R456" t="s">
        <v>98</v>
      </c>
      <c r="S456">
        <v>1</v>
      </c>
    </row>
    <row r="457" spans="1:19" x14ac:dyDescent="0.2">
      <c r="A457">
        <v>453</v>
      </c>
      <c r="B457" s="443">
        <v>43112.878472222219</v>
      </c>
      <c r="C457" t="s">
        <v>98</v>
      </c>
      <c r="D457">
        <v>0.04</v>
      </c>
      <c r="F457">
        <v>0.96730000000000005</v>
      </c>
      <c r="I457" s="443">
        <v>43112.878472222219</v>
      </c>
      <c r="J457">
        <v>0.96679999999999999</v>
      </c>
      <c r="N457">
        <v>2.0699999999999998</v>
      </c>
      <c r="Q457">
        <v>365</v>
      </c>
      <c r="R457" t="s">
        <v>98</v>
      </c>
      <c r="S457">
        <v>1</v>
      </c>
    </row>
    <row r="458" spans="1:19" x14ac:dyDescent="0.2">
      <c r="A458">
        <v>454</v>
      </c>
      <c r="B458" s="443">
        <v>43112.878472222219</v>
      </c>
      <c r="C458" t="s">
        <v>98</v>
      </c>
      <c r="D458">
        <v>0.04</v>
      </c>
      <c r="F458">
        <v>0.96650000000000003</v>
      </c>
      <c r="I458" s="443">
        <v>43115.220833333333</v>
      </c>
      <c r="J458">
        <v>0.96579999999999999</v>
      </c>
      <c r="N458">
        <v>2.2000000000000002</v>
      </c>
      <c r="Q458">
        <v>366</v>
      </c>
      <c r="R458" t="s">
        <v>98</v>
      </c>
      <c r="S458">
        <v>1</v>
      </c>
    </row>
    <row r="459" spans="1:19" x14ac:dyDescent="0.2">
      <c r="A459">
        <v>455</v>
      </c>
      <c r="B459" s="443">
        <v>43115.22152777778</v>
      </c>
      <c r="C459" t="s">
        <v>98</v>
      </c>
      <c r="D459">
        <v>0.04</v>
      </c>
      <c r="F459">
        <v>0.96560000000000001</v>
      </c>
      <c r="I459" s="443">
        <v>43115.368750000001</v>
      </c>
      <c r="J459">
        <v>0.96509999999999996</v>
      </c>
      <c r="N459">
        <v>2.0699999999999998</v>
      </c>
      <c r="Q459">
        <v>367</v>
      </c>
      <c r="R459" t="s">
        <v>98</v>
      </c>
      <c r="S459">
        <v>1</v>
      </c>
    </row>
    <row r="460" spans="1:19" x14ac:dyDescent="0.2">
      <c r="A460">
        <v>456</v>
      </c>
      <c r="B460" s="443">
        <v>43115.384027777778</v>
      </c>
      <c r="C460" t="s">
        <v>98</v>
      </c>
      <c r="D460">
        <v>0.04</v>
      </c>
      <c r="F460">
        <v>0.96389999999999998</v>
      </c>
      <c r="I460" s="443">
        <v>43115.388194444444</v>
      </c>
      <c r="J460">
        <v>0.96340000000000003</v>
      </c>
      <c r="N460">
        <v>2.08</v>
      </c>
      <c r="Q460">
        <v>368</v>
      </c>
      <c r="R460" t="s">
        <v>98</v>
      </c>
      <c r="S460">
        <v>1</v>
      </c>
    </row>
    <row r="461" spans="1:19" x14ac:dyDescent="0.2">
      <c r="A461">
        <v>457</v>
      </c>
      <c r="B461" s="443">
        <v>43115.40902777778</v>
      </c>
      <c r="C461" t="s">
        <v>98</v>
      </c>
      <c r="D461">
        <v>0.04</v>
      </c>
      <c r="F461">
        <v>0.96240000000000003</v>
      </c>
      <c r="I461" s="443">
        <v>43115.429861111108</v>
      </c>
      <c r="J461">
        <v>0.96189999999999998</v>
      </c>
      <c r="N461">
        <v>2.08</v>
      </c>
      <c r="Q461">
        <v>369</v>
      </c>
      <c r="R461" t="s">
        <v>98</v>
      </c>
      <c r="S461">
        <v>1</v>
      </c>
    </row>
    <row r="462" spans="1:19" x14ac:dyDescent="0.2">
      <c r="A462">
        <v>458</v>
      </c>
      <c r="B462" s="443">
        <v>43115.430555555555</v>
      </c>
      <c r="C462" t="s">
        <v>98</v>
      </c>
      <c r="D462">
        <v>0.04</v>
      </c>
      <c r="F462">
        <v>0.96160000000000001</v>
      </c>
      <c r="I462" s="443">
        <v>43115.435416666667</v>
      </c>
      <c r="J462">
        <v>0.96109999999999995</v>
      </c>
      <c r="N462">
        <v>2.08</v>
      </c>
      <c r="Q462">
        <v>370</v>
      </c>
      <c r="R462" t="s">
        <v>98</v>
      </c>
      <c r="S462">
        <v>1</v>
      </c>
    </row>
    <row r="463" spans="1:19" x14ac:dyDescent="0.2">
      <c r="A463">
        <v>459</v>
      </c>
      <c r="B463" s="443">
        <v>43115.5</v>
      </c>
      <c r="C463" t="s">
        <v>98</v>
      </c>
      <c r="D463">
        <v>0.04</v>
      </c>
      <c r="F463">
        <v>0.96199999999999997</v>
      </c>
      <c r="I463" s="443">
        <v>43115.538888888892</v>
      </c>
      <c r="J463">
        <v>0.96150000000000002</v>
      </c>
      <c r="N463">
        <v>2.08</v>
      </c>
      <c r="Q463">
        <v>371</v>
      </c>
      <c r="R463" t="s">
        <v>98</v>
      </c>
      <c r="S463">
        <v>1</v>
      </c>
    </row>
    <row r="464" spans="1:19" x14ac:dyDescent="0.2">
      <c r="A464">
        <v>460</v>
      </c>
      <c r="B464" s="443">
        <v>43115.540277777778</v>
      </c>
      <c r="C464" t="s">
        <v>98</v>
      </c>
      <c r="D464">
        <v>0.04</v>
      </c>
      <c r="F464">
        <v>0.9607</v>
      </c>
      <c r="I464" s="443">
        <v>43116.793749999997</v>
      </c>
      <c r="J464">
        <v>0.96</v>
      </c>
      <c r="N464">
        <v>2.2200000000000002</v>
      </c>
      <c r="Q464">
        <v>372</v>
      </c>
      <c r="R464" t="s">
        <v>98</v>
      </c>
      <c r="S464">
        <v>1</v>
      </c>
    </row>
    <row r="465" spans="1:19" x14ac:dyDescent="0.2">
      <c r="A465">
        <v>461</v>
      </c>
      <c r="B465" s="443">
        <v>43116.793749999997</v>
      </c>
      <c r="C465" t="s">
        <v>98</v>
      </c>
      <c r="D465">
        <v>0.04</v>
      </c>
      <c r="F465">
        <v>0.9597</v>
      </c>
      <c r="I465" s="443">
        <v>43116.806250000001</v>
      </c>
      <c r="J465">
        <v>0.95920000000000005</v>
      </c>
      <c r="N465">
        <v>2.09</v>
      </c>
      <c r="Q465">
        <v>373</v>
      </c>
      <c r="R465" t="s">
        <v>98</v>
      </c>
      <c r="S465">
        <v>1</v>
      </c>
    </row>
    <row r="466" spans="1:19" x14ac:dyDescent="0.2">
      <c r="A466">
        <v>462</v>
      </c>
      <c r="B466" s="443">
        <v>43116.806944444441</v>
      </c>
      <c r="C466" t="s">
        <v>98</v>
      </c>
      <c r="D466">
        <v>0.04</v>
      </c>
      <c r="F466">
        <v>0.95879999999999999</v>
      </c>
      <c r="I466" s="443">
        <v>43117.033333333333</v>
      </c>
      <c r="J466">
        <v>0.95809999999999995</v>
      </c>
      <c r="N466">
        <v>2.2200000000000002</v>
      </c>
      <c r="Q466">
        <v>374</v>
      </c>
      <c r="R466" t="s">
        <v>98</v>
      </c>
      <c r="S466">
        <v>1</v>
      </c>
    </row>
    <row r="467" spans="1:19" x14ac:dyDescent="0.2">
      <c r="A467">
        <v>463</v>
      </c>
      <c r="B467" s="443">
        <v>43117.033333333333</v>
      </c>
      <c r="C467" t="s">
        <v>98</v>
      </c>
      <c r="D467">
        <v>0.04</v>
      </c>
      <c r="F467">
        <v>0.95779999999999998</v>
      </c>
      <c r="I467" s="443">
        <v>43119.164583333331</v>
      </c>
      <c r="J467">
        <v>0.95660000000000001</v>
      </c>
      <c r="N467">
        <v>2.2400000000000002</v>
      </c>
      <c r="Q467">
        <v>375</v>
      </c>
      <c r="R467" t="s">
        <v>98</v>
      </c>
      <c r="S467">
        <v>1</v>
      </c>
    </row>
    <row r="468" spans="1:19" x14ac:dyDescent="0.2">
      <c r="A468">
        <v>467</v>
      </c>
      <c r="B468" s="443">
        <v>43117.830555555556</v>
      </c>
      <c r="C468" t="s">
        <v>97</v>
      </c>
      <c r="D468">
        <v>0.04</v>
      </c>
      <c r="F468">
        <v>0.96160000000000001</v>
      </c>
      <c r="I468" s="443">
        <v>43117.833333333336</v>
      </c>
      <c r="J468">
        <v>0.96209999999999996</v>
      </c>
      <c r="N468">
        <v>2.08</v>
      </c>
      <c r="Q468">
        <v>376</v>
      </c>
      <c r="R468" t="s">
        <v>97</v>
      </c>
      <c r="S468">
        <v>1</v>
      </c>
    </row>
    <row r="469" spans="1:19" x14ac:dyDescent="0.2">
      <c r="A469">
        <v>468</v>
      </c>
      <c r="B469" s="443">
        <v>43117.834027777775</v>
      </c>
      <c r="C469" t="s">
        <v>97</v>
      </c>
      <c r="D469">
        <v>0.04</v>
      </c>
      <c r="F469">
        <v>0.96230000000000004</v>
      </c>
      <c r="I469" s="443">
        <v>43117.845138888886</v>
      </c>
      <c r="J469">
        <v>0.96279999999999999</v>
      </c>
      <c r="N469">
        <v>2.08</v>
      </c>
      <c r="Q469">
        <v>377</v>
      </c>
      <c r="R469" t="s">
        <v>97</v>
      </c>
      <c r="S469">
        <v>1</v>
      </c>
    </row>
    <row r="470" spans="1:19" x14ac:dyDescent="0.2">
      <c r="A470">
        <v>469</v>
      </c>
      <c r="B470" s="443">
        <v>43117.876388888886</v>
      </c>
      <c r="C470" t="s">
        <v>97</v>
      </c>
      <c r="D470">
        <v>0.04</v>
      </c>
      <c r="F470">
        <v>0.96350000000000002</v>
      </c>
      <c r="I470" s="443">
        <v>43117.90625</v>
      </c>
      <c r="J470">
        <v>0.96399999999999997</v>
      </c>
      <c r="N470">
        <v>2.0699999999999998</v>
      </c>
      <c r="Q470">
        <v>378</v>
      </c>
      <c r="R470" t="s">
        <v>97</v>
      </c>
      <c r="S470">
        <v>1</v>
      </c>
    </row>
    <row r="471" spans="1:19" x14ac:dyDescent="0.2">
      <c r="A471">
        <v>470</v>
      </c>
      <c r="B471" s="443">
        <v>43117.906944444447</v>
      </c>
      <c r="C471" t="s">
        <v>97</v>
      </c>
      <c r="D471">
        <v>0.04</v>
      </c>
      <c r="F471">
        <v>0.96479999999999999</v>
      </c>
      <c r="I471" s="443">
        <v>43117.911805555559</v>
      </c>
      <c r="J471">
        <v>0.96530000000000005</v>
      </c>
      <c r="N471">
        <v>2.0699999999999998</v>
      </c>
      <c r="Q471">
        <v>379</v>
      </c>
      <c r="R471" t="s">
        <v>97</v>
      </c>
      <c r="S471">
        <v>1</v>
      </c>
    </row>
    <row r="472" spans="1:19" x14ac:dyDescent="0.2">
      <c r="A472">
        <v>471</v>
      </c>
      <c r="B472" s="443">
        <v>43117.912499999999</v>
      </c>
      <c r="C472" t="s">
        <v>97</v>
      </c>
      <c r="D472">
        <v>0.04</v>
      </c>
      <c r="F472">
        <v>0.96579999999999999</v>
      </c>
      <c r="I472" s="443">
        <v>43117.956944444442</v>
      </c>
      <c r="J472">
        <v>0.96630000000000005</v>
      </c>
      <c r="N472">
        <v>2.0699999999999998</v>
      </c>
      <c r="Q472">
        <v>380</v>
      </c>
      <c r="R472" t="s">
        <v>97</v>
      </c>
      <c r="S472">
        <v>1</v>
      </c>
    </row>
    <row r="473" spans="1:19" x14ac:dyDescent="0.2">
      <c r="A473">
        <v>472</v>
      </c>
      <c r="B473" s="443">
        <v>43117.957638888889</v>
      </c>
      <c r="C473" t="s">
        <v>97</v>
      </c>
      <c r="D473">
        <v>0.04</v>
      </c>
      <c r="F473">
        <v>0.9667</v>
      </c>
      <c r="I473" s="443">
        <v>43151.343055555553</v>
      </c>
      <c r="J473">
        <v>0.9335</v>
      </c>
      <c r="N473">
        <v>-138.72999999999999</v>
      </c>
      <c r="Q473">
        <v>381</v>
      </c>
      <c r="R473" t="s">
        <v>97</v>
      </c>
      <c r="S473">
        <v>4</v>
      </c>
    </row>
    <row r="474" spans="1:19" x14ac:dyDescent="0.2">
      <c r="A474">
        <v>511</v>
      </c>
      <c r="B474" s="443">
        <v>43151.167361111111</v>
      </c>
      <c r="C474" t="s">
        <v>790</v>
      </c>
      <c r="D474">
        <v>0.12</v>
      </c>
      <c r="F474">
        <v>0.93469999999999998</v>
      </c>
      <c r="I474" s="443">
        <v>43151.34375</v>
      </c>
      <c r="J474">
        <v>0.93469999999999998</v>
      </c>
      <c r="K474" t="s">
        <v>791</v>
      </c>
      <c r="Q474">
        <v>381</v>
      </c>
      <c r="R474" t="s">
        <v>97</v>
      </c>
      <c r="S474">
        <v>4</v>
      </c>
    </row>
    <row r="475" spans="1:19" x14ac:dyDescent="0.2">
      <c r="A475">
        <v>512</v>
      </c>
      <c r="B475" s="443">
        <v>43151.343055555553</v>
      </c>
      <c r="C475" t="s">
        <v>97</v>
      </c>
      <c r="D475">
        <v>0.39</v>
      </c>
      <c r="F475">
        <v>0.93320000000000003</v>
      </c>
      <c r="I475" s="443">
        <v>43151.343055555553</v>
      </c>
      <c r="J475">
        <v>0.9335</v>
      </c>
      <c r="N475">
        <v>12.53</v>
      </c>
      <c r="Q475">
        <v>381</v>
      </c>
      <c r="R475" t="s">
        <v>97</v>
      </c>
      <c r="S475">
        <v>4</v>
      </c>
    </row>
    <row r="476" spans="1:19" x14ac:dyDescent="0.2">
      <c r="A476">
        <v>513</v>
      </c>
      <c r="B476" s="443">
        <v>43151.24722222222</v>
      </c>
      <c r="C476" t="s">
        <v>97</v>
      </c>
      <c r="D476">
        <v>1.25</v>
      </c>
      <c r="F476">
        <v>0.93169999999999997</v>
      </c>
      <c r="I476" s="443">
        <v>43151.343055555553</v>
      </c>
      <c r="J476">
        <v>0.9335</v>
      </c>
      <c r="N476">
        <v>241.03</v>
      </c>
      <c r="Q476">
        <v>381</v>
      </c>
      <c r="R476" t="s">
        <v>97</v>
      </c>
      <c r="S476">
        <v>4</v>
      </c>
    </row>
    <row r="477" spans="1:19" x14ac:dyDescent="0.2">
      <c r="A477">
        <v>473</v>
      </c>
      <c r="B477" s="443">
        <v>43119.317361111112</v>
      </c>
      <c r="C477" t="s">
        <v>98</v>
      </c>
      <c r="D477">
        <v>0.04</v>
      </c>
      <c r="F477">
        <v>0.95609999999999995</v>
      </c>
      <c r="I477" s="443">
        <v>43119.322222222225</v>
      </c>
      <c r="J477">
        <v>0.9556</v>
      </c>
      <c r="N477">
        <v>2.09</v>
      </c>
      <c r="Q477">
        <v>382</v>
      </c>
      <c r="R477" t="s">
        <v>98</v>
      </c>
      <c r="S477">
        <v>1</v>
      </c>
    </row>
    <row r="478" spans="1:19" x14ac:dyDescent="0.2">
      <c r="A478">
        <v>474</v>
      </c>
      <c r="B478" s="443">
        <v>43119.353472222225</v>
      </c>
      <c r="C478" t="s">
        <v>98</v>
      </c>
      <c r="D478">
        <v>0.04</v>
      </c>
      <c r="F478">
        <v>0.95469999999999999</v>
      </c>
      <c r="I478" s="443">
        <v>43119.369444444441</v>
      </c>
      <c r="J478">
        <v>0.95420000000000005</v>
      </c>
      <c r="N478">
        <v>2.1</v>
      </c>
      <c r="Q478">
        <v>383</v>
      </c>
      <c r="R478" t="s">
        <v>98</v>
      </c>
      <c r="S478">
        <v>1</v>
      </c>
    </row>
    <row r="479" spans="1:19" x14ac:dyDescent="0.2">
      <c r="A479">
        <v>475</v>
      </c>
      <c r="B479" s="443">
        <v>43119.4</v>
      </c>
      <c r="C479" t="s">
        <v>98</v>
      </c>
      <c r="D479">
        <v>0.04</v>
      </c>
      <c r="F479">
        <v>0.95479999999999998</v>
      </c>
      <c r="I479" s="443">
        <v>43124.339583333334</v>
      </c>
      <c r="J479">
        <v>0.95379999999999998</v>
      </c>
      <c r="N479">
        <v>2.1</v>
      </c>
      <c r="Q479">
        <v>384</v>
      </c>
      <c r="R479" t="s">
        <v>98</v>
      </c>
      <c r="S479">
        <v>1</v>
      </c>
    </row>
    <row r="480" spans="1:19" x14ac:dyDescent="0.2">
      <c r="A480">
        <v>476</v>
      </c>
      <c r="B480" s="443">
        <v>43124.340277777781</v>
      </c>
      <c r="C480" t="s">
        <v>98</v>
      </c>
      <c r="D480">
        <v>0.04</v>
      </c>
      <c r="F480">
        <v>0.95320000000000005</v>
      </c>
      <c r="I480" s="443">
        <v>43124.363888888889</v>
      </c>
      <c r="J480">
        <v>0.95269999999999999</v>
      </c>
      <c r="N480">
        <v>2.1</v>
      </c>
      <c r="Q480">
        <v>385</v>
      </c>
      <c r="R480" t="s">
        <v>98</v>
      </c>
      <c r="S480">
        <v>1</v>
      </c>
    </row>
    <row r="481" spans="1:19" x14ac:dyDescent="0.2">
      <c r="A481">
        <v>477</v>
      </c>
      <c r="B481" s="443">
        <v>43124.364583333336</v>
      </c>
      <c r="C481" t="s">
        <v>98</v>
      </c>
      <c r="D481">
        <v>0.04</v>
      </c>
      <c r="F481">
        <v>0.95230000000000004</v>
      </c>
      <c r="I481" s="443">
        <v>43124.388194444444</v>
      </c>
      <c r="J481">
        <v>0.95179999999999998</v>
      </c>
      <c r="N481">
        <v>2.1</v>
      </c>
      <c r="Q481">
        <v>386</v>
      </c>
      <c r="R481" t="s">
        <v>98</v>
      </c>
      <c r="S481">
        <v>1</v>
      </c>
    </row>
    <row r="482" spans="1:19" x14ac:dyDescent="0.2">
      <c r="A482">
        <v>478</v>
      </c>
      <c r="B482" s="443">
        <v>43124.390972222223</v>
      </c>
      <c r="C482" t="s">
        <v>98</v>
      </c>
      <c r="D482">
        <v>0.04</v>
      </c>
      <c r="F482">
        <v>0.95079999999999998</v>
      </c>
      <c r="I482" s="443">
        <v>43124.49722222222</v>
      </c>
      <c r="J482">
        <v>0.95030000000000003</v>
      </c>
      <c r="N482">
        <v>2.1</v>
      </c>
      <c r="Q482">
        <v>387</v>
      </c>
      <c r="R482" t="s">
        <v>98</v>
      </c>
      <c r="S482">
        <v>1</v>
      </c>
    </row>
    <row r="483" spans="1:19" x14ac:dyDescent="0.2">
      <c r="A483">
        <v>479</v>
      </c>
      <c r="B483" s="443">
        <v>43124.56527777778</v>
      </c>
      <c r="C483" t="s">
        <v>98</v>
      </c>
      <c r="D483">
        <v>0.04</v>
      </c>
      <c r="F483">
        <v>0.9496</v>
      </c>
      <c r="I483" s="443">
        <v>43124.588888888888</v>
      </c>
      <c r="J483">
        <v>0.94910000000000005</v>
      </c>
      <c r="N483">
        <v>2.11</v>
      </c>
      <c r="Q483">
        <v>388</v>
      </c>
      <c r="R483" t="s">
        <v>98</v>
      </c>
      <c r="S483">
        <v>1</v>
      </c>
    </row>
    <row r="484" spans="1:19" x14ac:dyDescent="0.2">
      <c r="A484">
        <v>480</v>
      </c>
      <c r="B484" s="443">
        <v>43124.590277777781</v>
      </c>
      <c r="C484" t="s">
        <v>98</v>
      </c>
      <c r="D484">
        <v>0.04</v>
      </c>
      <c r="F484">
        <v>0.94820000000000004</v>
      </c>
      <c r="I484" s="443">
        <v>43124.604861111111</v>
      </c>
      <c r="J484">
        <v>0.94769999999999999</v>
      </c>
      <c r="N484">
        <v>2.11</v>
      </c>
      <c r="Q484">
        <v>389</v>
      </c>
      <c r="R484" t="s">
        <v>98</v>
      </c>
      <c r="S484">
        <v>1</v>
      </c>
    </row>
    <row r="485" spans="1:19" x14ac:dyDescent="0.2">
      <c r="A485">
        <v>481</v>
      </c>
      <c r="B485" s="443">
        <v>43124.605555555558</v>
      </c>
      <c r="C485" t="s">
        <v>98</v>
      </c>
      <c r="D485">
        <v>0.04</v>
      </c>
      <c r="F485">
        <v>0.94699999999999995</v>
      </c>
      <c r="I485" s="443">
        <v>43124.618750000001</v>
      </c>
      <c r="J485">
        <v>0.94650000000000001</v>
      </c>
      <c r="N485">
        <v>2.11</v>
      </c>
      <c r="Q485">
        <v>390</v>
      </c>
      <c r="R485" t="s">
        <v>98</v>
      </c>
      <c r="S485">
        <v>1</v>
      </c>
    </row>
    <row r="486" spans="1:19" x14ac:dyDescent="0.2">
      <c r="A486">
        <v>482</v>
      </c>
      <c r="B486" s="443">
        <v>43124.619444444441</v>
      </c>
      <c r="C486" t="s">
        <v>98</v>
      </c>
      <c r="D486">
        <v>0.04</v>
      </c>
      <c r="F486">
        <v>0.94589999999999996</v>
      </c>
      <c r="I486" s="443">
        <v>43124.619444444441</v>
      </c>
      <c r="J486">
        <v>0.94540000000000002</v>
      </c>
      <c r="N486">
        <v>2.12</v>
      </c>
      <c r="Q486">
        <v>391</v>
      </c>
      <c r="R486" t="s">
        <v>98</v>
      </c>
      <c r="S486">
        <v>1</v>
      </c>
    </row>
    <row r="487" spans="1:19" x14ac:dyDescent="0.2">
      <c r="A487">
        <v>483</v>
      </c>
      <c r="B487" s="443">
        <v>43124.619444444441</v>
      </c>
      <c r="C487" t="s">
        <v>98</v>
      </c>
      <c r="D487">
        <v>0.04</v>
      </c>
      <c r="F487">
        <v>0.94510000000000005</v>
      </c>
      <c r="I487" s="443">
        <v>43124.622916666667</v>
      </c>
      <c r="J487">
        <v>0.9446</v>
      </c>
      <c r="N487">
        <v>2.12</v>
      </c>
      <c r="Q487">
        <v>392</v>
      </c>
      <c r="R487" t="s">
        <v>98</v>
      </c>
      <c r="S487">
        <v>1</v>
      </c>
    </row>
    <row r="488" spans="1:19" x14ac:dyDescent="0.2">
      <c r="A488">
        <v>484</v>
      </c>
      <c r="B488" s="443">
        <v>43124.622916666667</v>
      </c>
      <c r="C488" t="s">
        <v>98</v>
      </c>
      <c r="D488">
        <v>0.04</v>
      </c>
      <c r="F488">
        <v>0.94430000000000003</v>
      </c>
      <c r="I488" s="443">
        <v>43124.622916666667</v>
      </c>
      <c r="J488">
        <v>0.94379999999999997</v>
      </c>
      <c r="N488">
        <v>2.12</v>
      </c>
      <c r="Q488">
        <v>393</v>
      </c>
      <c r="R488" t="s">
        <v>98</v>
      </c>
      <c r="S488">
        <v>1</v>
      </c>
    </row>
    <row r="489" spans="1:19" x14ac:dyDescent="0.2">
      <c r="A489">
        <v>485</v>
      </c>
      <c r="B489" s="443">
        <v>43124.622916666667</v>
      </c>
      <c r="C489" t="s">
        <v>98</v>
      </c>
      <c r="D489">
        <v>0.04</v>
      </c>
      <c r="F489">
        <v>0.94350000000000001</v>
      </c>
      <c r="I489" s="443">
        <v>43124.622916666667</v>
      </c>
      <c r="J489">
        <v>0.94299999999999995</v>
      </c>
      <c r="N489">
        <v>2.12</v>
      </c>
      <c r="Q489">
        <v>394</v>
      </c>
      <c r="R489" t="s">
        <v>98</v>
      </c>
      <c r="S489">
        <v>1</v>
      </c>
    </row>
    <row r="490" spans="1:19" x14ac:dyDescent="0.2">
      <c r="A490">
        <v>486</v>
      </c>
      <c r="B490" s="443">
        <v>43124.623611111114</v>
      </c>
      <c r="C490" t="s">
        <v>98</v>
      </c>
      <c r="D490">
        <v>0.04</v>
      </c>
      <c r="F490">
        <v>0.94379999999999997</v>
      </c>
      <c r="I490" s="443">
        <v>43124.625</v>
      </c>
      <c r="J490">
        <v>0.94330000000000003</v>
      </c>
      <c r="N490">
        <v>2.12</v>
      </c>
      <c r="Q490">
        <v>395</v>
      </c>
      <c r="R490" t="s">
        <v>98</v>
      </c>
      <c r="S490">
        <v>1</v>
      </c>
    </row>
    <row r="491" spans="1:19" x14ac:dyDescent="0.2">
      <c r="A491">
        <v>487</v>
      </c>
      <c r="B491" s="443">
        <v>43124.652777777781</v>
      </c>
      <c r="C491" t="s">
        <v>98</v>
      </c>
      <c r="D491">
        <v>0.04</v>
      </c>
      <c r="F491">
        <v>0.94479999999999997</v>
      </c>
      <c r="I491" s="443">
        <v>43124.686805555553</v>
      </c>
      <c r="J491">
        <v>0.94430000000000003</v>
      </c>
      <c r="N491">
        <v>2.12</v>
      </c>
      <c r="Q491">
        <v>396</v>
      </c>
      <c r="R491" t="s">
        <v>98</v>
      </c>
      <c r="S491">
        <v>1</v>
      </c>
    </row>
    <row r="492" spans="1:19" x14ac:dyDescent="0.2">
      <c r="A492">
        <v>488</v>
      </c>
      <c r="B492" s="443">
        <v>43124.709027777775</v>
      </c>
      <c r="C492" t="s">
        <v>98</v>
      </c>
      <c r="D492">
        <v>0.04</v>
      </c>
      <c r="F492">
        <v>0.94479999999999997</v>
      </c>
      <c r="I492" s="443">
        <v>43125.146527777775</v>
      </c>
      <c r="J492">
        <v>0.94379999999999997</v>
      </c>
      <c r="N492">
        <v>2.15</v>
      </c>
      <c r="Q492">
        <v>397</v>
      </c>
      <c r="R492" t="s">
        <v>98</v>
      </c>
      <c r="S492">
        <v>1</v>
      </c>
    </row>
    <row r="493" spans="1:19" x14ac:dyDescent="0.2">
      <c r="A493">
        <v>489</v>
      </c>
      <c r="B493" s="443">
        <v>43125.147222222222</v>
      </c>
      <c r="C493" t="s">
        <v>98</v>
      </c>
      <c r="D493">
        <v>0.04</v>
      </c>
      <c r="F493">
        <v>0.94320000000000004</v>
      </c>
      <c r="I493" s="443">
        <v>43125.240277777775</v>
      </c>
      <c r="J493">
        <v>0.94269999999999998</v>
      </c>
      <c r="N493">
        <v>2.13</v>
      </c>
      <c r="Q493">
        <v>398</v>
      </c>
      <c r="R493" t="s">
        <v>98</v>
      </c>
      <c r="S493">
        <v>1</v>
      </c>
    </row>
    <row r="494" spans="1:19" x14ac:dyDescent="0.2">
      <c r="A494">
        <v>490</v>
      </c>
      <c r="B494" s="443">
        <v>43125.261805555558</v>
      </c>
      <c r="C494" t="s">
        <v>98</v>
      </c>
      <c r="D494">
        <v>0.04</v>
      </c>
      <c r="F494">
        <v>0.94020000000000004</v>
      </c>
      <c r="I494" s="443">
        <v>43125.268750000003</v>
      </c>
      <c r="J494">
        <v>0.93969999999999998</v>
      </c>
      <c r="N494">
        <v>2.13</v>
      </c>
      <c r="Q494">
        <v>399</v>
      </c>
      <c r="R494" t="s">
        <v>98</v>
      </c>
      <c r="S494">
        <v>1</v>
      </c>
    </row>
    <row r="495" spans="1:19" x14ac:dyDescent="0.2">
      <c r="A495">
        <v>491</v>
      </c>
      <c r="B495" s="443">
        <v>43125.268750000003</v>
      </c>
      <c r="C495" t="s">
        <v>98</v>
      </c>
      <c r="D495">
        <v>0.04</v>
      </c>
      <c r="F495">
        <v>0.93940000000000001</v>
      </c>
      <c r="I495" s="443">
        <v>43125.570833333331</v>
      </c>
      <c r="J495">
        <v>0.93889999999999996</v>
      </c>
      <c r="N495">
        <v>2.13</v>
      </c>
      <c r="Q495">
        <v>400</v>
      </c>
      <c r="R495" t="s">
        <v>98</v>
      </c>
      <c r="S495">
        <v>1</v>
      </c>
    </row>
    <row r="496" spans="1:19" x14ac:dyDescent="0.2">
      <c r="A496">
        <v>492</v>
      </c>
      <c r="B496" s="443">
        <v>43125.571527777778</v>
      </c>
      <c r="C496" t="s">
        <v>98</v>
      </c>
      <c r="D496">
        <v>0.04</v>
      </c>
      <c r="F496">
        <v>0.93899999999999995</v>
      </c>
      <c r="I496" s="443">
        <v>43125.57916666667</v>
      </c>
      <c r="J496">
        <v>0.9385</v>
      </c>
      <c r="N496">
        <v>2.13</v>
      </c>
      <c r="Q496">
        <v>401</v>
      </c>
      <c r="R496" t="s">
        <v>98</v>
      </c>
      <c r="S496">
        <v>1</v>
      </c>
    </row>
    <row r="497" spans="1:19" x14ac:dyDescent="0.2">
      <c r="A497">
        <v>493</v>
      </c>
      <c r="B497" s="443">
        <v>43125.57916666667</v>
      </c>
      <c r="C497" t="s">
        <v>98</v>
      </c>
      <c r="D497">
        <v>0.04</v>
      </c>
      <c r="F497">
        <v>0.93820000000000003</v>
      </c>
      <c r="I497" s="443">
        <v>43125.583333333336</v>
      </c>
      <c r="J497">
        <v>0.93769999999999998</v>
      </c>
      <c r="N497">
        <v>2.13</v>
      </c>
      <c r="Q497">
        <v>402</v>
      </c>
      <c r="R497" t="s">
        <v>98</v>
      </c>
      <c r="S497">
        <v>1</v>
      </c>
    </row>
    <row r="498" spans="1:19" x14ac:dyDescent="0.2">
      <c r="A498">
        <v>494</v>
      </c>
      <c r="B498" s="443">
        <v>43125.584027777775</v>
      </c>
      <c r="C498" t="s">
        <v>98</v>
      </c>
      <c r="D498">
        <v>0.04</v>
      </c>
      <c r="F498">
        <v>0.93759999999999999</v>
      </c>
      <c r="I498" s="443">
        <v>43125.584027777775</v>
      </c>
      <c r="J498">
        <v>0.93710000000000004</v>
      </c>
      <c r="N498">
        <v>2.13</v>
      </c>
      <c r="Q498">
        <v>403</v>
      </c>
      <c r="R498" t="s">
        <v>98</v>
      </c>
      <c r="S498">
        <v>1</v>
      </c>
    </row>
    <row r="499" spans="1:19" x14ac:dyDescent="0.2">
      <c r="A499">
        <v>495</v>
      </c>
      <c r="B499" s="443">
        <v>43125.584027777775</v>
      </c>
      <c r="C499" t="s">
        <v>98</v>
      </c>
      <c r="D499">
        <v>0.04</v>
      </c>
      <c r="F499">
        <v>0.93679999999999997</v>
      </c>
      <c r="I499" s="443">
        <v>43125.584722222222</v>
      </c>
      <c r="J499">
        <v>0.93630000000000002</v>
      </c>
      <c r="N499">
        <v>2.14</v>
      </c>
      <c r="Q499">
        <v>404</v>
      </c>
      <c r="R499" t="s">
        <v>98</v>
      </c>
      <c r="S499">
        <v>1</v>
      </c>
    </row>
    <row r="500" spans="1:19" x14ac:dyDescent="0.2">
      <c r="A500">
        <v>496</v>
      </c>
      <c r="B500" s="443">
        <v>43125.584722222222</v>
      </c>
      <c r="C500" t="s">
        <v>98</v>
      </c>
      <c r="D500">
        <v>0.04</v>
      </c>
      <c r="F500">
        <v>0.93600000000000005</v>
      </c>
      <c r="I500" s="443">
        <v>43125.629166666666</v>
      </c>
      <c r="J500">
        <v>0.9355</v>
      </c>
      <c r="N500">
        <v>2.14</v>
      </c>
      <c r="Q500">
        <v>405</v>
      </c>
      <c r="R500" t="s">
        <v>98</v>
      </c>
      <c r="S500">
        <v>1</v>
      </c>
    </row>
    <row r="501" spans="1:19" x14ac:dyDescent="0.2">
      <c r="A501">
        <v>497</v>
      </c>
      <c r="B501" s="443">
        <v>43125.630555555559</v>
      </c>
      <c r="C501" t="s">
        <v>98</v>
      </c>
      <c r="D501">
        <v>0.04</v>
      </c>
      <c r="F501">
        <v>0.93379999999999996</v>
      </c>
      <c r="I501" s="443">
        <v>43125.630555555559</v>
      </c>
      <c r="J501">
        <v>0.93330000000000002</v>
      </c>
      <c r="N501">
        <v>2.14</v>
      </c>
      <c r="Q501">
        <v>406</v>
      </c>
      <c r="R501" t="s">
        <v>98</v>
      </c>
      <c r="S501">
        <v>1</v>
      </c>
    </row>
    <row r="502" spans="1:19" x14ac:dyDescent="0.2">
      <c r="A502">
        <v>498</v>
      </c>
      <c r="B502" s="443">
        <v>43125.630555555559</v>
      </c>
      <c r="C502" t="s">
        <v>98</v>
      </c>
      <c r="D502">
        <v>0.04</v>
      </c>
      <c r="F502">
        <v>0.93300000000000005</v>
      </c>
      <c r="I502" s="443">
        <v>43125.631249999999</v>
      </c>
      <c r="J502">
        <v>0.9325</v>
      </c>
      <c r="N502">
        <v>2.14</v>
      </c>
      <c r="Q502">
        <v>407</v>
      </c>
      <c r="R502" t="s">
        <v>98</v>
      </c>
      <c r="S502">
        <v>1</v>
      </c>
    </row>
    <row r="503" spans="1:19" x14ac:dyDescent="0.2">
      <c r="A503">
        <v>499</v>
      </c>
      <c r="B503" s="443">
        <v>43125.631249999999</v>
      </c>
      <c r="C503" t="s">
        <v>98</v>
      </c>
      <c r="D503">
        <v>0.04</v>
      </c>
      <c r="F503">
        <v>0.93220000000000003</v>
      </c>
      <c r="I503" s="443">
        <v>43125.634027777778</v>
      </c>
      <c r="J503">
        <v>0.93169999999999997</v>
      </c>
      <c r="N503">
        <v>2.15</v>
      </c>
      <c r="Q503">
        <v>408</v>
      </c>
      <c r="R503" t="s">
        <v>98</v>
      </c>
      <c r="S503">
        <v>1</v>
      </c>
    </row>
    <row r="504" spans="1:19" x14ac:dyDescent="0.2">
      <c r="A504">
        <v>500</v>
      </c>
      <c r="B504" s="443">
        <v>43125.634722222225</v>
      </c>
      <c r="C504" t="s">
        <v>98</v>
      </c>
      <c r="D504">
        <v>0.04</v>
      </c>
      <c r="F504">
        <v>0.93049999999999999</v>
      </c>
      <c r="I504" s="443">
        <v>43125.636805555558</v>
      </c>
      <c r="J504">
        <v>0.93</v>
      </c>
      <c r="N504">
        <v>2.15</v>
      </c>
      <c r="Q504">
        <v>409</v>
      </c>
      <c r="R504" t="s">
        <v>98</v>
      </c>
      <c r="S504">
        <v>1</v>
      </c>
    </row>
    <row r="505" spans="1:19" x14ac:dyDescent="0.2">
      <c r="A505">
        <v>501</v>
      </c>
      <c r="B505" s="443">
        <v>43125.637499999997</v>
      </c>
      <c r="C505" t="s">
        <v>98</v>
      </c>
      <c r="D505">
        <v>0.04</v>
      </c>
      <c r="F505">
        <v>0.92930000000000001</v>
      </c>
      <c r="I505" s="443">
        <v>43132.652083333334</v>
      </c>
      <c r="J505">
        <v>0.92759999999999998</v>
      </c>
      <c r="N505">
        <v>2.46</v>
      </c>
      <c r="Q505">
        <v>410</v>
      </c>
      <c r="R505" t="s">
        <v>98</v>
      </c>
      <c r="S505">
        <v>1</v>
      </c>
    </row>
    <row r="506" spans="1:19" x14ac:dyDescent="0.2">
      <c r="A506">
        <v>502</v>
      </c>
      <c r="B506" s="443">
        <v>43132.654166666667</v>
      </c>
      <c r="C506" t="s">
        <v>98</v>
      </c>
      <c r="D506">
        <v>0.04</v>
      </c>
      <c r="F506">
        <v>0.92689999999999995</v>
      </c>
      <c r="I506" s="443">
        <v>43132.862500000003</v>
      </c>
      <c r="J506">
        <v>0.9264</v>
      </c>
      <c r="N506">
        <v>2.16</v>
      </c>
      <c r="Q506">
        <v>411</v>
      </c>
      <c r="R506" t="s">
        <v>98</v>
      </c>
      <c r="S506">
        <v>1</v>
      </c>
    </row>
    <row r="507" spans="1:19" x14ac:dyDescent="0.2">
      <c r="A507">
        <v>503</v>
      </c>
      <c r="B507" s="443">
        <v>43132.920138888891</v>
      </c>
      <c r="C507" t="s">
        <v>98</v>
      </c>
      <c r="D507">
        <v>0.04</v>
      </c>
      <c r="F507">
        <v>0.92559999999999998</v>
      </c>
      <c r="I507" s="443">
        <v>43146.663194444445</v>
      </c>
      <c r="J507">
        <v>0.92269999999999996</v>
      </c>
      <c r="N507">
        <v>2.84</v>
      </c>
      <c r="Q507">
        <v>412</v>
      </c>
      <c r="R507" t="s">
        <v>98</v>
      </c>
      <c r="S507">
        <v>1</v>
      </c>
    </row>
    <row r="508" spans="1:19" x14ac:dyDescent="0.2">
      <c r="A508">
        <v>504</v>
      </c>
      <c r="B508" s="443">
        <v>43146.663888888892</v>
      </c>
      <c r="C508" t="s">
        <v>98</v>
      </c>
      <c r="D508">
        <v>0.04</v>
      </c>
      <c r="F508">
        <v>0.92259999999999998</v>
      </c>
      <c r="I508" s="443">
        <v>43146.84375</v>
      </c>
      <c r="J508">
        <v>0.92210000000000003</v>
      </c>
      <c r="N508">
        <v>2.17</v>
      </c>
      <c r="Q508">
        <v>413</v>
      </c>
      <c r="R508" t="s">
        <v>98</v>
      </c>
      <c r="S508">
        <v>1</v>
      </c>
    </row>
    <row r="509" spans="1:19" x14ac:dyDescent="0.2">
      <c r="A509">
        <v>505</v>
      </c>
      <c r="B509" s="443">
        <v>43146.844444444447</v>
      </c>
      <c r="C509" t="s">
        <v>98</v>
      </c>
      <c r="D509">
        <v>0.04</v>
      </c>
      <c r="F509">
        <v>0.9214</v>
      </c>
      <c r="I509" s="443">
        <v>43147.105555555558</v>
      </c>
      <c r="J509">
        <v>0.92069999999999996</v>
      </c>
      <c r="N509">
        <v>2.34</v>
      </c>
      <c r="Q509">
        <v>414</v>
      </c>
      <c r="R509" t="s">
        <v>98</v>
      </c>
      <c r="S509">
        <v>1</v>
      </c>
    </row>
    <row r="510" spans="1:19" x14ac:dyDescent="0.2">
      <c r="A510">
        <v>506</v>
      </c>
      <c r="B510" s="443">
        <v>43147.175000000003</v>
      </c>
      <c r="C510" t="s">
        <v>98</v>
      </c>
      <c r="D510">
        <v>0.04</v>
      </c>
      <c r="F510">
        <v>0.91949999999999998</v>
      </c>
      <c r="I510" s="443">
        <v>43147.399305555555</v>
      </c>
      <c r="J510">
        <v>0.91900000000000004</v>
      </c>
      <c r="N510">
        <v>2.1800000000000002</v>
      </c>
      <c r="Q510">
        <v>415</v>
      </c>
      <c r="R510" t="s">
        <v>98</v>
      </c>
      <c r="S510">
        <v>1</v>
      </c>
    </row>
    <row r="511" spans="1:19" x14ac:dyDescent="0.2">
      <c r="A511">
        <v>514</v>
      </c>
      <c r="B511" s="443">
        <v>43151.34375</v>
      </c>
      <c r="C511" t="s">
        <v>97</v>
      </c>
      <c r="D511">
        <v>0.05</v>
      </c>
      <c r="F511">
        <v>0.93379999999999996</v>
      </c>
      <c r="I511" s="443">
        <v>43151.416666666664</v>
      </c>
      <c r="J511">
        <v>0.93430000000000002</v>
      </c>
      <c r="N511">
        <v>2.68</v>
      </c>
      <c r="Q511">
        <v>416</v>
      </c>
      <c r="R511" t="s">
        <v>97</v>
      </c>
      <c r="S511">
        <v>1</v>
      </c>
    </row>
    <row r="512" spans="1:19" x14ac:dyDescent="0.2">
      <c r="A512">
        <v>515</v>
      </c>
      <c r="B512" s="443">
        <v>43151.417361111111</v>
      </c>
      <c r="C512" t="s">
        <v>97</v>
      </c>
      <c r="D512">
        <v>0.05</v>
      </c>
      <c r="F512">
        <v>0.93520000000000003</v>
      </c>
      <c r="I512" s="443">
        <v>43151.57916666667</v>
      </c>
      <c r="J512">
        <v>0.93569999999999998</v>
      </c>
      <c r="N512">
        <v>2.67</v>
      </c>
      <c r="Q512">
        <v>417</v>
      </c>
      <c r="R512" t="s">
        <v>97</v>
      </c>
      <c r="S512">
        <v>1</v>
      </c>
    </row>
    <row r="513" spans="1:19" x14ac:dyDescent="0.2">
      <c r="A513">
        <v>516</v>
      </c>
      <c r="B513" s="443">
        <v>43151.665972222225</v>
      </c>
      <c r="C513" t="s">
        <v>97</v>
      </c>
      <c r="D513">
        <v>0.05</v>
      </c>
      <c r="F513">
        <v>0.93520000000000003</v>
      </c>
      <c r="I513" s="443">
        <v>43151.679861111108</v>
      </c>
      <c r="J513">
        <v>0.93569999999999998</v>
      </c>
      <c r="N513">
        <v>2.67</v>
      </c>
      <c r="Q513">
        <v>418</v>
      </c>
      <c r="R513" t="s">
        <v>97</v>
      </c>
      <c r="S513">
        <v>1</v>
      </c>
    </row>
    <row r="514" spans="1:19" x14ac:dyDescent="0.2">
      <c r="A514">
        <v>517</v>
      </c>
      <c r="B514" s="443">
        <v>43151.698611111111</v>
      </c>
      <c r="C514" t="s">
        <v>97</v>
      </c>
      <c r="D514">
        <v>0.05</v>
      </c>
      <c r="F514">
        <v>0.93630000000000002</v>
      </c>
      <c r="I514" s="443">
        <v>43151.782638888886</v>
      </c>
      <c r="J514">
        <v>0.93679999999999997</v>
      </c>
      <c r="N514">
        <v>2.67</v>
      </c>
      <c r="Q514">
        <v>419</v>
      </c>
      <c r="R514" t="s">
        <v>97</v>
      </c>
      <c r="S514">
        <v>1</v>
      </c>
    </row>
    <row r="515" spans="1:19" x14ac:dyDescent="0.2">
      <c r="A515">
        <v>518</v>
      </c>
      <c r="B515" s="443">
        <v>43152.20208333333</v>
      </c>
      <c r="C515" t="s">
        <v>97</v>
      </c>
      <c r="D515">
        <v>0.05</v>
      </c>
      <c r="F515">
        <v>0.93820000000000003</v>
      </c>
      <c r="I515" s="443">
        <v>43152.533333333333</v>
      </c>
      <c r="J515">
        <v>0.93869999999999998</v>
      </c>
      <c r="N515">
        <v>2.66</v>
      </c>
      <c r="Q515">
        <v>420</v>
      </c>
      <c r="R515" t="s">
        <v>97</v>
      </c>
      <c r="S515">
        <v>1</v>
      </c>
    </row>
    <row r="516" spans="1:19" x14ac:dyDescent="0.2">
      <c r="A516">
        <v>519</v>
      </c>
      <c r="B516" s="443">
        <v>43152.665277777778</v>
      </c>
      <c r="C516" t="s">
        <v>97</v>
      </c>
      <c r="D516">
        <v>0.05</v>
      </c>
      <c r="F516">
        <v>0.93730000000000002</v>
      </c>
      <c r="I516" s="443">
        <v>43152.681250000001</v>
      </c>
      <c r="J516">
        <v>0.93779999999999997</v>
      </c>
      <c r="N516">
        <v>2.67</v>
      </c>
      <c r="Q516">
        <v>421</v>
      </c>
      <c r="R516" t="s">
        <v>97</v>
      </c>
      <c r="S516">
        <v>1</v>
      </c>
    </row>
    <row r="517" spans="1:19" x14ac:dyDescent="0.2">
      <c r="A517">
        <v>520</v>
      </c>
      <c r="B517" s="443">
        <v>43152.798611111109</v>
      </c>
      <c r="C517" t="s">
        <v>97</v>
      </c>
      <c r="D517">
        <v>0.05</v>
      </c>
      <c r="F517">
        <v>0.93600000000000005</v>
      </c>
      <c r="I517" s="443">
        <v>43152.811805555553</v>
      </c>
      <c r="J517">
        <v>0.9365</v>
      </c>
      <c r="N517">
        <v>2.67</v>
      </c>
      <c r="Q517">
        <v>422</v>
      </c>
      <c r="R517" t="s">
        <v>97</v>
      </c>
      <c r="S517">
        <v>1</v>
      </c>
    </row>
    <row r="518" spans="1:19" x14ac:dyDescent="0.2">
      <c r="A518">
        <v>521</v>
      </c>
      <c r="B518" s="443">
        <v>43152.811805555553</v>
      </c>
      <c r="C518" t="s">
        <v>97</v>
      </c>
      <c r="D518">
        <v>0.05</v>
      </c>
      <c r="F518">
        <v>0.93679999999999997</v>
      </c>
      <c r="I518" s="443">
        <v>43152.8125</v>
      </c>
      <c r="J518">
        <v>0.93730000000000002</v>
      </c>
      <c r="N518">
        <v>2.67</v>
      </c>
      <c r="Q518">
        <v>423</v>
      </c>
      <c r="R518" t="s">
        <v>97</v>
      </c>
      <c r="S518">
        <v>1</v>
      </c>
    </row>
    <row r="519" spans="1:19" x14ac:dyDescent="0.2">
      <c r="A519">
        <v>522</v>
      </c>
      <c r="B519" s="443">
        <v>43152.8125</v>
      </c>
      <c r="C519" t="s">
        <v>97</v>
      </c>
      <c r="D519">
        <v>0.05</v>
      </c>
      <c r="F519">
        <v>0.93759999999999999</v>
      </c>
      <c r="I519" s="443">
        <v>43152.826388888891</v>
      </c>
      <c r="J519">
        <v>0.93810000000000004</v>
      </c>
      <c r="N519">
        <v>2.66</v>
      </c>
      <c r="Q519">
        <v>424</v>
      </c>
      <c r="R519" t="s">
        <v>97</v>
      </c>
      <c r="S519">
        <v>1</v>
      </c>
    </row>
    <row r="520" spans="1:19" x14ac:dyDescent="0.2">
      <c r="A520">
        <v>523</v>
      </c>
      <c r="B520" s="443">
        <v>43152.833333333336</v>
      </c>
      <c r="C520" t="s">
        <v>97</v>
      </c>
      <c r="D520">
        <v>0.05</v>
      </c>
      <c r="F520">
        <v>0.93889999999999996</v>
      </c>
      <c r="I520" s="443">
        <v>43152.837500000001</v>
      </c>
      <c r="J520">
        <v>0.93940000000000001</v>
      </c>
      <c r="N520">
        <v>2.66</v>
      </c>
      <c r="Q520">
        <v>425</v>
      </c>
      <c r="R520" t="s">
        <v>97</v>
      </c>
      <c r="S520">
        <v>1</v>
      </c>
    </row>
    <row r="521" spans="1:19" x14ac:dyDescent="0.2">
      <c r="A521">
        <v>524</v>
      </c>
      <c r="B521" s="443">
        <v>43153.004166666666</v>
      </c>
      <c r="C521" t="s">
        <v>97</v>
      </c>
      <c r="D521">
        <v>0.05</v>
      </c>
      <c r="F521">
        <v>0.93969999999999998</v>
      </c>
      <c r="I521" s="443">
        <v>43153.287499999999</v>
      </c>
      <c r="J521">
        <v>0.94020000000000004</v>
      </c>
      <c r="N521">
        <v>2.66</v>
      </c>
      <c r="Q521">
        <v>426</v>
      </c>
      <c r="R521" t="s">
        <v>97</v>
      </c>
      <c r="S521">
        <v>1</v>
      </c>
    </row>
    <row r="522" spans="1:19" x14ac:dyDescent="0.2">
      <c r="A522">
        <v>525</v>
      </c>
      <c r="B522" s="443">
        <v>43153.522222222222</v>
      </c>
      <c r="C522" t="s">
        <v>97</v>
      </c>
      <c r="D522">
        <v>0.05</v>
      </c>
      <c r="F522">
        <v>0.93740000000000001</v>
      </c>
      <c r="I522" s="443">
        <v>43153.522916666669</v>
      </c>
      <c r="J522">
        <v>0.93789999999999996</v>
      </c>
      <c r="N522">
        <v>2.67</v>
      </c>
      <c r="Q522">
        <v>427</v>
      </c>
      <c r="R522" t="s">
        <v>97</v>
      </c>
      <c r="S522">
        <v>1</v>
      </c>
    </row>
    <row r="523" spans="1:19" x14ac:dyDescent="0.2">
      <c r="A523">
        <v>526</v>
      </c>
      <c r="B523" s="443">
        <v>43153.522916666669</v>
      </c>
      <c r="C523" t="s">
        <v>97</v>
      </c>
      <c r="D523">
        <v>0.05</v>
      </c>
      <c r="F523">
        <v>0.93820000000000003</v>
      </c>
      <c r="I523" s="443">
        <v>43154.617361111108</v>
      </c>
      <c r="J523">
        <v>0.93700000000000006</v>
      </c>
      <c r="N523">
        <v>-6.27</v>
      </c>
      <c r="Q523">
        <v>428</v>
      </c>
      <c r="R523" t="s">
        <v>97</v>
      </c>
      <c r="S523">
        <v>2</v>
      </c>
    </row>
    <row r="524" spans="1:19" x14ac:dyDescent="0.2">
      <c r="A524">
        <v>527</v>
      </c>
      <c r="B524" s="443">
        <v>43154.213194444441</v>
      </c>
      <c r="C524" t="s">
        <v>97</v>
      </c>
      <c r="D524">
        <v>0.16</v>
      </c>
      <c r="F524">
        <v>0.93510000000000004</v>
      </c>
      <c r="I524" s="443">
        <v>43154.617361111108</v>
      </c>
      <c r="J524">
        <v>0.93700000000000006</v>
      </c>
      <c r="N524">
        <v>32.44</v>
      </c>
      <c r="Q524">
        <v>428</v>
      </c>
      <c r="R524" t="s">
        <v>97</v>
      </c>
      <c r="S524">
        <v>2</v>
      </c>
    </row>
    <row r="525" spans="1:19" x14ac:dyDescent="0.2">
      <c r="A525">
        <v>528</v>
      </c>
      <c r="B525" s="443">
        <v>43154.667361111111</v>
      </c>
      <c r="C525" t="s">
        <v>97</v>
      </c>
      <c r="D525">
        <v>0.05</v>
      </c>
      <c r="F525">
        <v>0.93640000000000001</v>
      </c>
      <c r="I525" s="443">
        <v>43154.874305555553</v>
      </c>
      <c r="J525">
        <v>0.93689999999999996</v>
      </c>
      <c r="N525">
        <v>2.67</v>
      </c>
      <c r="Q525">
        <v>429</v>
      </c>
      <c r="R525" t="s">
        <v>97</v>
      </c>
      <c r="S525">
        <v>1</v>
      </c>
    </row>
    <row r="526" spans="1:19" x14ac:dyDescent="0.2">
      <c r="A526">
        <v>529</v>
      </c>
      <c r="B526" s="443">
        <v>43154.876388888886</v>
      </c>
      <c r="C526" t="s">
        <v>97</v>
      </c>
      <c r="D526">
        <v>0.05</v>
      </c>
      <c r="F526">
        <v>0.93740000000000001</v>
      </c>
      <c r="I526" s="443">
        <v>43157.603472222225</v>
      </c>
      <c r="J526">
        <v>0.93789999999999996</v>
      </c>
      <c r="N526">
        <v>2.8</v>
      </c>
      <c r="Q526">
        <v>430</v>
      </c>
      <c r="R526" t="s">
        <v>97</v>
      </c>
      <c r="S526">
        <v>1</v>
      </c>
    </row>
    <row r="527" spans="1:19" x14ac:dyDescent="0.2">
      <c r="A527">
        <v>530</v>
      </c>
      <c r="B527" s="443">
        <v>43157.62777777778</v>
      </c>
      <c r="C527" t="s">
        <v>97</v>
      </c>
      <c r="D527">
        <v>0.05</v>
      </c>
      <c r="F527">
        <v>0.93810000000000004</v>
      </c>
      <c r="I527" s="443">
        <v>43157.647222222222</v>
      </c>
      <c r="J527">
        <v>0.93859999999999999</v>
      </c>
      <c r="N527">
        <v>2.66</v>
      </c>
      <c r="Q527">
        <v>431</v>
      </c>
      <c r="R527" t="s">
        <v>97</v>
      </c>
      <c r="S527">
        <v>1</v>
      </c>
    </row>
    <row r="528" spans="1:19" x14ac:dyDescent="0.2">
      <c r="A528">
        <v>531</v>
      </c>
      <c r="B528" s="443">
        <v>43157.65902777778</v>
      </c>
      <c r="C528" t="s">
        <v>97</v>
      </c>
      <c r="D528">
        <v>0.05</v>
      </c>
      <c r="F528">
        <v>0.9385</v>
      </c>
      <c r="I528" s="443">
        <v>43157.706944444442</v>
      </c>
      <c r="J528">
        <v>0.93899999999999995</v>
      </c>
      <c r="N528">
        <v>2.66</v>
      </c>
      <c r="Q528">
        <v>432</v>
      </c>
      <c r="R528" t="s">
        <v>97</v>
      </c>
      <c r="S528">
        <v>1</v>
      </c>
    </row>
    <row r="529" spans="1:19" x14ac:dyDescent="0.2">
      <c r="A529">
        <v>532</v>
      </c>
      <c r="B529" s="443">
        <v>43158.335416666669</v>
      </c>
      <c r="C529" t="s">
        <v>97</v>
      </c>
      <c r="D529">
        <v>0.05</v>
      </c>
      <c r="F529">
        <v>0.93700000000000006</v>
      </c>
      <c r="I529" s="443">
        <v>43158.484027777777</v>
      </c>
      <c r="J529">
        <v>0.9375</v>
      </c>
      <c r="N529">
        <v>2.67</v>
      </c>
      <c r="Q529">
        <v>433</v>
      </c>
      <c r="R529" t="s">
        <v>97</v>
      </c>
      <c r="S529">
        <v>1</v>
      </c>
    </row>
    <row r="530" spans="1:19" x14ac:dyDescent="0.2">
      <c r="A530">
        <v>533</v>
      </c>
      <c r="B530" s="443">
        <v>43158.570138888892</v>
      </c>
      <c r="C530" t="s">
        <v>97</v>
      </c>
      <c r="D530">
        <v>0.05</v>
      </c>
      <c r="F530">
        <v>0.9385</v>
      </c>
      <c r="I530" s="443">
        <v>43158.582638888889</v>
      </c>
      <c r="J530">
        <v>0.93899999999999995</v>
      </c>
      <c r="N530">
        <v>2.66</v>
      </c>
      <c r="Q530">
        <v>434</v>
      </c>
      <c r="R530" t="s">
        <v>97</v>
      </c>
      <c r="S530">
        <v>1</v>
      </c>
    </row>
    <row r="531" spans="1:19" x14ac:dyDescent="0.2">
      <c r="A531">
        <v>534</v>
      </c>
      <c r="B531" s="443">
        <v>43158.582638888889</v>
      </c>
      <c r="C531" t="s">
        <v>97</v>
      </c>
      <c r="D531">
        <v>0.05</v>
      </c>
      <c r="F531">
        <v>0.93930000000000002</v>
      </c>
      <c r="I531" s="443">
        <v>43158.618750000001</v>
      </c>
      <c r="J531">
        <v>0.93979999999999997</v>
      </c>
      <c r="N531">
        <v>2.66</v>
      </c>
      <c r="Q531">
        <v>435</v>
      </c>
      <c r="R531" t="s">
        <v>97</v>
      </c>
      <c r="S531">
        <v>1</v>
      </c>
    </row>
    <row r="532" spans="1:19" x14ac:dyDescent="0.2">
      <c r="A532">
        <v>535</v>
      </c>
      <c r="B532" s="443">
        <v>43158.626388888886</v>
      </c>
      <c r="C532" t="s">
        <v>97</v>
      </c>
      <c r="D532">
        <v>0.05</v>
      </c>
      <c r="F532">
        <v>0.93959999999999999</v>
      </c>
      <c r="I532" s="443">
        <v>43158.629166666666</v>
      </c>
      <c r="J532">
        <v>0.94010000000000005</v>
      </c>
      <c r="N532">
        <v>2.66</v>
      </c>
      <c r="Q532">
        <v>436</v>
      </c>
      <c r="R532" t="s">
        <v>97</v>
      </c>
      <c r="S532">
        <v>1</v>
      </c>
    </row>
    <row r="533" spans="1:19" x14ac:dyDescent="0.2">
      <c r="A533">
        <v>536</v>
      </c>
      <c r="B533" s="443">
        <v>43158.629166666666</v>
      </c>
      <c r="C533" t="s">
        <v>97</v>
      </c>
      <c r="D533">
        <v>0.05</v>
      </c>
      <c r="F533">
        <v>0.94040000000000001</v>
      </c>
      <c r="I533" s="443">
        <v>43158.65625</v>
      </c>
      <c r="J533">
        <v>0.94089999999999996</v>
      </c>
      <c r="N533">
        <v>2.66</v>
      </c>
      <c r="Q533">
        <v>437</v>
      </c>
      <c r="R533" t="s">
        <v>97</v>
      </c>
      <c r="S533">
        <v>1</v>
      </c>
    </row>
    <row r="534" spans="1:19" x14ac:dyDescent="0.2">
      <c r="A534">
        <v>537</v>
      </c>
      <c r="B534" s="443">
        <v>43158.657638888886</v>
      </c>
      <c r="C534" t="s">
        <v>97</v>
      </c>
      <c r="D534">
        <v>0.05</v>
      </c>
      <c r="F534">
        <v>0.9415</v>
      </c>
      <c r="I534" s="443">
        <v>43159.350694444445</v>
      </c>
      <c r="J534">
        <v>0.94199999999999995</v>
      </c>
      <c r="N534">
        <v>2.78</v>
      </c>
      <c r="Q534">
        <v>438</v>
      </c>
      <c r="R534" t="s">
        <v>97</v>
      </c>
      <c r="S534">
        <v>1</v>
      </c>
    </row>
    <row r="535" spans="1:19" x14ac:dyDescent="0.2">
      <c r="A535">
        <v>538</v>
      </c>
      <c r="B535" s="443">
        <v>43159.378472222219</v>
      </c>
      <c r="C535" t="s">
        <v>97</v>
      </c>
      <c r="D535">
        <v>0.05</v>
      </c>
      <c r="F535">
        <v>0.94240000000000002</v>
      </c>
      <c r="I535" s="443">
        <v>43159.397916666669</v>
      </c>
      <c r="J535">
        <v>0.94289999999999996</v>
      </c>
      <c r="N535">
        <v>2.65</v>
      </c>
      <c r="Q535">
        <v>439</v>
      </c>
      <c r="R535" t="s">
        <v>97</v>
      </c>
      <c r="S535">
        <v>1</v>
      </c>
    </row>
    <row r="536" spans="1:19" x14ac:dyDescent="0.2">
      <c r="A536">
        <v>539</v>
      </c>
      <c r="B536" s="443">
        <v>43159.482638888891</v>
      </c>
      <c r="C536" t="s">
        <v>97</v>
      </c>
      <c r="D536">
        <v>0.05</v>
      </c>
      <c r="F536">
        <v>0.94350000000000001</v>
      </c>
      <c r="I536" s="443">
        <v>43159.620833333334</v>
      </c>
      <c r="J536">
        <v>0.94399999999999995</v>
      </c>
      <c r="N536">
        <v>2.65</v>
      </c>
      <c r="Q536">
        <v>440</v>
      </c>
      <c r="R536" t="s">
        <v>97</v>
      </c>
      <c r="S536">
        <v>1</v>
      </c>
    </row>
    <row r="537" spans="1:19" x14ac:dyDescent="0.2">
      <c r="A537">
        <v>540</v>
      </c>
      <c r="B537" s="443">
        <v>43159.623611111114</v>
      </c>
      <c r="C537" t="s">
        <v>97</v>
      </c>
      <c r="D537">
        <v>0.05</v>
      </c>
      <c r="F537">
        <v>0.94450000000000001</v>
      </c>
      <c r="I537" s="443">
        <v>43159.664583333331</v>
      </c>
      <c r="J537">
        <v>0.94499999999999995</v>
      </c>
      <c r="N537">
        <v>2.65</v>
      </c>
      <c r="Q537">
        <v>441</v>
      </c>
      <c r="R537" t="s">
        <v>97</v>
      </c>
      <c r="S537">
        <v>1</v>
      </c>
    </row>
    <row r="538" spans="1:19" x14ac:dyDescent="0.2">
      <c r="A538">
        <v>541</v>
      </c>
      <c r="B538" s="443">
        <v>43159.664583333331</v>
      </c>
      <c r="C538" t="s">
        <v>97</v>
      </c>
      <c r="D538">
        <v>0.05</v>
      </c>
      <c r="F538">
        <v>0.94530000000000003</v>
      </c>
      <c r="I538" s="443">
        <v>43159.666666666664</v>
      </c>
      <c r="J538">
        <v>0.94579999999999997</v>
      </c>
      <c r="N538">
        <v>2.64</v>
      </c>
      <c r="Q538">
        <v>442</v>
      </c>
      <c r="R538" t="s">
        <v>97</v>
      </c>
      <c r="S538">
        <v>1</v>
      </c>
    </row>
    <row r="539" spans="1:19" x14ac:dyDescent="0.2">
      <c r="A539">
        <v>542</v>
      </c>
      <c r="B539" s="443">
        <v>43159.667361111111</v>
      </c>
      <c r="C539" t="s">
        <v>97</v>
      </c>
      <c r="D539">
        <v>0.05</v>
      </c>
      <c r="F539">
        <v>0.94579999999999997</v>
      </c>
      <c r="I539" s="443">
        <v>43160.359027777777</v>
      </c>
      <c r="J539">
        <v>0.94620000000000004</v>
      </c>
      <c r="N539">
        <v>2.5</v>
      </c>
      <c r="Q539">
        <v>443</v>
      </c>
      <c r="R539" t="s">
        <v>97</v>
      </c>
      <c r="S539">
        <v>1</v>
      </c>
    </row>
    <row r="540" spans="1:19" x14ac:dyDescent="0.2">
      <c r="A540">
        <v>543</v>
      </c>
      <c r="B540" s="443">
        <v>43160.593055555553</v>
      </c>
      <c r="C540" t="s">
        <v>97</v>
      </c>
      <c r="D540">
        <v>0.05</v>
      </c>
      <c r="F540">
        <v>0.94810000000000005</v>
      </c>
      <c r="I540" s="443">
        <v>43160.629166666666</v>
      </c>
      <c r="J540">
        <v>0.9486</v>
      </c>
      <c r="N540">
        <v>2.64</v>
      </c>
      <c r="Q540">
        <v>444</v>
      </c>
      <c r="R540" t="s">
        <v>97</v>
      </c>
      <c r="S540">
        <v>1</v>
      </c>
    </row>
    <row r="541" spans="1:19" x14ac:dyDescent="0.2">
      <c r="A541">
        <v>544</v>
      </c>
      <c r="B541" s="443">
        <v>43160.63958333333</v>
      </c>
      <c r="C541" t="s">
        <v>97</v>
      </c>
      <c r="D541">
        <v>0.05</v>
      </c>
      <c r="F541">
        <v>0.94850000000000001</v>
      </c>
      <c r="I541" s="443">
        <v>43160.64166666667</v>
      </c>
      <c r="J541">
        <v>0.94899999999999995</v>
      </c>
      <c r="N541">
        <v>2.63</v>
      </c>
      <c r="Q541">
        <v>445</v>
      </c>
      <c r="R541" t="s">
        <v>97</v>
      </c>
      <c r="S541">
        <v>1</v>
      </c>
    </row>
    <row r="542" spans="1:19" x14ac:dyDescent="0.2">
      <c r="A542">
        <v>545</v>
      </c>
      <c r="B542" s="443">
        <v>43160.642361111109</v>
      </c>
      <c r="C542" t="s">
        <v>97</v>
      </c>
      <c r="D542">
        <v>0.05</v>
      </c>
      <c r="F542">
        <v>0.94930000000000003</v>
      </c>
      <c r="I542" s="443">
        <v>43167.666666666664</v>
      </c>
      <c r="J542">
        <v>0.9496</v>
      </c>
      <c r="N542">
        <v>2.4900000000000002</v>
      </c>
      <c r="Q542">
        <v>446</v>
      </c>
      <c r="R542" t="s">
        <v>97</v>
      </c>
      <c r="S542">
        <v>1</v>
      </c>
    </row>
    <row r="543" spans="1:19" x14ac:dyDescent="0.2">
      <c r="A543">
        <v>546</v>
      </c>
      <c r="B543" s="443">
        <v>43167.667361111111</v>
      </c>
      <c r="C543" t="s">
        <v>97</v>
      </c>
      <c r="D543">
        <v>0.05</v>
      </c>
      <c r="F543">
        <v>0.94979999999999998</v>
      </c>
      <c r="I543" s="443">
        <v>43167.701388888891</v>
      </c>
      <c r="J543">
        <v>0.95030000000000003</v>
      </c>
      <c r="N543">
        <v>2.63</v>
      </c>
      <c r="Q543">
        <v>447</v>
      </c>
      <c r="R543" t="s">
        <v>97</v>
      </c>
      <c r="S543">
        <v>1</v>
      </c>
    </row>
    <row r="544" spans="1:19" x14ac:dyDescent="0.2">
      <c r="A544">
        <v>547</v>
      </c>
      <c r="B544" s="443">
        <v>43167.826388888891</v>
      </c>
      <c r="C544" t="s">
        <v>97</v>
      </c>
      <c r="D544">
        <v>0.05</v>
      </c>
      <c r="F544">
        <v>0.9516</v>
      </c>
      <c r="I544" s="443">
        <v>43168.037499999999</v>
      </c>
      <c r="J544">
        <v>0.95209999999999995</v>
      </c>
      <c r="N544">
        <v>2.76</v>
      </c>
      <c r="Q544">
        <v>448</v>
      </c>
      <c r="R544" t="s">
        <v>97</v>
      </c>
      <c r="S544">
        <v>1</v>
      </c>
    </row>
    <row r="545" spans="1:19" x14ac:dyDescent="0.2">
      <c r="A545">
        <v>548</v>
      </c>
      <c r="B545" s="443">
        <v>43168.038194444445</v>
      </c>
      <c r="C545" t="s">
        <v>97</v>
      </c>
      <c r="D545">
        <v>0.05</v>
      </c>
      <c r="F545">
        <v>0.95240000000000002</v>
      </c>
      <c r="I545" s="443">
        <v>43168.06527777778</v>
      </c>
      <c r="J545">
        <v>0.95289999999999997</v>
      </c>
      <c r="N545">
        <v>2.62</v>
      </c>
      <c r="Q545">
        <v>449</v>
      </c>
      <c r="R545" t="s">
        <v>97</v>
      </c>
      <c r="S545">
        <v>1</v>
      </c>
    </row>
    <row r="546" spans="1:19" x14ac:dyDescent="0.2">
      <c r="A546">
        <v>549</v>
      </c>
      <c r="B546" s="443">
        <v>43168.065972222219</v>
      </c>
      <c r="C546" t="s">
        <v>97</v>
      </c>
      <c r="D546">
        <v>0.05</v>
      </c>
      <c r="F546">
        <v>0.95350000000000001</v>
      </c>
      <c r="I546" s="443">
        <v>43175.623611111114</v>
      </c>
      <c r="J546">
        <v>0.95379999999999998</v>
      </c>
      <c r="N546">
        <v>2.48</v>
      </c>
      <c r="Q546">
        <v>450</v>
      </c>
      <c r="R546" t="s">
        <v>97</v>
      </c>
      <c r="S546">
        <v>1</v>
      </c>
    </row>
    <row r="547" spans="1:19" x14ac:dyDescent="0.2">
      <c r="A547">
        <v>550</v>
      </c>
      <c r="B547" s="443">
        <v>43177.876388888886</v>
      </c>
      <c r="C547" t="s">
        <v>97</v>
      </c>
      <c r="D547">
        <v>0.05</v>
      </c>
      <c r="F547">
        <v>0.95240000000000002</v>
      </c>
      <c r="I547" s="443">
        <v>43177.879166666666</v>
      </c>
      <c r="J547">
        <v>0.95289999999999997</v>
      </c>
      <c r="N547">
        <v>2.62</v>
      </c>
      <c r="Q547">
        <v>451</v>
      </c>
      <c r="R547" t="s">
        <v>97</v>
      </c>
      <c r="S547">
        <v>1</v>
      </c>
    </row>
    <row r="548" spans="1:19" x14ac:dyDescent="0.2">
      <c r="A548">
        <v>551</v>
      </c>
      <c r="B548" s="443">
        <v>43179.584027777775</v>
      </c>
      <c r="C548" t="s">
        <v>97</v>
      </c>
      <c r="D548">
        <v>0.05</v>
      </c>
      <c r="F548">
        <v>0.95579999999999998</v>
      </c>
      <c r="I548" s="443">
        <v>43179.842361111114</v>
      </c>
      <c r="J548">
        <v>0.95630000000000004</v>
      </c>
      <c r="N548">
        <v>2.62</v>
      </c>
      <c r="Q548">
        <v>452</v>
      </c>
      <c r="R548" t="s">
        <v>97</v>
      </c>
      <c r="S548">
        <v>1</v>
      </c>
    </row>
    <row r="549" spans="1:19" x14ac:dyDescent="0.2">
      <c r="A549">
        <v>552</v>
      </c>
      <c r="B549" s="443">
        <v>43179.904861111114</v>
      </c>
      <c r="C549" t="s">
        <v>97</v>
      </c>
      <c r="D549">
        <v>0.05</v>
      </c>
      <c r="F549">
        <v>0.95669999999999999</v>
      </c>
      <c r="I549" s="443">
        <v>43186.413194444445</v>
      </c>
      <c r="J549">
        <v>0.94710000000000005</v>
      </c>
      <c r="N549">
        <v>-49.77</v>
      </c>
      <c r="Q549">
        <v>453</v>
      </c>
      <c r="R549" t="s">
        <v>97</v>
      </c>
      <c r="S549">
        <v>4</v>
      </c>
    </row>
    <row r="550" spans="1:19" x14ac:dyDescent="0.2">
      <c r="A550">
        <v>553</v>
      </c>
      <c r="B550" s="443">
        <v>43185.868750000001</v>
      </c>
      <c r="C550" t="s">
        <v>790</v>
      </c>
      <c r="D550">
        <v>0.16</v>
      </c>
      <c r="F550">
        <v>0.94920000000000004</v>
      </c>
      <c r="I550" s="443">
        <v>43186.413194444445</v>
      </c>
      <c r="J550">
        <v>0.94920000000000004</v>
      </c>
      <c r="K550" t="s">
        <v>791</v>
      </c>
      <c r="Q550">
        <v>453</v>
      </c>
      <c r="R550" t="s">
        <v>97</v>
      </c>
      <c r="S550">
        <v>4</v>
      </c>
    </row>
    <row r="551" spans="1:19" x14ac:dyDescent="0.2">
      <c r="A551">
        <v>554</v>
      </c>
      <c r="B551" s="443">
        <v>43185.868750000001</v>
      </c>
      <c r="C551" t="s">
        <v>790</v>
      </c>
      <c r="D551">
        <v>0.49</v>
      </c>
      <c r="F551">
        <v>0.94769999999999999</v>
      </c>
      <c r="I551" s="443">
        <v>43186.413194444445</v>
      </c>
      <c r="J551">
        <v>0.94769999999999999</v>
      </c>
      <c r="K551" t="s">
        <v>791</v>
      </c>
      <c r="Q551">
        <v>453</v>
      </c>
      <c r="R551" t="s">
        <v>97</v>
      </c>
      <c r="S551">
        <v>4</v>
      </c>
    </row>
    <row r="552" spans="1:19" x14ac:dyDescent="0.2">
      <c r="A552">
        <v>555</v>
      </c>
      <c r="B552" s="443">
        <v>43185.875694444447</v>
      </c>
      <c r="C552" t="s">
        <v>97</v>
      </c>
      <c r="D552">
        <v>1.56</v>
      </c>
      <c r="F552">
        <v>0.94620000000000004</v>
      </c>
      <c r="I552" s="443">
        <v>43186.413194444445</v>
      </c>
      <c r="J552">
        <v>0.94710000000000005</v>
      </c>
      <c r="N552">
        <v>152.29</v>
      </c>
      <c r="Q552">
        <v>453</v>
      </c>
      <c r="R552" t="s">
        <v>97</v>
      </c>
      <c r="S552">
        <v>4</v>
      </c>
    </row>
    <row r="553" spans="1:19" x14ac:dyDescent="0.2">
      <c r="A553">
        <v>556</v>
      </c>
      <c r="B553" s="443">
        <v>43186.488194444442</v>
      </c>
      <c r="C553" t="s">
        <v>97</v>
      </c>
      <c r="D553">
        <v>0.05</v>
      </c>
      <c r="F553">
        <v>0.94830000000000003</v>
      </c>
      <c r="I553" s="443">
        <v>43186.49722222222</v>
      </c>
      <c r="J553">
        <v>0.94879999999999998</v>
      </c>
      <c r="N553">
        <v>2.63</v>
      </c>
      <c r="Q553">
        <v>454</v>
      </c>
      <c r="R553" t="s">
        <v>97</v>
      </c>
      <c r="S553">
        <v>1</v>
      </c>
    </row>
    <row r="554" spans="1:19" x14ac:dyDescent="0.2">
      <c r="A554">
        <v>557</v>
      </c>
      <c r="B554" s="443">
        <v>43187.376388888886</v>
      </c>
      <c r="C554" t="s">
        <v>97</v>
      </c>
      <c r="D554">
        <v>0.05</v>
      </c>
      <c r="F554">
        <v>0.95120000000000005</v>
      </c>
      <c r="I554" s="443">
        <v>43187.381944444445</v>
      </c>
      <c r="J554">
        <v>0.95169999999999999</v>
      </c>
      <c r="N554">
        <v>2.63</v>
      </c>
      <c r="Q554">
        <v>455</v>
      </c>
      <c r="R554" t="s">
        <v>97</v>
      </c>
      <c r="S554">
        <v>1</v>
      </c>
    </row>
    <row r="555" spans="1:19" x14ac:dyDescent="0.2">
      <c r="A555">
        <v>558</v>
      </c>
      <c r="B555" s="443">
        <v>43187.521527777775</v>
      </c>
      <c r="C555" t="s">
        <v>97</v>
      </c>
      <c r="D555">
        <v>0.05</v>
      </c>
      <c r="F555">
        <v>0.95250000000000001</v>
      </c>
      <c r="I555" s="443">
        <v>43187.548611111109</v>
      </c>
      <c r="J555">
        <v>0.95299999999999996</v>
      </c>
      <c r="N555">
        <v>2.62</v>
      </c>
      <c r="Q555">
        <v>456</v>
      </c>
      <c r="R555" t="s">
        <v>97</v>
      </c>
      <c r="S555">
        <v>1</v>
      </c>
    </row>
    <row r="556" spans="1:19" x14ac:dyDescent="0.2">
      <c r="A556">
        <v>559</v>
      </c>
      <c r="B556" s="443">
        <v>43187.570138888892</v>
      </c>
      <c r="C556" t="s">
        <v>97</v>
      </c>
      <c r="D556">
        <v>0.05</v>
      </c>
      <c r="F556">
        <v>0.95469999999999999</v>
      </c>
      <c r="I556" s="443">
        <v>43187.573611111111</v>
      </c>
      <c r="J556">
        <v>0.95520000000000005</v>
      </c>
      <c r="N556">
        <v>2.62</v>
      </c>
      <c r="Q556">
        <v>457</v>
      </c>
      <c r="R556" t="s">
        <v>97</v>
      </c>
      <c r="S556">
        <v>1</v>
      </c>
    </row>
    <row r="557" spans="1:19" x14ac:dyDescent="0.2">
      <c r="A557">
        <v>560</v>
      </c>
      <c r="B557" s="443">
        <v>43187.574305555558</v>
      </c>
      <c r="C557" t="s">
        <v>97</v>
      </c>
      <c r="D557">
        <v>0.05</v>
      </c>
      <c r="F557">
        <v>0.95550000000000002</v>
      </c>
      <c r="I557" s="443">
        <v>43187.575694444444</v>
      </c>
      <c r="J557">
        <v>0.95599999999999996</v>
      </c>
      <c r="N557">
        <v>2.62</v>
      </c>
      <c r="Q557">
        <v>458</v>
      </c>
      <c r="R557" t="s">
        <v>97</v>
      </c>
      <c r="S557">
        <v>1</v>
      </c>
    </row>
    <row r="558" spans="1:19" x14ac:dyDescent="0.2">
      <c r="A558">
        <v>561</v>
      </c>
      <c r="B558" s="443">
        <v>43187.668749999997</v>
      </c>
      <c r="C558" t="s">
        <v>97</v>
      </c>
      <c r="D558">
        <v>0.05</v>
      </c>
      <c r="F558">
        <v>0.9546</v>
      </c>
      <c r="I558" s="443">
        <v>43187.728472222225</v>
      </c>
      <c r="J558">
        <v>0.95509999999999995</v>
      </c>
      <c r="N558">
        <v>2.62</v>
      </c>
      <c r="Q558">
        <v>459</v>
      </c>
      <c r="R558" t="s">
        <v>97</v>
      </c>
      <c r="S558">
        <v>1</v>
      </c>
    </row>
    <row r="559" spans="1:19" x14ac:dyDescent="0.2">
      <c r="A559">
        <v>562</v>
      </c>
      <c r="B559" s="443">
        <v>43187.742361111108</v>
      </c>
      <c r="C559" t="s">
        <v>97</v>
      </c>
      <c r="D559">
        <v>0.05</v>
      </c>
      <c r="F559">
        <v>0.95650000000000002</v>
      </c>
      <c r="I559" s="443">
        <v>43187.763194444444</v>
      </c>
      <c r="J559">
        <v>0.95699999999999996</v>
      </c>
      <c r="N559">
        <v>2.61</v>
      </c>
      <c r="Q559">
        <v>460</v>
      </c>
      <c r="R559" t="s">
        <v>97</v>
      </c>
      <c r="S559">
        <v>1</v>
      </c>
    </row>
    <row r="560" spans="1:19" x14ac:dyDescent="0.2">
      <c r="A560">
        <v>563</v>
      </c>
      <c r="B560" s="443">
        <v>43187.763888888891</v>
      </c>
      <c r="C560" t="s">
        <v>97</v>
      </c>
      <c r="D560">
        <v>0.05</v>
      </c>
      <c r="F560">
        <v>0.9577</v>
      </c>
      <c r="I560" s="443">
        <v>43188.404861111114</v>
      </c>
      <c r="J560">
        <v>0.95809999999999995</v>
      </c>
      <c r="N560">
        <v>2.48</v>
      </c>
      <c r="Q560">
        <v>461</v>
      </c>
      <c r="R560" t="s">
        <v>97</v>
      </c>
      <c r="S560">
        <v>1</v>
      </c>
    </row>
    <row r="561" spans="1:19" x14ac:dyDescent="0.2">
      <c r="A561">
        <v>564</v>
      </c>
      <c r="B561" s="443">
        <v>43188.584027777775</v>
      </c>
      <c r="C561" t="s">
        <v>97</v>
      </c>
      <c r="D561">
        <v>0.05</v>
      </c>
      <c r="F561">
        <v>0.95579999999999998</v>
      </c>
      <c r="I561" s="443">
        <v>43188.59652777778</v>
      </c>
      <c r="J561">
        <v>0.95630000000000004</v>
      </c>
      <c r="N561">
        <v>2.61</v>
      </c>
      <c r="Q561">
        <v>462</v>
      </c>
      <c r="R561" t="s">
        <v>97</v>
      </c>
      <c r="S561">
        <v>1</v>
      </c>
    </row>
    <row r="562" spans="1:19" x14ac:dyDescent="0.2">
      <c r="A562">
        <v>565</v>
      </c>
      <c r="B562" s="443">
        <v>43188.604861111111</v>
      </c>
      <c r="C562" t="s">
        <v>97</v>
      </c>
      <c r="D562">
        <v>0.05</v>
      </c>
      <c r="F562">
        <v>0.9556</v>
      </c>
      <c r="I562" s="443">
        <v>43188.615277777775</v>
      </c>
      <c r="J562">
        <v>0.95609999999999995</v>
      </c>
      <c r="N562">
        <v>2.61</v>
      </c>
      <c r="Q562">
        <v>463</v>
      </c>
      <c r="R562" t="s">
        <v>97</v>
      </c>
      <c r="S562">
        <v>1</v>
      </c>
    </row>
    <row r="563" spans="1:19" x14ac:dyDescent="0.2">
      <c r="A563">
        <v>566</v>
      </c>
      <c r="B563" s="443">
        <v>43188.623611111114</v>
      </c>
      <c r="C563" t="s">
        <v>97</v>
      </c>
      <c r="D563">
        <v>0.05</v>
      </c>
      <c r="F563">
        <v>0.95740000000000003</v>
      </c>
      <c r="I563" s="443">
        <v>43188.624305555553</v>
      </c>
      <c r="J563">
        <v>0.95789999999999997</v>
      </c>
      <c r="N563">
        <v>2.61</v>
      </c>
      <c r="Q563">
        <v>464</v>
      </c>
      <c r="R563" t="s">
        <v>97</v>
      </c>
      <c r="S563">
        <v>1</v>
      </c>
    </row>
    <row r="564" spans="1:19" x14ac:dyDescent="0.2">
      <c r="A564">
        <v>567</v>
      </c>
      <c r="B564" s="443">
        <v>43188.624305555553</v>
      </c>
      <c r="C564" t="s">
        <v>97</v>
      </c>
      <c r="D564">
        <v>0.05</v>
      </c>
      <c r="F564">
        <v>0.95820000000000005</v>
      </c>
      <c r="I564" s="443">
        <v>43193.453472222223</v>
      </c>
      <c r="J564">
        <v>0.95679999999999998</v>
      </c>
      <c r="N564">
        <v>-6.93</v>
      </c>
      <c r="Q564">
        <v>465</v>
      </c>
      <c r="R564" t="s">
        <v>97</v>
      </c>
      <c r="S564">
        <v>3</v>
      </c>
    </row>
    <row r="565" spans="1:19" x14ac:dyDescent="0.2">
      <c r="A565">
        <v>568</v>
      </c>
      <c r="B565" s="443">
        <v>43192.65</v>
      </c>
      <c r="C565" t="s">
        <v>97</v>
      </c>
      <c r="D565">
        <v>0.16</v>
      </c>
      <c r="F565">
        <v>0.95579999999999998</v>
      </c>
      <c r="I565" s="443">
        <v>43193.453472222223</v>
      </c>
      <c r="J565">
        <v>0.95679999999999998</v>
      </c>
      <c r="N565">
        <v>17.14</v>
      </c>
      <c r="Q565">
        <v>465</v>
      </c>
      <c r="R565" t="s">
        <v>97</v>
      </c>
      <c r="S565">
        <v>3</v>
      </c>
    </row>
    <row r="566" spans="1:19" x14ac:dyDescent="0.2">
      <c r="A566">
        <v>569</v>
      </c>
      <c r="B566" s="443">
        <v>43189.637499999997</v>
      </c>
      <c r="C566" t="s">
        <v>97</v>
      </c>
      <c r="D566">
        <v>0.49</v>
      </c>
      <c r="F566">
        <v>0.95430000000000004</v>
      </c>
      <c r="I566" s="443">
        <v>43193.453472222223</v>
      </c>
      <c r="J566">
        <v>0.95679999999999998</v>
      </c>
      <c r="N566">
        <v>130.57</v>
      </c>
      <c r="Q566">
        <v>465</v>
      </c>
      <c r="R566" t="s">
        <v>97</v>
      </c>
      <c r="S566">
        <v>3</v>
      </c>
    </row>
    <row r="567" spans="1:19" x14ac:dyDescent="0.2">
      <c r="A567">
        <v>570</v>
      </c>
      <c r="B567" s="443">
        <v>43193.535416666666</v>
      </c>
      <c r="C567" t="s">
        <v>97</v>
      </c>
      <c r="D567">
        <v>0.05</v>
      </c>
      <c r="F567">
        <v>0.95760000000000001</v>
      </c>
      <c r="I567" s="443">
        <v>43193.552083333336</v>
      </c>
      <c r="J567">
        <v>0.95809999999999995</v>
      </c>
      <c r="N567">
        <v>2.61</v>
      </c>
      <c r="Q567">
        <v>466</v>
      </c>
      <c r="R567" t="s">
        <v>97</v>
      </c>
      <c r="S567">
        <v>1</v>
      </c>
    </row>
    <row r="568" spans="1:19" x14ac:dyDescent="0.2">
      <c r="A568">
        <v>571</v>
      </c>
      <c r="B568" s="443">
        <v>43193.554861111108</v>
      </c>
      <c r="C568" t="s">
        <v>97</v>
      </c>
      <c r="D568">
        <v>0.05</v>
      </c>
      <c r="F568">
        <v>0.9587</v>
      </c>
      <c r="I568" s="443">
        <v>43193.569444444445</v>
      </c>
      <c r="J568">
        <v>0.95920000000000005</v>
      </c>
      <c r="N568">
        <v>2.61</v>
      </c>
      <c r="Q568">
        <v>467</v>
      </c>
      <c r="R568" t="s">
        <v>97</v>
      </c>
      <c r="S568">
        <v>1</v>
      </c>
    </row>
    <row r="569" spans="1:19" x14ac:dyDescent="0.2">
      <c r="A569">
        <v>572</v>
      </c>
      <c r="B569" s="443">
        <v>43193.65625</v>
      </c>
      <c r="C569" t="s">
        <v>97</v>
      </c>
      <c r="D569">
        <v>0.05</v>
      </c>
      <c r="F569">
        <v>0.95960000000000001</v>
      </c>
      <c r="I569" s="443">
        <v>43194.75</v>
      </c>
      <c r="J569">
        <v>0.96009999999999995</v>
      </c>
      <c r="N569">
        <v>2.73</v>
      </c>
      <c r="Q569">
        <v>468</v>
      </c>
      <c r="R569" t="s">
        <v>97</v>
      </c>
      <c r="S569">
        <v>1</v>
      </c>
    </row>
    <row r="570" spans="1:19" x14ac:dyDescent="0.2">
      <c r="A570">
        <v>573</v>
      </c>
      <c r="B570" s="443">
        <v>43195.292361111111</v>
      </c>
      <c r="C570" t="s">
        <v>97</v>
      </c>
      <c r="D570">
        <v>0.05</v>
      </c>
      <c r="F570">
        <v>0.96250000000000002</v>
      </c>
      <c r="I570" s="443">
        <v>43195.299305555556</v>
      </c>
      <c r="J570">
        <v>0.96299999999999997</v>
      </c>
      <c r="N570">
        <v>2.6</v>
      </c>
      <c r="Q570">
        <v>469</v>
      </c>
      <c r="R570" t="s">
        <v>97</v>
      </c>
      <c r="S570">
        <v>1</v>
      </c>
    </row>
    <row r="571" spans="1:19" x14ac:dyDescent="0.2">
      <c r="A571">
        <v>574</v>
      </c>
      <c r="B571" s="443">
        <v>43195.626388888886</v>
      </c>
      <c r="C571" t="s">
        <v>97</v>
      </c>
      <c r="D571">
        <v>0.05</v>
      </c>
      <c r="F571">
        <v>0.96330000000000005</v>
      </c>
      <c r="I571" s="443">
        <v>43195.642361111109</v>
      </c>
      <c r="J571">
        <v>0.96379999999999999</v>
      </c>
      <c r="N571">
        <v>2.59</v>
      </c>
      <c r="Q571">
        <v>470</v>
      </c>
      <c r="R571" t="s">
        <v>97</v>
      </c>
      <c r="S571">
        <v>1</v>
      </c>
    </row>
    <row r="572" spans="1:19" x14ac:dyDescent="0.2">
      <c r="A572">
        <v>575</v>
      </c>
      <c r="B572" s="443">
        <v>43196.501388888886</v>
      </c>
      <c r="C572" t="s">
        <v>97</v>
      </c>
      <c r="D572">
        <v>0.05</v>
      </c>
      <c r="F572">
        <v>0.9647</v>
      </c>
      <c r="I572" s="443">
        <v>43202.374305555553</v>
      </c>
      <c r="J572">
        <v>0.96060000000000001</v>
      </c>
      <c r="N572">
        <v>-20.56</v>
      </c>
      <c r="Q572">
        <v>471</v>
      </c>
      <c r="R572" t="s">
        <v>97</v>
      </c>
      <c r="S572">
        <v>4</v>
      </c>
    </row>
    <row r="573" spans="1:19" x14ac:dyDescent="0.2">
      <c r="A573">
        <v>576</v>
      </c>
      <c r="B573" s="443">
        <v>43202.209027777775</v>
      </c>
      <c r="C573" t="s">
        <v>790</v>
      </c>
      <c r="D573">
        <v>0.16</v>
      </c>
      <c r="F573">
        <v>0.96289999999999998</v>
      </c>
      <c r="I573" s="443">
        <v>43202.375</v>
      </c>
      <c r="J573">
        <v>0.96289999999999998</v>
      </c>
      <c r="K573" t="s">
        <v>791</v>
      </c>
      <c r="Q573">
        <v>471</v>
      </c>
      <c r="R573" t="s">
        <v>97</v>
      </c>
      <c r="S573">
        <v>4</v>
      </c>
    </row>
    <row r="574" spans="1:19" x14ac:dyDescent="0.2">
      <c r="A574">
        <v>577</v>
      </c>
      <c r="B574" s="443">
        <v>43202.374305555553</v>
      </c>
      <c r="C574" t="s">
        <v>97</v>
      </c>
      <c r="D574">
        <v>0.49</v>
      </c>
      <c r="F574">
        <v>0.96140000000000003</v>
      </c>
      <c r="I574" s="443">
        <v>43202.374305555553</v>
      </c>
      <c r="J574">
        <v>0.96099999999999997</v>
      </c>
      <c r="N574">
        <v>-20.399999999999999</v>
      </c>
      <c r="Q574">
        <v>471</v>
      </c>
      <c r="R574" t="s">
        <v>97</v>
      </c>
      <c r="S574">
        <v>4</v>
      </c>
    </row>
    <row r="575" spans="1:19" x14ac:dyDescent="0.2">
      <c r="A575">
        <v>578</v>
      </c>
      <c r="B575" s="443">
        <v>43202.228472222225</v>
      </c>
      <c r="C575" t="s">
        <v>97</v>
      </c>
      <c r="D575">
        <v>1.56</v>
      </c>
      <c r="F575">
        <v>0.95989999999999998</v>
      </c>
      <c r="I575" s="443">
        <v>43202.374305555553</v>
      </c>
      <c r="J575">
        <v>0.96060000000000001</v>
      </c>
      <c r="N575">
        <v>113.68</v>
      </c>
      <c r="Q575">
        <v>471</v>
      </c>
      <c r="R575" t="s">
        <v>97</v>
      </c>
      <c r="S575">
        <v>4</v>
      </c>
    </row>
    <row r="576" spans="1:19" x14ac:dyDescent="0.2">
      <c r="A576">
        <v>579</v>
      </c>
      <c r="B576" s="443">
        <v>43202.375</v>
      </c>
      <c r="C576" t="s">
        <v>97</v>
      </c>
      <c r="D576">
        <v>0.05</v>
      </c>
      <c r="F576">
        <v>0.96140000000000003</v>
      </c>
      <c r="I576" s="443">
        <v>43202.384722222225</v>
      </c>
      <c r="J576">
        <v>0.96189999999999998</v>
      </c>
      <c r="N576">
        <v>2.6</v>
      </c>
      <c r="Q576">
        <v>472</v>
      </c>
      <c r="R576" t="s">
        <v>97</v>
      </c>
      <c r="S576">
        <v>1</v>
      </c>
    </row>
    <row r="577" spans="1:19" x14ac:dyDescent="0.2">
      <c r="A577">
        <v>580</v>
      </c>
      <c r="B577" s="443">
        <v>43202.463888888888</v>
      </c>
      <c r="C577" t="s">
        <v>97</v>
      </c>
      <c r="D577">
        <v>0.05</v>
      </c>
      <c r="F577">
        <v>0.96299999999999997</v>
      </c>
      <c r="I577" s="443">
        <v>43202.499305555553</v>
      </c>
      <c r="J577">
        <v>0.96350000000000002</v>
      </c>
      <c r="N577">
        <v>2.59</v>
      </c>
      <c r="Q577">
        <v>473</v>
      </c>
      <c r="R577" t="s">
        <v>97</v>
      </c>
      <c r="S577">
        <v>1</v>
      </c>
    </row>
    <row r="578" spans="1:19" x14ac:dyDescent="0.2">
      <c r="A578">
        <v>581</v>
      </c>
      <c r="B578" s="443">
        <v>43202.540972222225</v>
      </c>
      <c r="C578" t="s">
        <v>97</v>
      </c>
      <c r="D578">
        <v>0.06</v>
      </c>
      <c r="F578">
        <v>0.9637</v>
      </c>
      <c r="I578" s="443">
        <v>43202.581250000003</v>
      </c>
      <c r="J578">
        <v>0.96419999999999995</v>
      </c>
      <c r="N578">
        <v>3.11</v>
      </c>
      <c r="Q578">
        <v>474</v>
      </c>
      <c r="R578" t="s">
        <v>97</v>
      </c>
      <c r="S578">
        <v>1</v>
      </c>
    </row>
    <row r="579" spans="1:19" x14ac:dyDescent="0.2">
      <c r="A579">
        <v>582</v>
      </c>
      <c r="B579" s="443">
        <v>43202.581944444442</v>
      </c>
      <c r="C579" t="s">
        <v>97</v>
      </c>
      <c r="D579">
        <v>0.06</v>
      </c>
      <c r="F579">
        <v>0.96479999999999999</v>
      </c>
      <c r="I579" s="443">
        <v>43207.584027777775</v>
      </c>
      <c r="J579">
        <v>0.96519999999999995</v>
      </c>
      <c r="N579">
        <v>2.96</v>
      </c>
      <c r="Q579">
        <v>475</v>
      </c>
      <c r="R579" t="s">
        <v>97</v>
      </c>
      <c r="S579">
        <v>1</v>
      </c>
    </row>
    <row r="580" spans="1:19" x14ac:dyDescent="0.2">
      <c r="A580">
        <v>583</v>
      </c>
      <c r="B580" s="443">
        <v>43207.603472222225</v>
      </c>
      <c r="C580" t="s">
        <v>97</v>
      </c>
      <c r="D580">
        <v>0.06</v>
      </c>
      <c r="F580">
        <v>0.9667</v>
      </c>
      <c r="I580" s="443">
        <v>43207.663194444445</v>
      </c>
      <c r="J580">
        <v>0.96719999999999995</v>
      </c>
      <c r="N580">
        <v>3.1</v>
      </c>
      <c r="Q580">
        <v>476</v>
      </c>
      <c r="R580" t="s">
        <v>97</v>
      </c>
      <c r="S580">
        <v>1</v>
      </c>
    </row>
    <row r="581" spans="1:19" x14ac:dyDescent="0.2">
      <c r="A581">
        <v>584</v>
      </c>
      <c r="B581" s="443">
        <v>43207.669444444444</v>
      </c>
      <c r="C581" t="s">
        <v>97</v>
      </c>
      <c r="D581">
        <v>0.06</v>
      </c>
      <c r="F581">
        <v>0.9677</v>
      </c>
      <c r="I581" s="443">
        <v>43208.291666666664</v>
      </c>
      <c r="J581">
        <v>0.96819999999999995</v>
      </c>
      <c r="N581">
        <v>3.26</v>
      </c>
      <c r="Q581">
        <v>477</v>
      </c>
      <c r="R581" t="s">
        <v>97</v>
      </c>
      <c r="S581">
        <v>1</v>
      </c>
    </row>
    <row r="582" spans="1:19" x14ac:dyDescent="0.2">
      <c r="A582">
        <v>585</v>
      </c>
      <c r="B582" s="443">
        <v>43208.297222222223</v>
      </c>
      <c r="C582" t="s">
        <v>97</v>
      </c>
      <c r="D582">
        <v>0.06</v>
      </c>
      <c r="F582">
        <v>0.9698</v>
      </c>
      <c r="I582" s="443">
        <v>43209.435416666667</v>
      </c>
      <c r="J582">
        <v>0.97019999999999995</v>
      </c>
      <c r="N582">
        <v>2.94</v>
      </c>
      <c r="Q582">
        <v>478</v>
      </c>
      <c r="R582" t="s">
        <v>97</v>
      </c>
      <c r="S582">
        <v>1</v>
      </c>
    </row>
    <row r="583" spans="1:19" x14ac:dyDescent="0.2">
      <c r="A583">
        <v>586</v>
      </c>
      <c r="B583" s="443">
        <v>43209.436111111114</v>
      </c>
      <c r="C583" t="s">
        <v>97</v>
      </c>
      <c r="D583">
        <v>0.06</v>
      </c>
      <c r="F583">
        <v>0.97070000000000001</v>
      </c>
      <c r="I583" s="443">
        <v>43209.65</v>
      </c>
      <c r="J583">
        <v>0.97119999999999995</v>
      </c>
      <c r="N583">
        <v>3.09</v>
      </c>
      <c r="Q583">
        <v>479</v>
      </c>
      <c r="R583" t="s">
        <v>97</v>
      </c>
      <c r="S583">
        <v>1</v>
      </c>
    </row>
    <row r="584" spans="1:19" x14ac:dyDescent="0.2">
      <c r="A584">
        <v>587</v>
      </c>
      <c r="B584" s="443">
        <v>43209.650694444441</v>
      </c>
      <c r="C584" t="s">
        <v>97</v>
      </c>
      <c r="D584">
        <v>0.06</v>
      </c>
      <c r="F584">
        <v>0.97160000000000002</v>
      </c>
      <c r="I584" s="443">
        <v>43209.658333333333</v>
      </c>
      <c r="J584">
        <v>0.97209999999999996</v>
      </c>
      <c r="N584">
        <v>3.09</v>
      </c>
      <c r="Q584">
        <v>480</v>
      </c>
      <c r="R584" t="s">
        <v>97</v>
      </c>
      <c r="S584">
        <v>1</v>
      </c>
    </row>
    <row r="585" spans="1:19" x14ac:dyDescent="0.2">
      <c r="A585">
        <v>588</v>
      </c>
      <c r="B585" s="443">
        <v>43209.679861111108</v>
      </c>
      <c r="C585" t="s">
        <v>97</v>
      </c>
      <c r="D585">
        <v>0.06</v>
      </c>
      <c r="F585">
        <v>0.97160000000000002</v>
      </c>
      <c r="I585" s="443">
        <v>43209.750694444447</v>
      </c>
      <c r="J585">
        <v>0.97209999999999996</v>
      </c>
      <c r="N585">
        <v>3.09</v>
      </c>
      <c r="Q585">
        <v>481</v>
      </c>
      <c r="R585" t="s">
        <v>97</v>
      </c>
      <c r="S585">
        <v>1</v>
      </c>
    </row>
    <row r="586" spans="1:19" x14ac:dyDescent="0.2">
      <c r="A586">
        <v>589</v>
      </c>
      <c r="B586" s="443">
        <v>43209.917361111111</v>
      </c>
      <c r="C586" t="s">
        <v>97</v>
      </c>
      <c r="D586">
        <v>0.06</v>
      </c>
      <c r="F586">
        <v>0.97150000000000003</v>
      </c>
      <c r="I586" s="443">
        <v>43210.061111111114</v>
      </c>
      <c r="J586">
        <v>0.97199999999999998</v>
      </c>
      <c r="N586">
        <v>3.25</v>
      </c>
      <c r="Q586">
        <v>482</v>
      </c>
      <c r="R586" t="s">
        <v>97</v>
      </c>
      <c r="S586">
        <v>1</v>
      </c>
    </row>
    <row r="587" spans="1:19" x14ac:dyDescent="0.2">
      <c r="A587">
        <v>590</v>
      </c>
      <c r="B587" s="443">
        <v>43210.302777777775</v>
      </c>
      <c r="C587" t="s">
        <v>97</v>
      </c>
      <c r="D587">
        <v>0.06</v>
      </c>
      <c r="F587">
        <v>0.97189999999999999</v>
      </c>
      <c r="I587" s="443">
        <v>43210.356249999997</v>
      </c>
      <c r="J587">
        <v>0.97240000000000004</v>
      </c>
      <c r="N587">
        <v>3.09</v>
      </c>
      <c r="Q587">
        <v>483</v>
      </c>
      <c r="R587" t="s">
        <v>97</v>
      </c>
      <c r="S587">
        <v>1</v>
      </c>
    </row>
    <row r="588" spans="1:19" x14ac:dyDescent="0.2">
      <c r="A588">
        <v>591</v>
      </c>
      <c r="B588" s="443">
        <v>43210.559027777781</v>
      </c>
      <c r="C588" t="s">
        <v>97</v>
      </c>
      <c r="D588">
        <v>0.06</v>
      </c>
      <c r="F588">
        <v>0.97460000000000002</v>
      </c>
      <c r="I588" s="443">
        <v>43210.575694444444</v>
      </c>
      <c r="J588">
        <v>0.97509999999999997</v>
      </c>
      <c r="N588">
        <v>3.08</v>
      </c>
      <c r="Q588">
        <v>484</v>
      </c>
      <c r="R588" t="s">
        <v>97</v>
      </c>
      <c r="S588">
        <v>1</v>
      </c>
    </row>
    <row r="589" spans="1:19" x14ac:dyDescent="0.2">
      <c r="A589">
        <v>592</v>
      </c>
      <c r="B589" s="443">
        <v>43210.597222222219</v>
      </c>
      <c r="C589" t="s">
        <v>97</v>
      </c>
      <c r="D589">
        <v>0.06</v>
      </c>
      <c r="F589">
        <v>0.97519999999999996</v>
      </c>
      <c r="I589" s="443">
        <v>43210.618055555555</v>
      </c>
      <c r="J589">
        <v>0.97570000000000001</v>
      </c>
      <c r="N589">
        <v>3.07</v>
      </c>
      <c r="Q589">
        <v>485</v>
      </c>
      <c r="R589" t="s">
        <v>97</v>
      </c>
      <c r="S589">
        <v>1</v>
      </c>
    </row>
    <row r="590" spans="1:19" x14ac:dyDescent="0.2">
      <c r="A590">
        <v>593</v>
      </c>
      <c r="B590" s="443">
        <v>43210.629166666666</v>
      </c>
      <c r="C590" t="s">
        <v>97</v>
      </c>
      <c r="D590">
        <v>0.06</v>
      </c>
      <c r="F590">
        <v>0.97470000000000001</v>
      </c>
      <c r="I590" s="443">
        <v>43210.827777777777</v>
      </c>
      <c r="J590">
        <v>0.97519999999999996</v>
      </c>
      <c r="N590">
        <v>3.08</v>
      </c>
      <c r="Q590">
        <v>486</v>
      </c>
      <c r="R590" t="s">
        <v>97</v>
      </c>
      <c r="S590">
        <v>1</v>
      </c>
    </row>
    <row r="591" spans="1:19" x14ac:dyDescent="0.2">
      <c r="A591">
        <v>594</v>
      </c>
      <c r="B591" s="443">
        <v>43212.936111111114</v>
      </c>
      <c r="C591" t="s">
        <v>97</v>
      </c>
      <c r="D591">
        <v>0.06</v>
      </c>
      <c r="F591">
        <v>0.97570000000000001</v>
      </c>
      <c r="I591" s="443">
        <v>43212.991666666669</v>
      </c>
      <c r="J591">
        <v>0.97619999999999996</v>
      </c>
      <c r="N591">
        <v>3.07</v>
      </c>
      <c r="Q591">
        <v>487</v>
      </c>
      <c r="R591" t="s">
        <v>97</v>
      </c>
      <c r="S591">
        <v>1</v>
      </c>
    </row>
    <row r="592" spans="1:19" x14ac:dyDescent="0.2">
      <c r="A592">
        <v>595</v>
      </c>
      <c r="B592" s="443">
        <v>43213.305555555555</v>
      </c>
      <c r="C592" t="s">
        <v>97</v>
      </c>
      <c r="D592">
        <v>0.06</v>
      </c>
      <c r="F592">
        <v>0.97570000000000001</v>
      </c>
      <c r="I592" s="443">
        <v>43213.332638888889</v>
      </c>
      <c r="J592">
        <v>0.97619999999999996</v>
      </c>
      <c r="N592">
        <v>3.07</v>
      </c>
      <c r="Q592">
        <v>488</v>
      </c>
      <c r="R592" t="s">
        <v>97</v>
      </c>
      <c r="S592">
        <v>1</v>
      </c>
    </row>
    <row r="593" spans="1:19" x14ac:dyDescent="0.2">
      <c r="A593">
        <v>596</v>
      </c>
      <c r="B593" s="443">
        <v>43213.574999999997</v>
      </c>
      <c r="C593" t="s">
        <v>97</v>
      </c>
      <c r="D593">
        <v>0.06</v>
      </c>
      <c r="F593">
        <v>0.9768</v>
      </c>
      <c r="I593" s="443">
        <v>43213.587500000001</v>
      </c>
      <c r="J593">
        <v>0.97729999999999995</v>
      </c>
      <c r="N593">
        <v>3.07</v>
      </c>
      <c r="Q593">
        <v>489</v>
      </c>
      <c r="R593" t="s">
        <v>97</v>
      </c>
      <c r="S593">
        <v>1</v>
      </c>
    </row>
    <row r="594" spans="1:19" x14ac:dyDescent="0.2">
      <c r="A594">
        <v>597</v>
      </c>
      <c r="B594" s="443">
        <v>43214.522222222222</v>
      </c>
      <c r="C594" t="s">
        <v>97</v>
      </c>
      <c r="D594">
        <v>0.06</v>
      </c>
      <c r="F594">
        <v>0.97870000000000001</v>
      </c>
      <c r="I594" s="443">
        <v>43214.53125</v>
      </c>
      <c r="J594">
        <v>0.97919999999999996</v>
      </c>
      <c r="N594">
        <v>3.06</v>
      </c>
      <c r="Q594">
        <v>490</v>
      </c>
      <c r="R594" t="s">
        <v>97</v>
      </c>
      <c r="S594">
        <v>1</v>
      </c>
    </row>
    <row r="595" spans="1:19" x14ac:dyDescent="0.2">
      <c r="A595">
        <v>598</v>
      </c>
      <c r="B595" s="443">
        <v>43215.589583333334</v>
      </c>
      <c r="C595" t="s">
        <v>97</v>
      </c>
      <c r="D595">
        <v>0.06</v>
      </c>
      <c r="F595">
        <v>0.9839</v>
      </c>
      <c r="I595" s="443">
        <v>43215.602777777778</v>
      </c>
      <c r="J595">
        <v>0.98440000000000005</v>
      </c>
      <c r="N595">
        <v>3.05</v>
      </c>
      <c r="Q595">
        <v>491</v>
      </c>
      <c r="R595" t="s">
        <v>97</v>
      </c>
      <c r="S595">
        <v>1</v>
      </c>
    </row>
    <row r="596" spans="1:19" x14ac:dyDescent="0.2">
      <c r="A596">
        <v>599</v>
      </c>
      <c r="B596" s="443">
        <v>43216.265972222223</v>
      </c>
      <c r="C596" t="s">
        <v>97</v>
      </c>
      <c r="D596">
        <v>0.06</v>
      </c>
      <c r="F596">
        <v>0.98299999999999998</v>
      </c>
      <c r="I596" s="443">
        <v>43216.306250000001</v>
      </c>
      <c r="J596">
        <v>0.98350000000000004</v>
      </c>
      <c r="N596">
        <v>3.05</v>
      </c>
      <c r="Q596">
        <v>492</v>
      </c>
      <c r="R596" t="s">
        <v>97</v>
      </c>
      <c r="S596">
        <v>1</v>
      </c>
    </row>
    <row r="597" spans="1:19" x14ac:dyDescent="0.2">
      <c r="A597">
        <v>600</v>
      </c>
      <c r="B597" s="443">
        <v>43216.5</v>
      </c>
      <c r="C597" t="s">
        <v>97</v>
      </c>
      <c r="D597">
        <v>0.06</v>
      </c>
      <c r="F597">
        <v>0.9849</v>
      </c>
      <c r="I597" s="443">
        <v>43216.587500000001</v>
      </c>
      <c r="J597">
        <v>0.98540000000000005</v>
      </c>
      <c r="N597">
        <v>3.04</v>
      </c>
      <c r="Q597">
        <v>493</v>
      </c>
      <c r="R597" t="s">
        <v>97</v>
      </c>
      <c r="S597">
        <v>1</v>
      </c>
    </row>
    <row r="598" spans="1:19" x14ac:dyDescent="0.2">
      <c r="A598">
        <v>601</v>
      </c>
      <c r="B598" s="443">
        <v>43216.588888888888</v>
      </c>
      <c r="C598" t="s">
        <v>97</v>
      </c>
      <c r="D598">
        <v>0.06</v>
      </c>
      <c r="F598">
        <v>0.98560000000000003</v>
      </c>
      <c r="I598" s="443">
        <v>43216.59097222222</v>
      </c>
      <c r="J598">
        <v>0.98609999999999998</v>
      </c>
      <c r="N598">
        <v>3.04</v>
      </c>
      <c r="Q598">
        <v>494</v>
      </c>
      <c r="R598" t="s">
        <v>97</v>
      </c>
      <c r="S598">
        <v>1</v>
      </c>
    </row>
    <row r="599" spans="1:19" x14ac:dyDescent="0.2">
      <c r="A599">
        <v>602</v>
      </c>
      <c r="B599" s="443">
        <v>43216.592361111114</v>
      </c>
      <c r="C599" t="s">
        <v>97</v>
      </c>
      <c r="D599">
        <v>0.06</v>
      </c>
      <c r="F599">
        <v>0.98670000000000002</v>
      </c>
      <c r="I599" s="443">
        <v>43216.594444444447</v>
      </c>
      <c r="J599">
        <v>0.98719999999999997</v>
      </c>
      <c r="N599">
        <v>3.04</v>
      </c>
      <c r="Q599">
        <v>495</v>
      </c>
      <c r="R599" t="s">
        <v>97</v>
      </c>
      <c r="S599">
        <v>1</v>
      </c>
    </row>
    <row r="600" spans="1:19" x14ac:dyDescent="0.2">
      <c r="A600">
        <v>603</v>
      </c>
      <c r="B600" s="443">
        <v>43216.618055555555</v>
      </c>
      <c r="C600" t="s">
        <v>97</v>
      </c>
      <c r="D600">
        <v>0.06</v>
      </c>
      <c r="F600">
        <v>0.98850000000000005</v>
      </c>
      <c r="I600" s="443">
        <v>43216.790277777778</v>
      </c>
      <c r="J600">
        <v>0.98899999999999999</v>
      </c>
      <c r="N600">
        <v>3.03</v>
      </c>
      <c r="Q600">
        <v>496</v>
      </c>
      <c r="R600" t="s">
        <v>97</v>
      </c>
      <c r="S600">
        <v>1</v>
      </c>
    </row>
    <row r="601" spans="1:19" x14ac:dyDescent="0.2">
      <c r="A601">
        <v>604</v>
      </c>
      <c r="B601" s="443">
        <v>43216.876388888886</v>
      </c>
      <c r="C601" t="s">
        <v>97</v>
      </c>
      <c r="D601">
        <v>0.06</v>
      </c>
      <c r="F601">
        <v>0.98870000000000002</v>
      </c>
      <c r="I601" s="443">
        <v>43216.895833333336</v>
      </c>
      <c r="J601">
        <v>0.98919999999999997</v>
      </c>
      <c r="N601">
        <v>3.03</v>
      </c>
      <c r="Q601">
        <v>497</v>
      </c>
      <c r="R601" t="s">
        <v>97</v>
      </c>
      <c r="S601">
        <v>1</v>
      </c>
    </row>
    <row r="602" spans="1:19" x14ac:dyDescent="0.2">
      <c r="A602">
        <v>605</v>
      </c>
      <c r="B602" s="443">
        <v>43216.897222222222</v>
      </c>
      <c r="C602" t="s">
        <v>97</v>
      </c>
      <c r="D602">
        <v>0.06</v>
      </c>
      <c r="F602">
        <v>0.98939999999999995</v>
      </c>
      <c r="I602" s="443">
        <v>43217.259722222225</v>
      </c>
      <c r="J602">
        <v>0.9899</v>
      </c>
      <c r="N602">
        <v>3.19</v>
      </c>
      <c r="Q602">
        <v>498</v>
      </c>
      <c r="R602" t="s">
        <v>97</v>
      </c>
      <c r="S602">
        <v>1</v>
      </c>
    </row>
    <row r="603" spans="1:19" x14ac:dyDescent="0.2">
      <c r="A603">
        <v>606</v>
      </c>
      <c r="B603" s="443">
        <v>43217.370138888888</v>
      </c>
      <c r="C603" t="s">
        <v>97</v>
      </c>
      <c r="D603">
        <v>0.06</v>
      </c>
      <c r="F603">
        <v>0.99180000000000001</v>
      </c>
      <c r="I603" s="443">
        <v>43221.320833333331</v>
      </c>
      <c r="J603">
        <v>0.99219999999999997</v>
      </c>
      <c r="N603">
        <v>2.73</v>
      </c>
      <c r="Q603">
        <v>499</v>
      </c>
      <c r="R603" t="s">
        <v>97</v>
      </c>
      <c r="S603">
        <v>1</v>
      </c>
    </row>
    <row r="604" spans="1:19" x14ac:dyDescent="0.2">
      <c r="A604">
        <v>607</v>
      </c>
      <c r="B604" s="443">
        <v>43221.558333333334</v>
      </c>
      <c r="C604" t="s">
        <v>97</v>
      </c>
      <c r="D604">
        <v>0.06</v>
      </c>
      <c r="F604">
        <v>0.99470000000000003</v>
      </c>
      <c r="I604" s="443">
        <v>43221.579861111109</v>
      </c>
      <c r="J604">
        <v>0.99519999999999997</v>
      </c>
      <c r="N604">
        <v>3.01</v>
      </c>
      <c r="Q604">
        <v>500</v>
      </c>
      <c r="R604" t="s">
        <v>97</v>
      </c>
      <c r="S604">
        <v>1</v>
      </c>
    </row>
    <row r="605" spans="1:19" x14ac:dyDescent="0.2">
      <c r="A605">
        <v>608</v>
      </c>
      <c r="B605" s="443">
        <v>43221.59097222222</v>
      </c>
      <c r="C605" t="s">
        <v>97</v>
      </c>
      <c r="D605">
        <v>0.06</v>
      </c>
      <c r="F605">
        <v>0.99580000000000002</v>
      </c>
      <c r="I605" s="443">
        <v>43221.598611111112</v>
      </c>
      <c r="J605">
        <v>0.99629999999999996</v>
      </c>
      <c r="N605">
        <v>3.01</v>
      </c>
      <c r="Q605">
        <v>501</v>
      </c>
      <c r="R605" t="s">
        <v>97</v>
      </c>
      <c r="S605">
        <v>1</v>
      </c>
    </row>
    <row r="606" spans="1:19" x14ac:dyDescent="0.2">
      <c r="A606">
        <v>609</v>
      </c>
      <c r="B606" s="443">
        <v>43221.599305555559</v>
      </c>
      <c r="C606" t="s">
        <v>97</v>
      </c>
      <c r="D606">
        <v>0.06</v>
      </c>
      <c r="F606">
        <v>0.99660000000000004</v>
      </c>
      <c r="I606" s="443">
        <v>43222.566666666666</v>
      </c>
      <c r="J606">
        <v>0.99709999999999999</v>
      </c>
      <c r="N606">
        <v>3.17</v>
      </c>
      <c r="Q606">
        <v>502</v>
      </c>
      <c r="R606" t="s">
        <v>97</v>
      </c>
      <c r="S606">
        <v>1</v>
      </c>
    </row>
    <row r="607" spans="1:19" x14ac:dyDescent="0.2">
      <c r="A607">
        <v>610</v>
      </c>
      <c r="B607" s="443">
        <v>43222.572916666664</v>
      </c>
      <c r="C607" t="s">
        <v>97</v>
      </c>
      <c r="D607">
        <v>0.06</v>
      </c>
      <c r="F607">
        <v>0.998</v>
      </c>
      <c r="I607" s="443">
        <v>43222.584027777775</v>
      </c>
      <c r="J607">
        <v>0.99850000000000005</v>
      </c>
      <c r="N607">
        <v>3</v>
      </c>
      <c r="Q607">
        <v>503</v>
      </c>
      <c r="R607" t="s">
        <v>97</v>
      </c>
      <c r="S607">
        <v>1</v>
      </c>
    </row>
    <row r="608" spans="1:19" x14ac:dyDescent="0.2">
      <c r="A608">
        <v>611</v>
      </c>
      <c r="B608" s="443">
        <v>43222.754861111112</v>
      </c>
      <c r="C608" t="s">
        <v>97</v>
      </c>
      <c r="D608">
        <v>0.06</v>
      </c>
      <c r="F608">
        <v>0.99690000000000001</v>
      </c>
      <c r="I608" s="443">
        <v>43222.791666666664</v>
      </c>
      <c r="J608">
        <v>0.99739999999999995</v>
      </c>
      <c r="N608">
        <v>3.01</v>
      </c>
      <c r="Q608">
        <v>504</v>
      </c>
      <c r="R608" t="s">
        <v>97</v>
      </c>
      <c r="S608">
        <v>1</v>
      </c>
    </row>
    <row r="609" spans="1:19" x14ac:dyDescent="0.2">
      <c r="A609">
        <v>612</v>
      </c>
      <c r="B609" s="443">
        <v>43222.792361111111</v>
      </c>
      <c r="C609" t="s">
        <v>97</v>
      </c>
      <c r="D609">
        <v>0.06</v>
      </c>
      <c r="F609">
        <v>0.99819999999999998</v>
      </c>
      <c r="I609" s="443">
        <v>43222.813888888886</v>
      </c>
      <c r="J609">
        <v>0.99870000000000003</v>
      </c>
      <c r="N609">
        <v>3</v>
      </c>
      <c r="Q609">
        <v>505</v>
      </c>
      <c r="R609" t="s">
        <v>97</v>
      </c>
      <c r="S609">
        <v>1</v>
      </c>
    </row>
    <row r="610" spans="1:19" x14ac:dyDescent="0.2">
      <c r="A610">
        <v>613</v>
      </c>
      <c r="B610" s="443">
        <v>43222.821527777778</v>
      </c>
      <c r="C610" t="s">
        <v>97</v>
      </c>
      <c r="D610">
        <v>0.06</v>
      </c>
      <c r="F610">
        <v>0.99970000000000003</v>
      </c>
      <c r="I610" s="443">
        <v>43224.526388888888</v>
      </c>
      <c r="J610">
        <v>1.0001</v>
      </c>
      <c r="N610">
        <v>3.02</v>
      </c>
      <c r="Q610">
        <v>506</v>
      </c>
      <c r="R610" t="s">
        <v>97</v>
      </c>
      <c r="S610">
        <v>1</v>
      </c>
    </row>
    <row r="611" spans="1:19" x14ac:dyDescent="0.2">
      <c r="A611">
        <v>614</v>
      </c>
      <c r="B611" s="443">
        <v>43224.527083333334</v>
      </c>
      <c r="C611" t="s">
        <v>97</v>
      </c>
      <c r="D611">
        <v>0.06</v>
      </c>
      <c r="F611">
        <v>1.0009999999999999</v>
      </c>
      <c r="I611" s="443">
        <v>43224.54583333333</v>
      </c>
      <c r="J611">
        <v>1.0015000000000001</v>
      </c>
      <c r="N611">
        <v>2.99</v>
      </c>
      <c r="Q611">
        <v>507</v>
      </c>
      <c r="R611" t="s">
        <v>97</v>
      </c>
      <c r="S611">
        <v>1</v>
      </c>
    </row>
    <row r="612" spans="1:19" x14ac:dyDescent="0.2">
      <c r="A612">
        <v>615</v>
      </c>
      <c r="B612" s="443">
        <v>43224.54583333333</v>
      </c>
      <c r="C612" t="s">
        <v>97</v>
      </c>
      <c r="D612">
        <v>0.06</v>
      </c>
      <c r="F612">
        <v>1.0019</v>
      </c>
      <c r="I612" s="443">
        <v>43227.294444444444</v>
      </c>
      <c r="J612">
        <v>1.002</v>
      </c>
      <c r="N612">
        <v>0.76</v>
      </c>
      <c r="Q612">
        <v>508</v>
      </c>
      <c r="R612" t="s">
        <v>97</v>
      </c>
      <c r="S612">
        <v>2</v>
      </c>
    </row>
    <row r="613" spans="1:19" x14ac:dyDescent="0.2">
      <c r="A613">
        <v>616</v>
      </c>
      <c r="B613" s="443">
        <v>43227.24722222222</v>
      </c>
      <c r="C613" t="s">
        <v>97</v>
      </c>
      <c r="D613">
        <v>0.19</v>
      </c>
      <c r="F613">
        <v>1.0004</v>
      </c>
      <c r="I613" s="443">
        <v>43227.294444444444</v>
      </c>
      <c r="J613">
        <v>1.002</v>
      </c>
      <c r="N613">
        <v>30.34</v>
      </c>
      <c r="Q613">
        <v>508</v>
      </c>
      <c r="R613" t="s">
        <v>97</v>
      </c>
      <c r="S613">
        <v>2</v>
      </c>
    </row>
    <row r="614" spans="1:19" x14ac:dyDescent="0.2">
      <c r="A614">
        <v>617</v>
      </c>
      <c r="B614" s="443">
        <v>43227.623611111114</v>
      </c>
      <c r="C614" t="s">
        <v>97</v>
      </c>
      <c r="D614">
        <v>0.06</v>
      </c>
      <c r="F614">
        <v>1.0035000000000001</v>
      </c>
      <c r="I614" s="443">
        <v>43228.352083333331</v>
      </c>
      <c r="J614">
        <v>1.004</v>
      </c>
      <c r="N614">
        <v>3.15</v>
      </c>
      <c r="Q614">
        <v>509</v>
      </c>
      <c r="R614" t="s">
        <v>97</v>
      </c>
      <c r="S614">
        <v>1</v>
      </c>
    </row>
    <row r="615" spans="1:19" x14ac:dyDescent="0.2">
      <c r="A615">
        <v>618</v>
      </c>
      <c r="B615" s="443">
        <v>43228.504861111112</v>
      </c>
      <c r="C615" t="s">
        <v>97</v>
      </c>
      <c r="D615">
        <v>0.06</v>
      </c>
      <c r="F615">
        <v>1.0036</v>
      </c>
      <c r="I615" s="443">
        <v>43229.061805555553</v>
      </c>
      <c r="J615">
        <v>1.0041</v>
      </c>
      <c r="N615">
        <v>3.15</v>
      </c>
      <c r="Q615">
        <v>510</v>
      </c>
      <c r="R615" t="s">
        <v>97</v>
      </c>
      <c r="S615">
        <v>1</v>
      </c>
    </row>
    <row r="616" spans="1:19" x14ac:dyDescent="0.2">
      <c r="A616">
        <v>619</v>
      </c>
      <c r="B616" s="443">
        <v>43229.321527777778</v>
      </c>
      <c r="C616" t="s">
        <v>97</v>
      </c>
      <c r="D616">
        <v>0.06</v>
      </c>
      <c r="F616">
        <v>1.0038</v>
      </c>
      <c r="I616" s="443">
        <v>43229.667361111111</v>
      </c>
      <c r="J616">
        <v>1.0043</v>
      </c>
      <c r="N616">
        <v>2.99</v>
      </c>
      <c r="Q616">
        <v>511</v>
      </c>
      <c r="R616" t="s">
        <v>97</v>
      </c>
      <c r="S616">
        <v>1</v>
      </c>
    </row>
    <row r="617" spans="1:19" x14ac:dyDescent="0.2">
      <c r="A617">
        <v>620</v>
      </c>
      <c r="B617" s="443">
        <v>43229.674305555556</v>
      </c>
      <c r="C617" t="s">
        <v>97</v>
      </c>
      <c r="D617">
        <v>0.06</v>
      </c>
      <c r="F617">
        <v>1.0052000000000001</v>
      </c>
      <c r="I617" s="443">
        <v>43230.024305555555</v>
      </c>
      <c r="J617">
        <v>1.0056</v>
      </c>
      <c r="N617">
        <v>2.86</v>
      </c>
      <c r="Q617">
        <v>512</v>
      </c>
      <c r="R617" t="s">
        <v>97</v>
      </c>
      <c r="S617">
        <v>1</v>
      </c>
    </row>
    <row r="618" spans="1:19" x14ac:dyDescent="0.2">
      <c r="A618">
        <v>621</v>
      </c>
      <c r="B618" s="443">
        <v>43230.522222222222</v>
      </c>
      <c r="C618" t="s">
        <v>97</v>
      </c>
      <c r="D618">
        <v>0.06</v>
      </c>
      <c r="F618">
        <v>1.0012000000000001</v>
      </c>
      <c r="I618" s="443">
        <v>43230.572222222225</v>
      </c>
      <c r="J618">
        <v>1.0017</v>
      </c>
      <c r="N618">
        <v>2.99</v>
      </c>
      <c r="Q618">
        <v>513</v>
      </c>
      <c r="R618" t="s">
        <v>97</v>
      </c>
      <c r="S618">
        <v>1</v>
      </c>
    </row>
    <row r="619" spans="1:19" x14ac:dyDescent="0.2">
      <c r="A619">
        <v>622</v>
      </c>
      <c r="B619" s="443">
        <v>43230.572222222225</v>
      </c>
      <c r="C619" t="s">
        <v>97</v>
      </c>
      <c r="D619">
        <v>0.06</v>
      </c>
      <c r="F619">
        <v>1.002</v>
      </c>
      <c r="I619" s="443">
        <v>43230.586111111108</v>
      </c>
      <c r="J619">
        <v>1.0024999999999999</v>
      </c>
      <c r="N619">
        <v>2.99</v>
      </c>
      <c r="Q619">
        <v>514</v>
      </c>
      <c r="R619" t="s">
        <v>97</v>
      </c>
      <c r="S619">
        <v>1</v>
      </c>
    </row>
    <row r="620" spans="1:19" x14ac:dyDescent="0.2">
      <c r="A620">
        <v>623</v>
      </c>
      <c r="B620" s="443">
        <v>43230.600694444445</v>
      </c>
      <c r="C620" t="s">
        <v>97</v>
      </c>
      <c r="D620">
        <v>0.06</v>
      </c>
      <c r="F620">
        <v>1.0037</v>
      </c>
      <c r="I620" s="443">
        <v>43230.624305555553</v>
      </c>
      <c r="J620">
        <v>1.0042</v>
      </c>
      <c r="N620">
        <v>2.99</v>
      </c>
      <c r="Q620">
        <v>515</v>
      </c>
      <c r="R620" t="s">
        <v>97</v>
      </c>
      <c r="S620">
        <v>1</v>
      </c>
    </row>
    <row r="621" spans="1:19" x14ac:dyDescent="0.2">
      <c r="A621">
        <v>624</v>
      </c>
      <c r="B621" s="443">
        <v>43230.887499999997</v>
      </c>
      <c r="C621" t="s">
        <v>97</v>
      </c>
      <c r="D621">
        <v>0.06</v>
      </c>
      <c r="F621">
        <v>1.0034000000000001</v>
      </c>
      <c r="I621" s="443">
        <v>43231.275694444441</v>
      </c>
      <c r="J621">
        <v>1.0039</v>
      </c>
      <c r="N621">
        <v>3.15</v>
      </c>
      <c r="Q621">
        <v>516</v>
      </c>
      <c r="R621" t="s">
        <v>97</v>
      </c>
      <c r="S621">
        <v>1</v>
      </c>
    </row>
    <row r="622" spans="1:19" x14ac:dyDescent="0.2">
      <c r="A622">
        <v>625</v>
      </c>
      <c r="B622" s="443">
        <v>43231.588888888888</v>
      </c>
      <c r="C622" t="s">
        <v>97</v>
      </c>
      <c r="D622">
        <v>0.06</v>
      </c>
      <c r="F622">
        <v>0.99890000000000001</v>
      </c>
      <c r="I622" s="443">
        <v>43231.606944444444</v>
      </c>
      <c r="J622">
        <v>0.99939999999999996</v>
      </c>
      <c r="N622">
        <v>3</v>
      </c>
      <c r="Q622">
        <v>517</v>
      </c>
      <c r="R622" t="s">
        <v>97</v>
      </c>
      <c r="S622">
        <v>1</v>
      </c>
    </row>
    <row r="623" spans="1:19" x14ac:dyDescent="0.2">
      <c r="A623">
        <v>626</v>
      </c>
      <c r="B623" s="443">
        <v>43233.917361111111</v>
      </c>
      <c r="C623" t="s">
        <v>97</v>
      </c>
      <c r="D623">
        <v>0.06</v>
      </c>
      <c r="F623">
        <v>1.0005999999999999</v>
      </c>
      <c r="I623" s="443">
        <v>43234.878472222219</v>
      </c>
      <c r="J623">
        <v>1.0011000000000001</v>
      </c>
      <c r="N623">
        <v>3.16</v>
      </c>
      <c r="Q623">
        <v>518</v>
      </c>
      <c r="R623" t="s">
        <v>97</v>
      </c>
      <c r="S623">
        <v>1</v>
      </c>
    </row>
    <row r="624" spans="1:19" x14ac:dyDescent="0.2">
      <c r="A624">
        <v>627</v>
      </c>
      <c r="B624" s="443">
        <v>43235.521527777775</v>
      </c>
      <c r="C624" t="s">
        <v>97</v>
      </c>
      <c r="D624">
        <v>0.06</v>
      </c>
      <c r="F624">
        <v>1.0028999999999999</v>
      </c>
      <c r="I624" s="443">
        <v>43235.526388888888</v>
      </c>
      <c r="J624">
        <v>1.0034000000000001</v>
      </c>
      <c r="N624">
        <v>2.99</v>
      </c>
      <c r="Q624">
        <v>519</v>
      </c>
      <c r="R624" t="s">
        <v>97</v>
      </c>
      <c r="S624">
        <v>1</v>
      </c>
    </row>
    <row r="625" spans="1:19" x14ac:dyDescent="0.2">
      <c r="A625">
        <v>628</v>
      </c>
      <c r="B625" s="443">
        <v>43235.552083333336</v>
      </c>
      <c r="C625" t="s">
        <v>97</v>
      </c>
      <c r="D625">
        <v>0.06</v>
      </c>
      <c r="F625">
        <v>1.0028999999999999</v>
      </c>
      <c r="I625" s="443">
        <v>43235.555555555555</v>
      </c>
      <c r="J625">
        <v>1.0034000000000001</v>
      </c>
      <c r="N625">
        <v>2.99</v>
      </c>
      <c r="Q625">
        <v>520</v>
      </c>
      <c r="R625" t="s">
        <v>97</v>
      </c>
      <c r="S625">
        <v>1</v>
      </c>
    </row>
    <row r="626" spans="1:19" x14ac:dyDescent="0.2">
      <c r="A626">
        <v>629</v>
      </c>
      <c r="B626" s="443">
        <v>43235.722222222219</v>
      </c>
      <c r="C626" t="s">
        <v>97</v>
      </c>
      <c r="D626">
        <v>0.06</v>
      </c>
      <c r="F626">
        <v>1.0021</v>
      </c>
      <c r="I626" s="443">
        <v>43235.762499999997</v>
      </c>
      <c r="J626">
        <v>1.0025999999999999</v>
      </c>
      <c r="N626">
        <v>2.99</v>
      </c>
      <c r="Q626">
        <v>521</v>
      </c>
      <c r="R626" t="s">
        <v>97</v>
      </c>
      <c r="S626">
        <v>1</v>
      </c>
    </row>
    <row r="627" spans="1:19" x14ac:dyDescent="0.2">
      <c r="A627">
        <v>630</v>
      </c>
      <c r="B627" s="443">
        <v>43235.886111111111</v>
      </c>
      <c r="C627" t="s">
        <v>97</v>
      </c>
      <c r="D627">
        <v>0.06</v>
      </c>
      <c r="F627">
        <v>1.0017</v>
      </c>
      <c r="I627" s="443">
        <v>43237.404861111114</v>
      </c>
      <c r="J627">
        <v>1.0021</v>
      </c>
      <c r="N627">
        <v>3.01</v>
      </c>
      <c r="Q627">
        <v>522</v>
      </c>
      <c r="R627" t="s">
        <v>97</v>
      </c>
      <c r="S627">
        <v>1</v>
      </c>
    </row>
    <row r="628" spans="1:19" x14ac:dyDescent="0.2">
      <c r="A628">
        <v>631</v>
      </c>
      <c r="B628" s="443">
        <v>43237.515972222223</v>
      </c>
      <c r="C628" t="s">
        <v>97</v>
      </c>
      <c r="D628">
        <v>0.06</v>
      </c>
      <c r="F628">
        <v>1.0023</v>
      </c>
      <c r="I628" s="443">
        <v>43237.533333333333</v>
      </c>
      <c r="J628">
        <v>1.0027999999999999</v>
      </c>
      <c r="N628">
        <v>2.99</v>
      </c>
      <c r="Q628">
        <v>523</v>
      </c>
      <c r="R628" t="s">
        <v>97</v>
      </c>
      <c r="S628">
        <v>1</v>
      </c>
    </row>
    <row r="629" spans="1:19" x14ac:dyDescent="0.2">
      <c r="A629">
        <v>632</v>
      </c>
      <c r="B629" s="443">
        <v>43237.626388888886</v>
      </c>
      <c r="C629" t="s">
        <v>97</v>
      </c>
      <c r="D629">
        <v>0.06</v>
      </c>
      <c r="F629">
        <v>1.0025999999999999</v>
      </c>
      <c r="I629" s="443">
        <v>43248.459722222222</v>
      </c>
      <c r="J629">
        <v>0.99380000000000002</v>
      </c>
      <c r="N629">
        <v>-51.73</v>
      </c>
      <c r="Q629">
        <v>524</v>
      </c>
      <c r="R629" t="s">
        <v>97</v>
      </c>
      <c r="S629">
        <v>4</v>
      </c>
    </row>
    <row r="630" spans="1:19" x14ac:dyDescent="0.2">
      <c r="A630">
        <v>633</v>
      </c>
      <c r="B630" s="443">
        <v>43238.243750000001</v>
      </c>
      <c r="C630" t="s">
        <v>97</v>
      </c>
      <c r="D630">
        <v>0.19</v>
      </c>
      <c r="F630">
        <v>1.0006999999999999</v>
      </c>
      <c r="I630" s="443">
        <v>43248.459722222222</v>
      </c>
      <c r="J630">
        <v>0.99380000000000002</v>
      </c>
      <c r="N630">
        <v>-127.98</v>
      </c>
      <c r="Q630">
        <v>524</v>
      </c>
      <c r="R630" t="s">
        <v>97</v>
      </c>
      <c r="S630">
        <v>4</v>
      </c>
    </row>
    <row r="631" spans="1:19" x14ac:dyDescent="0.2">
      <c r="A631">
        <v>634</v>
      </c>
      <c r="B631" s="443">
        <v>43245.412499999999</v>
      </c>
      <c r="C631" t="s">
        <v>97</v>
      </c>
      <c r="D631">
        <v>0.59</v>
      </c>
      <c r="F631">
        <v>0.99360000000000004</v>
      </c>
      <c r="I631" s="443">
        <v>43248.459722222222</v>
      </c>
      <c r="J631">
        <v>0.99380000000000002</v>
      </c>
      <c r="N631">
        <v>13.4</v>
      </c>
      <c r="Q631">
        <v>524</v>
      </c>
      <c r="R631" t="s">
        <v>97</v>
      </c>
      <c r="S631">
        <v>4</v>
      </c>
    </row>
    <row r="632" spans="1:19" x14ac:dyDescent="0.2">
      <c r="A632">
        <v>635</v>
      </c>
      <c r="B632" s="443">
        <v>43245.01458333333</v>
      </c>
      <c r="C632" t="s">
        <v>97</v>
      </c>
      <c r="D632">
        <v>1.87</v>
      </c>
      <c r="F632">
        <v>0.99209999999999998</v>
      </c>
      <c r="I632" s="443">
        <v>43248.459722222222</v>
      </c>
      <c r="J632">
        <v>0.99380000000000002</v>
      </c>
      <c r="N632">
        <v>324.73</v>
      </c>
      <c r="Q632">
        <v>524</v>
      </c>
      <c r="R632" t="s">
        <v>97</v>
      </c>
      <c r="S632">
        <v>4</v>
      </c>
    </row>
    <row r="633" spans="1:19" x14ac:dyDescent="0.2">
      <c r="A633">
        <v>636</v>
      </c>
      <c r="B633" s="443">
        <v>43248.46597222222</v>
      </c>
      <c r="C633" t="s">
        <v>97</v>
      </c>
      <c r="D633">
        <v>0.06</v>
      </c>
      <c r="F633">
        <v>0.99470000000000003</v>
      </c>
      <c r="I633" s="443">
        <v>43248.529166666667</v>
      </c>
      <c r="J633">
        <v>0.99519999999999997</v>
      </c>
      <c r="N633">
        <v>3.01</v>
      </c>
      <c r="Q633">
        <v>525</v>
      </c>
      <c r="R633" t="s">
        <v>97</v>
      </c>
      <c r="S633">
        <v>1</v>
      </c>
    </row>
    <row r="634" spans="1:19" x14ac:dyDescent="0.2">
      <c r="A634">
        <v>637</v>
      </c>
      <c r="B634" s="443">
        <v>43249.372916666667</v>
      </c>
      <c r="C634" t="s">
        <v>97</v>
      </c>
      <c r="D634">
        <v>0.06</v>
      </c>
      <c r="F634">
        <v>0.99390000000000001</v>
      </c>
      <c r="I634" s="443">
        <v>43249.381249999999</v>
      </c>
      <c r="J634">
        <v>0.99439999999999995</v>
      </c>
      <c r="N634">
        <v>3.02</v>
      </c>
      <c r="Q634">
        <v>526</v>
      </c>
      <c r="R634" t="s">
        <v>97</v>
      </c>
      <c r="S634">
        <v>1</v>
      </c>
    </row>
    <row r="635" spans="1:19" x14ac:dyDescent="0.2">
      <c r="A635">
        <v>638</v>
      </c>
      <c r="B635" s="443">
        <v>43249.396527777775</v>
      </c>
      <c r="C635" t="s">
        <v>97</v>
      </c>
      <c r="D635">
        <v>0.06</v>
      </c>
      <c r="F635">
        <v>0.99580000000000002</v>
      </c>
      <c r="I635" s="443">
        <v>43249.404861111114</v>
      </c>
      <c r="J635">
        <v>0.99629999999999996</v>
      </c>
      <c r="N635">
        <v>3.01</v>
      </c>
      <c r="Q635">
        <v>527</v>
      </c>
      <c r="R635" t="s">
        <v>97</v>
      </c>
      <c r="S635">
        <v>1</v>
      </c>
    </row>
    <row r="636" spans="1:19" x14ac:dyDescent="0.2">
      <c r="A636">
        <v>639</v>
      </c>
      <c r="B636" s="443">
        <v>43249.407638888886</v>
      </c>
      <c r="C636" t="s">
        <v>97</v>
      </c>
      <c r="D636">
        <v>0.06</v>
      </c>
      <c r="F636">
        <v>0.997</v>
      </c>
      <c r="I636" s="443">
        <v>43249.484027777777</v>
      </c>
      <c r="J636">
        <v>0.99750000000000005</v>
      </c>
      <c r="N636">
        <v>3.01</v>
      </c>
      <c r="Q636">
        <v>528</v>
      </c>
      <c r="R636" t="s">
        <v>97</v>
      </c>
      <c r="S636">
        <v>1</v>
      </c>
    </row>
    <row r="637" spans="1:19" x14ac:dyDescent="0.2">
      <c r="A637">
        <v>640</v>
      </c>
      <c r="B637" s="443">
        <v>43249.484722222223</v>
      </c>
      <c r="C637" t="s">
        <v>97</v>
      </c>
      <c r="D637">
        <v>0.06</v>
      </c>
      <c r="F637">
        <v>0.99780000000000002</v>
      </c>
      <c r="I637" s="443">
        <v>43249.490972222222</v>
      </c>
      <c r="J637">
        <v>0.99829999999999997</v>
      </c>
      <c r="N637">
        <v>3.01</v>
      </c>
      <c r="Q637">
        <v>529</v>
      </c>
      <c r="R637" t="s">
        <v>97</v>
      </c>
      <c r="S637">
        <v>1</v>
      </c>
    </row>
    <row r="638" spans="1:19" x14ac:dyDescent="0.2">
      <c r="A638">
        <v>641</v>
      </c>
      <c r="B638" s="443">
        <v>43249.491666666669</v>
      </c>
      <c r="C638" t="s">
        <v>97</v>
      </c>
      <c r="D638">
        <v>0.06</v>
      </c>
      <c r="F638">
        <v>0.99860000000000004</v>
      </c>
      <c r="I638" s="443">
        <v>43252.125</v>
      </c>
      <c r="J638">
        <v>0.98719999999999997</v>
      </c>
      <c r="N638">
        <v>-68.510000000000005</v>
      </c>
      <c r="Q638">
        <v>530</v>
      </c>
      <c r="R638" t="s">
        <v>97</v>
      </c>
      <c r="S638">
        <v>4</v>
      </c>
    </row>
    <row r="639" spans="1:19" x14ac:dyDescent="0.2">
      <c r="A639">
        <v>642</v>
      </c>
      <c r="B639" s="443">
        <v>43252.032638888886</v>
      </c>
      <c r="C639" t="s">
        <v>790</v>
      </c>
      <c r="D639">
        <v>0.19</v>
      </c>
      <c r="F639">
        <v>0.98919999999999997</v>
      </c>
      <c r="I639" s="443">
        <v>43252.125694444447</v>
      </c>
      <c r="J639">
        <v>0.98919999999999997</v>
      </c>
      <c r="K639" t="s">
        <v>791</v>
      </c>
      <c r="Q639">
        <v>530</v>
      </c>
      <c r="R639" t="s">
        <v>97</v>
      </c>
      <c r="S639">
        <v>4</v>
      </c>
    </row>
    <row r="640" spans="1:19" x14ac:dyDescent="0.2">
      <c r="A640">
        <v>643</v>
      </c>
      <c r="B640" s="443">
        <v>43252.125</v>
      </c>
      <c r="C640" t="s">
        <v>97</v>
      </c>
      <c r="D640">
        <v>0.59</v>
      </c>
      <c r="F640">
        <v>0.98770000000000002</v>
      </c>
      <c r="I640" s="443">
        <v>43252.125</v>
      </c>
      <c r="J640">
        <v>0.98729999999999996</v>
      </c>
      <c r="N640">
        <v>-23.9</v>
      </c>
      <c r="Q640">
        <v>530</v>
      </c>
      <c r="R640" t="s">
        <v>97</v>
      </c>
      <c r="S640">
        <v>4</v>
      </c>
    </row>
    <row r="641" spans="1:19" x14ac:dyDescent="0.2">
      <c r="A641">
        <v>644</v>
      </c>
      <c r="B641" s="443">
        <v>43252.053472222222</v>
      </c>
      <c r="C641" t="s">
        <v>97</v>
      </c>
      <c r="D641">
        <v>1.87</v>
      </c>
      <c r="F641">
        <v>0.98619999999999997</v>
      </c>
      <c r="I641" s="443">
        <v>43252.125</v>
      </c>
      <c r="J641">
        <v>0.98719999999999997</v>
      </c>
      <c r="N641">
        <v>189.42</v>
      </c>
      <c r="Q641">
        <v>530</v>
      </c>
      <c r="R641" t="s">
        <v>97</v>
      </c>
      <c r="S641">
        <v>4</v>
      </c>
    </row>
    <row r="642" spans="1:19" x14ac:dyDescent="0.2">
      <c r="A642">
        <v>645</v>
      </c>
      <c r="B642" s="443">
        <v>43252.290972222225</v>
      </c>
      <c r="C642" t="s">
        <v>97</v>
      </c>
      <c r="D642">
        <v>0.06</v>
      </c>
      <c r="F642">
        <v>0.98950000000000005</v>
      </c>
      <c r="I642" s="443">
        <v>43252.53402777778</v>
      </c>
      <c r="J642">
        <v>0.98939999999999995</v>
      </c>
      <c r="N642">
        <v>-0.61</v>
      </c>
      <c r="Q642">
        <v>531</v>
      </c>
      <c r="R642" t="s">
        <v>97</v>
      </c>
      <c r="S642">
        <v>2</v>
      </c>
    </row>
    <row r="643" spans="1:19" x14ac:dyDescent="0.2">
      <c r="A643">
        <v>646</v>
      </c>
      <c r="B643" s="443">
        <v>43252.518055555556</v>
      </c>
      <c r="C643" t="s">
        <v>97</v>
      </c>
      <c r="D643">
        <v>0.19</v>
      </c>
      <c r="F643">
        <v>0.98780000000000001</v>
      </c>
      <c r="I643" s="443">
        <v>43252.53402777778</v>
      </c>
      <c r="J643">
        <v>0.98939999999999995</v>
      </c>
      <c r="N643">
        <v>30.73</v>
      </c>
      <c r="Q643">
        <v>531</v>
      </c>
      <c r="R643" t="s">
        <v>97</v>
      </c>
      <c r="S643">
        <v>2</v>
      </c>
    </row>
    <row r="644" spans="1:19" x14ac:dyDescent="0.2">
      <c r="A644">
        <v>647</v>
      </c>
      <c r="B644" s="443">
        <v>43252.583333333336</v>
      </c>
      <c r="C644" t="s">
        <v>97</v>
      </c>
      <c r="D644">
        <v>0.06</v>
      </c>
      <c r="F644">
        <v>0.99129999999999996</v>
      </c>
      <c r="I644" s="443">
        <v>43259.527777777781</v>
      </c>
      <c r="J644">
        <v>0.98650000000000004</v>
      </c>
      <c r="N644">
        <v>-28.1</v>
      </c>
      <c r="Q644">
        <v>532</v>
      </c>
      <c r="R644" t="s">
        <v>97</v>
      </c>
      <c r="S644">
        <v>3</v>
      </c>
    </row>
    <row r="645" spans="1:19" x14ac:dyDescent="0.2">
      <c r="A645">
        <v>648</v>
      </c>
      <c r="B645" s="443">
        <v>43256.179166666669</v>
      </c>
      <c r="C645" t="s">
        <v>97</v>
      </c>
      <c r="D645">
        <v>0.19</v>
      </c>
      <c r="F645">
        <v>0.98909999999999998</v>
      </c>
      <c r="I645" s="443">
        <v>43259.527777777781</v>
      </c>
      <c r="J645">
        <v>0.98650000000000004</v>
      </c>
      <c r="N645">
        <v>-47.61</v>
      </c>
      <c r="Q645">
        <v>532</v>
      </c>
      <c r="R645" t="s">
        <v>97</v>
      </c>
      <c r="S645">
        <v>3</v>
      </c>
    </row>
    <row r="646" spans="1:19" x14ac:dyDescent="0.2">
      <c r="A646">
        <v>650</v>
      </c>
      <c r="B646" s="443">
        <v>43259.521527777775</v>
      </c>
      <c r="C646" t="s">
        <v>97</v>
      </c>
      <c r="D646">
        <v>1.87</v>
      </c>
      <c r="F646">
        <v>0.98540000000000005</v>
      </c>
      <c r="I646" s="443">
        <v>43259.527777777781</v>
      </c>
      <c r="J646">
        <v>0.98650000000000004</v>
      </c>
      <c r="N646">
        <v>208.5</v>
      </c>
      <c r="Q646">
        <v>532</v>
      </c>
      <c r="R646" t="s">
        <v>97</v>
      </c>
      <c r="S646">
        <v>3</v>
      </c>
    </row>
    <row r="647" spans="1:19" x14ac:dyDescent="0.2">
      <c r="A647">
        <v>649</v>
      </c>
      <c r="B647" s="443">
        <v>43259.527777777781</v>
      </c>
      <c r="C647" t="s">
        <v>97</v>
      </c>
      <c r="D647">
        <v>0.59</v>
      </c>
      <c r="F647">
        <v>0.9869</v>
      </c>
      <c r="I647" s="443">
        <v>43259.52847222222</v>
      </c>
      <c r="J647">
        <v>0.98680000000000001</v>
      </c>
      <c r="N647">
        <v>-5.98</v>
      </c>
      <c r="Q647">
        <v>533</v>
      </c>
      <c r="R647" t="s">
        <v>97</v>
      </c>
      <c r="S647">
        <v>1</v>
      </c>
    </row>
    <row r="648" spans="1:19" x14ac:dyDescent="0.2">
      <c r="A648">
        <v>651</v>
      </c>
      <c r="B648" s="443">
        <v>43259.52847222222</v>
      </c>
      <c r="C648" t="s">
        <v>97</v>
      </c>
      <c r="D648">
        <v>7.0000000000000007E-2</v>
      </c>
      <c r="F648">
        <v>0.98719999999999997</v>
      </c>
      <c r="I648" s="443">
        <v>43259.531944444447</v>
      </c>
      <c r="J648">
        <v>0.98770000000000002</v>
      </c>
      <c r="N648">
        <v>3.54</v>
      </c>
      <c r="Q648">
        <v>534</v>
      </c>
      <c r="R648" t="s">
        <v>97</v>
      </c>
      <c r="S648">
        <v>1</v>
      </c>
    </row>
    <row r="649" spans="1:19" x14ac:dyDescent="0.2">
      <c r="A649">
        <v>652</v>
      </c>
      <c r="B649" s="443">
        <v>43259.540277777778</v>
      </c>
      <c r="C649" t="s">
        <v>97</v>
      </c>
      <c r="D649">
        <v>7.0000000000000007E-2</v>
      </c>
      <c r="F649">
        <v>0.98850000000000005</v>
      </c>
      <c r="I649" s="443">
        <v>43264.336805555555</v>
      </c>
      <c r="J649">
        <v>0.9889</v>
      </c>
      <c r="N649">
        <v>3.37</v>
      </c>
      <c r="Q649">
        <v>535</v>
      </c>
      <c r="R649" t="s">
        <v>97</v>
      </c>
      <c r="S649">
        <v>1</v>
      </c>
    </row>
    <row r="650" spans="1:19" x14ac:dyDescent="0.2">
      <c r="A650">
        <v>653</v>
      </c>
      <c r="B650" s="443">
        <v>43264.337500000001</v>
      </c>
      <c r="C650" t="s">
        <v>97</v>
      </c>
      <c r="D650">
        <v>7.0000000000000007E-2</v>
      </c>
      <c r="F650">
        <v>0.98950000000000005</v>
      </c>
      <c r="I650" s="443">
        <v>43265.536805555559</v>
      </c>
      <c r="J650">
        <v>0.9899</v>
      </c>
      <c r="N650">
        <v>3.37</v>
      </c>
      <c r="Q650">
        <v>536</v>
      </c>
      <c r="R650" t="s">
        <v>97</v>
      </c>
      <c r="S650">
        <v>1</v>
      </c>
    </row>
    <row r="651" spans="1:19" x14ac:dyDescent="0.2">
      <c r="A651">
        <v>654</v>
      </c>
      <c r="B651" s="443">
        <v>43265.570138888892</v>
      </c>
      <c r="C651" t="s">
        <v>97</v>
      </c>
      <c r="D651">
        <v>7.0000000000000007E-2</v>
      </c>
      <c r="F651">
        <v>0.99209999999999998</v>
      </c>
      <c r="I651" s="443">
        <v>43265.579861111109</v>
      </c>
      <c r="J651">
        <v>0.99260000000000004</v>
      </c>
      <c r="N651">
        <v>3.53</v>
      </c>
      <c r="Q651">
        <v>537</v>
      </c>
      <c r="R651" t="s">
        <v>97</v>
      </c>
      <c r="S651">
        <v>1</v>
      </c>
    </row>
    <row r="652" spans="1:19" x14ac:dyDescent="0.2">
      <c r="A652">
        <v>655</v>
      </c>
      <c r="B652" s="443">
        <v>43265.589583333334</v>
      </c>
      <c r="C652" t="s">
        <v>97</v>
      </c>
      <c r="D652">
        <v>7.0000000000000007E-2</v>
      </c>
      <c r="F652">
        <v>0.99429999999999996</v>
      </c>
      <c r="I652" s="443">
        <v>43265.600694444445</v>
      </c>
      <c r="J652">
        <v>0.99480000000000002</v>
      </c>
      <c r="N652">
        <v>3.52</v>
      </c>
      <c r="Q652">
        <v>538</v>
      </c>
      <c r="R652" t="s">
        <v>97</v>
      </c>
      <c r="S652">
        <v>1</v>
      </c>
    </row>
    <row r="653" spans="1:19" x14ac:dyDescent="0.2">
      <c r="A653">
        <v>656</v>
      </c>
      <c r="B653" s="443">
        <v>43265.601388888892</v>
      </c>
      <c r="C653" t="s">
        <v>97</v>
      </c>
      <c r="D653">
        <v>7.0000000000000007E-2</v>
      </c>
      <c r="F653">
        <v>0.995</v>
      </c>
      <c r="I653" s="443">
        <v>43265.730555555558</v>
      </c>
      <c r="J653">
        <v>0.99550000000000005</v>
      </c>
      <c r="N653">
        <v>3.52</v>
      </c>
      <c r="Q653">
        <v>539</v>
      </c>
      <c r="R653" t="s">
        <v>97</v>
      </c>
      <c r="S653">
        <v>1</v>
      </c>
    </row>
    <row r="654" spans="1:19" x14ac:dyDescent="0.2">
      <c r="A654">
        <v>657</v>
      </c>
      <c r="B654" s="443">
        <v>43265.736805555556</v>
      </c>
      <c r="C654" t="s">
        <v>97</v>
      </c>
      <c r="D654">
        <v>7.0000000000000007E-2</v>
      </c>
      <c r="F654">
        <v>0.99690000000000001</v>
      </c>
      <c r="I654" s="443">
        <v>43266.004861111112</v>
      </c>
      <c r="J654">
        <v>0.99739999999999995</v>
      </c>
      <c r="N654">
        <v>3.69</v>
      </c>
      <c r="Q654">
        <v>540</v>
      </c>
      <c r="R654" t="s">
        <v>97</v>
      </c>
      <c r="S654">
        <v>1</v>
      </c>
    </row>
    <row r="655" spans="1:19" x14ac:dyDescent="0.2">
      <c r="A655">
        <v>658</v>
      </c>
      <c r="B655" s="443">
        <v>43266.375694444447</v>
      </c>
      <c r="C655" t="s">
        <v>97</v>
      </c>
      <c r="D655">
        <v>7.0000000000000007E-2</v>
      </c>
      <c r="F655">
        <v>0.997</v>
      </c>
      <c r="I655" s="443">
        <v>43266.422222222223</v>
      </c>
      <c r="J655">
        <v>0.99750000000000005</v>
      </c>
      <c r="N655">
        <v>3.51</v>
      </c>
      <c r="Q655">
        <v>541</v>
      </c>
      <c r="R655" t="s">
        <v>97</v>
      </c>
      <c r="S655">
        <v>1</v>
      </c>
    </row>
    <row r="656" spans="1:19" x14ac:dyDescent="0.2">
      <c r="A656">
        <v>659</v>
      </c>
      <c r="B656" s="443">
        <v>43266.42291666667</v>
      </c>
      <c r="C656" t="s">
        <v>97</v>
      </c>
      <c r="D656">
        <v>7.0000000000000007E-2</v>
      </c>
      <c r="F656">
        <v>0.99790000000000001</v>
      </c>
      <c r="I656" s="443">
        <v>43266.43472222222</v>
      </c>
      <c r="J656">
        <v>0.99839999999999995</v>
      </c>
      <c r="N656">
        <v>3.51</v>
      </c>
      <c r="Q656">
        <v>542</v>
      </c>
      <c r="R656" t="s">
        <v>97</v>
      </c>
      <c r="S656">
        <v>1</v>
      </c>
    </row>
    <row r="657" spans="1:19" x14ac:dyDescent="0.2">
      <c r="A657">
        <v>660</v>
      </c>
      <c r="B657" s="443">
        <v>43266.4375</v>
      </c>
      <c r="C657" t="s">
        <v>97</v>
      </c>
      <c r="D657">
        <v>7.0000000000000007E-2</v>
      </c>
      <c r="F657">
        <v>0.99829999999999997</v>
      </c>
      <c r="I657" s="443">
        <v>43269.3</v>
      </c>
      <c r="J657">
        <v>0.99880000000000002</v>
      </c>
      <c r="N657">
        <v>3.68</v>
      </c>
      <c r="Q657">
        <v>543</v>
      </c>
      <c r="R657" t="s">
        <v>97</v>
      </c>
      <c r="S657">
        <v>1</v>
      </c>
    </row>
    <row r="658" spans="1:19" x14ac:dyDescent="0.2">
      <c r="A658">
        <v>661</v>
      </c>
      <c r="B658" s="443">
        <v>43269.333333333336</v>
      </c>
      <c r="C658" t="s">
        <v>97</v>
      </c>
      <c r="D658">
        <v>7.0000000000000007E-2</v>
      </c>
      <c r="F658">
        <v>0.99790000000000001</v>
      </c>
      <c r="I658" s="443">
        <v>43271.338888888888</v>
      </c>
      <c r="J658">
        <v>0.99739999999999995</v>
      </c>
      <c r="N658">
        <v>-3.15</v>
      </c>
      <c r="Q658">
        <v>544</v>
      </c>
      <c r="R658" t="s">
        <v>97</v>
      </c>
      <c r="S658">
        <v>3</v>
      </c>
    </row>
    <row r="659" spans="1:19" x14ac:dyDescent="0.2">
      <c r="A659">
        <v>662</v>
      </c>
      <c r="B659" s="443">
        <v>43271.216666666667</v>
      </c>
      <c r="C659" t="s">
        <v>97</v>
      </c>
      <c r="D659">
        <v>0.22</v>
      </c>
      <c r="F659">
        <v>0.99639999999999995</v>
      </c>
      <c r="I659" s="443">
        <v>43271.338888888888</v>
      </c>
      <c r="J659">
        <v>0.99739999999999995</v>
      </c>
      <c r="N659">
        <v>22.06</v>
      </c>
      <c r="Q659">
        <v>544</v>
      </c>
      <c r="R659" t="s">
        <v>97</v>
      </c>
      <c r="S659">
        <v>3</v>
      </c>
    </row>
    <row r="660" spans="1:19" x14ac:dyDescent="0.2">
      <c r="A660">
        <v>663</v>
      </c>
      <c r="B660" s="443">
        <v>43271.004166666666</v>
      </c>
      <c r="C660" t="s">
        <v>97</v>
      </c>
      <c r="D660">
        <v>0.68</v>
      </c>
      <c r="F660">
        <v>0.99490000000000001</v>
      </c>
      <c r="I660" s="443">
        <v>43271.338888888888</v>
      </c>
      <c r="J660">
        <v>0.99739999999999995</v>
      </c>
      <c r="N660">
        <v>170.44</v>
      </c>
      <c r="Q660">
        <v>544</v>
      </c>
      <c r="R660" t="s">
        <v>97</v>
      </c>
      <c r="S660">
        <v>3</v>
      </c>
    </row>
    <row r="661" spans="1:19" x14ac:dyDescent="0.2">
      <c r="A661">
        <v>664</v>
      </c>
      <c r="B661" s="443">
        <v>43271.339583333334</v>
      </c>
      <c r="C661" t="s">
        <v>97</v>
      </c>
      <c r="D661">
        <v>7.0000000000000007E-2</v>
      </c>
      <c r="F661">
        <v>0.99780000000000002</v>
      </c>
      <c r="I661" s="443">
        <v>43272.218055555553</v>
      </c>
      <c r="J661">
        <v>0.99819999999999998</v>
      </c>
      <c r="N661">
        <v>3.35</v>
      </c>
      <c r="Q661">
        <v>545</v>
      </c>
      <c r="R661" t="s">
        <v>97</v>
      </c>
      <c r="S661">
        <v>1</v>
      </c>
    </row>
    <row r="662" spans="1:19" x14ac:dyDescent="0.2">
      <c r="A662">
        <v>665</v>
      </c>
      <c r="B662" s="443">
        <v>43272.274305555555</v>
      </c>
      <c r="C662" t="s">
        <v>97</v>
      </c>
      <c r="D662">
        <v>7.0000000000000007E-2</v>
      </c>
      <c r="F662">
        <v>0.99850000000000005</v>
      </c>
      <c r="I662" s="443">
        <v>43277.59097222222</v>
      </c>
      <c r="J662">
        <v>0.99029999999999996</v>
      </c>
      <c r="N662">
        <v>-57.42</v>
      </c>
      <c r="Q662">
        <v>546</v>
      </c>
      <c r="R662" t="s">
        <v>97</v>
      </c>
      <c r="S662">
        <v>4</v>
      </c>
    </row>
    <row r="663" spans="1:19" x14ac:dyDescent="0.2">
      <c r="A663">
        <v>666</v>
      </c>
      <c r="B663" s="443">
        <v>43276.260416666664</v>
      </c>
      <c r="C663" t="s">
        <v>790</v>
      </c>
      <c r="D663">
        <v>0.22</v>
      </c>
      <c r="F663">
        <v>0.99239999999999995</v>
      </c>
      <c r="I663" s="443">
        <v>43277.591666666667</v>
      </c>
      <c r="J663">
        <v>0.99239999999999995</v>
      </c>
      <c r="K663" t="s">
        <v>791</v>
      </c>
      <c r="Q663">
        <v>546</v>
      </c>
      <c r="R663" t="s">
        <v>97</v>
      </c>
      <c r="S663">
        <v>4</v>
      </c>
    </row>
    <row r="664" spans="1:19" x14ac:dyDescent="0.2">
      <c r="A664">
        <v>667</v>
      </c>
      <c r="B664" s="443">
        <v>43276.260416666664</v>
      </c>
      <c r="C664" t="s">
        <v>790</v>
      </c>
      <c r="D664">
        <v>0.68</v>
      </c>
      <c r="F664">
        <v>0.9909</v>
      </c>
      <c r="I664" s="443">
        <v>43277.591666666667</v>
      </c>
      <c r="J664">
        <v>0.9909</v>
      </c>
      <c r="K664" t="s">
        <v>791</v>
      </c>
      <c r="Q664">
        <v>546</v>
      </c>
      <c r="R664" t="s">
        <v>97</v>
      </c>
      <c r="S664">
        <v>4</v>
      </c>
    </row>
    <row r="665" spans="1:19" x14ac:dyDescent="0.2">
      <c r="A665">
        <v>668</v>
      </c>
      <c r="B665" s="443">
        <v>43277.348611111112</v>
      </c>
      <c r="C665" t="s">
        <v>97</v>
      </c>
      <c r="D665">
        <v>2.19</v>
      </c>
      <c r="F665">
        <v>0.98939999999999995</v>
      </c>
      <c r="I665" s="443">
        <v>43277.59097222222</v>
      </c>
      <c r="J665">
        <v>0.99029999999999996</v>
      </c>
      <c r="N665">
        <v>199.03</v>
      </c>
      <c r="Q665">
        <v>546</v>
      </c>
      <c r="R665" t="s">
        <v>97</v>
      </c>
      <c r="S665">
        <v>4</v>
      </c>
    </row>
    <row r="666" spans="1:19" x14ac:dyDescent="0.2">
      <c r="A666">
        <v>669</v>
      </c>
      <c r="B666" s="443">
        <v>43277.597222222219</v>
      </c>
      <c r="C666" t="s">
        <v>97</v>
      </c>
      <c r="D666">
        <v>7.0000000000000007E-2</v>
      </c>
      <c r="F666">
        <v>0.99180000000000001</v>
      </c>
      <c r="I666" s="443">
        <v>43277.722222222219</v>
      </c>
      <c r="J666">
        <v>0.99229999999999996</v>
      </c>
      <c r="N666">
        <v>3.53</v>
      </c>
      <c r="Q666">
        <v>547</v>
      </c>
      <c r="R666" t="s">
        <v>97</v>
      </c>
      <c r="S666">
        <v>1</v>
      </c>
    </row>
    <row r="667" spans="1:19" x14ac:dyDescent="0.2">
      <c r="A667">
        <v>670</v>
      </c>
      <c r="B667" s="443">
        <v>43277.875</v>
      </c>
      <c r="C667" t="s">
        <v>97</v>
      </c>
      <c r="D667">
        <v>7.0000000000000007E-2</v>
      </c>
      <c r="F667">
        <v>0.99129999999999996</v>
      </c>
      <c r="I667" s="443">
        <v>43278.404166666667</v>
      </c>
      <c r="J667">
        <v>0.99180000000000001</v>
      </c>
      <c r="N667">
        <v>3.71</v>
      </c>
      <c r="Q667">
        <v>548</v>
      </c>
      <c r="R667" t="s">
        <v>97</v>
      </c>
      <c r="S667">
        <v>1</v>
      </c>
    </row>
    <row r="668" spans="1:19" x14ac:dyDescent="0.2">
      <c r="A668">
        <v>671</v>
      </c>
      <c r="B668" s="443">
        <v>43278.415277777778</v>
      </c>
      <c r="C668" t="s">
        <v>97</v>
      </c>
      <c r="D668">
        <v>7.0000000000000007E-2</v>
      </c>
      <c r="F668">
        <v>0.99280000000000002</v>
      </c>
      <c r="I668" s="443">
        <v>43278.489583333336</v>
      </c>
      <c r="J668">
        <v>0.99329999999999996</v>
      </c>
      <c r="N668">
        <v>3.52</v>
      </c>
      <c r="Q668">
        <v>549</v>
      </c>
      <c r="R668" t="s">
        <v>97</v>
      </c>
      <c r="S668">
        <v>1</v>
      </c>
    </row>
    <row r="669" spans="1:19" x14ac:dyDescent="0.2">
      <c r="A669">
        <v>672</v>
      </c>
      <c r="B669" s="443">
        <v>43278.521527777775</v>
      </c>
      <c r="C669" t="s">
        <v>97</v>
      </c>
      <c r="D669">
        <v>7.0000000000000007E-2</v>
      </c>
      <c r="F669">
        <v>0.99350000000000005</v>
      </c>
      <c r="I669" s="443">
        <v>43278.554861111108</v>
      </c>
      <c r="J669">
        <v>0.99399999999999999</v>
      </c>
      <c r="N669">
        <v>3.52</v>
      </c>
      <c r="Q669">
        <v>550</v>
      </c>
      <c r="R669" t="s">
        <v>97</v>
      </c>
      <c r="S669">
        <v>1</v>
      </c>
    </row>
    <row r="670" spans="1:19" x14ac:dyDescent="0.2">
      <c r="A670">
        <v>673</v>
      </c>
      <c r="B670" s="443">
        <v>43278.62222222222</v>
      </c>
      <c r="C670" t="s">
        <v>97</v>
      </c>
      <c r="D670">
        <v>7.0000000000000007E-2</v>
      </c>
      <c r="F670">
        <v>0.99509999999999998</v>
      </c>
      <c r="I670" s="443">
        <v>43278.64166666667</v>
      </c>
      <c r="J670">
        <v>0.99560000000000004</v>
      </c>
      <c r="N670">
        <v>3.52</v>
      </c>
      <c r="Q670">
        <v>551</v>
      </c>
      <c r="R670" t="s">
        <v>97</v>
      </c>
      <c r="S670">
        <v>1</v>
      </c>
    </row>
    <row r="671" spans="1:19" x14ac:dyDescent="0.2">
      <c r="A671">
        <v>674</v>
      </c>
      <c r="B671" s="443">
        <v>43278.881249999999</v>
      </c>
      <c r="C671" t="s">
        <v>97</v>
      </c>
      <c r="D671">
        <v>7.0000000000000007E-2</v>
      </c>
      <c r="F671">
        <v>0.99709999999999999</v>
      </c>
      <c r="I671" s="443">
        <v>43279.209722222222</v>
      </c>
      <c r="J671">
        <v>0.99750000000000005</v>
      </c>
      <c r="N671">
        <v>3.35</v>
      </c>
      <c r="Q671">
        <v>552</v>
      </c>
      <c r="R671" t="s">
        <v>97</v>
      </c>
      <c r="S671">
        <v>1</v>
      </c>
    </row>
    <row r="672" spans="1:19" x14ac:dyDescent="0.2">
      <c r="A672">
        <v>675</v>
      </c>
      <c r="B672" s="443">
        <v>43279.272916666669</v>
      </c>
      <c r="C672" t="s">
        <v>97</v>
      </c>
      <c r="D672">
        <v>7.0000000000000007E-2</v>
      </c>
      <c r="F672">
        <v>0.99890000000000001</v>
      </c>
      <c r="I672" s="443">
        <v>43285.640972222223</v>
      </c>
      <c r="J672">
        <v>0.99380000000000002</v>
      </c>
      <c r="N672">
        <v>-35.19</v>
      </c>
      <c r="Q672">
        <v>553</v>
      </c>
      <c r="R672" t="s">
        <v>97</v>
      </c>
      <c r="S672">
        <v>4</v>
      </c>
    </row>
    <row r="673" spans="1:19" x14ac:dyDescent="0.2">
      <c r="A673">
        <v>676</v>
      </c>
      <c r="B673" s="443">
        <v>43284.964583333334</v>
      </c>
      <c r="C673" t="s">
        <v>790</v>
      </c>
      <c r="D673">
        <v>0.22</v>
      </c>
      <c r="F673">
        <v>0.996</v>
      </c>
      <c r="I673" s="443">
        <v>43285.64166666667</v>
      </c>
      <c r="J673">
        <v>0.996</v>
      </c>
      <c r="K673" t="s">
        <v>791</v>
      </c>
      <c r="Q673">
        <v>553</v>
      </c>
      <c r="R673" t="s">
        <v>97</v>
      </c>
      <c r="S673">
        <v>4</v>
      </c>
    </row>
    <row r="674" spans="1:19" x14ac:dyDescent="0.2">
      <c r="A674">
        <v>677</v>
      </c>
      <c r="B674" s="443">
        <v>43284.964583333334</v>
      </c>
      <c r="C674" t="s">
        <v>790</v>
      </c>
      <c r="D674">
        <v>0.68</v>
      </c>
      <c r="F674">
        <v>0.99450000000000005</v>
      </c>
      <c r="I674" s="443">
        <v>43285.64166666667</v>
      </c>
      <c r="J674">
        <v>0.99450000000000005</v>
      </c>
      <c r="K674" t="s">
        <v>791</v>
      </c>
      <c r="Q674">
        <v>553</v>
      </c>
      <c r="R674" t="s">
        <v>97</v>
      </c>
      <c r="S674">
        <v>4</v>
      </c>
    </row>
    <row r="675" spans="1:19" x14ac:dyDescent="0.2">
      <c r="A675">
        <v>678</v>
      </c>
      <c r="B675" s="443">
        <v>43285.340277777781</v>
      </c>
      <c r="C675" t="s">
        <v>97</v>
      </c>
      <c r="D675">
        <v>2.19</v>
      </c>
      <c r="F675">
        <v>0.99299999999999999</v>
      </c>
      <c r="I675" s="443">
        <v>43285.640972222223</v>
      </c>
      <c r="J675">
        <v>0.99380000000000002</v>
      </c>
      <c r="N675">
        <v>176.29</v>
      </c>
      <c r="Q675">
        <v>553</v>
      </c>
      <c r="R675" t="s">
        <v>97</v>
      </c>
      <c r="S675">
        <v>4</v>
      </c>
    </row>
    <row r="676" spans="1:19" x14ac:dyDescent="0.2">
      <c r="A676">
        <v>679</v>
      </c>
      <c r="B676" s="443">
        <v>43285.845138888886</v>
      </c>
      <c r="C676" t="s">
        <v>97</v>
      </c>
      <c r="D676">
        <v>0.08</v>
      </c>
      <c r="F676">
        <v>0.99309999999999998</v>
      </c>
      <c r="I676" s="443">
        <v>43286.072222222225</v>
      </c>
      <c r="J676">
        <v>0.99350000000000005</v>
      </c>
      <c r="N676">
        <v>3.84</v>
      </c>
      <c r="Q676">
        <v>554</v>
      </c>
      <c r="R676" t="s">
        <v>97</v>
      </c>
      <c r="S676">
        <v>1</v>
      </c>
    </row>
    <row r="677" spans="1:19" x14ac:dyDescent="0.2">
      <c r="A677">
        <v>680</v>
      </c>
      <c r="B677" s="443">
        <v>43286.583333333336</v>
      </c>
      <c r="C677" t="s">
        <v>97</v>
      </c>
      <c r="D677">
        <v>0.08</v>
      </c>
      <c r="F677">
        <v>0.99309999999999998</v>
      </c>
      <c r="I677" s="443">
        <v>43286.749305555553</v>
      </c>
      <c r="J677">
        <v>0.99360000000000004</v>
      </c>
      <c r="N677">
        <v>4.03</v>
      </c>
      <c r="Q677">
        <v>555</v>
      </c>
      <c r="R677" t="s">
        <v>97</v>
      </c>
      <c r="S677">
        <v>1</v>
      </c>
    </row>
    <row r="678" spans="1:19" x14ac:dyDescent="0.2">
      <c r="A678">
        <v>681</v>
      </c>
      <c r="B678" s="443">
        <v>43286.893055555556</v>
      </c>
      <c r="C678" t="s">
        <v>97</v>
      </c>
      <c r="D678">
        <v>0.08</v>
      </c>
      <c r="F678">
        <v>0.99360000000000004</v>
      </c>
      <c r="I678" s="443">
        <v>43287.068749999999</v>
      </c>
      <c r="J678">
        <v>0.99409999999999998</v>
      </c>
      <c r="N678">
        <v>4.2300000000000004</v>
      </c>
      <c r="Q678">
        <v>556</v>
      </c>
      <c r="R678" t="s">
        <v>97</v>
      </c>
      <c r="S678">
        <v>1</v>
      </c>
    </row>
    <row r="679" spans="1:19" x14ac:dyDescent="0.2">
      <c r="A679">
        <v>682</v>
      </c>
      <c r="B679" s="443">
        <v>43287.520833333336</v>
      </c>
      <c r="C679" t="s">
        <v>97</v>
      </c>
      <c r="D679">
        <v>0.08</v>
      </c>
      <c r="F679">
        <v>0.99309999999999998</v>
      </c>
      <c r="I679" s="443">
        <v>43291.371527777781</v>
      </c>
      <c r="J679">
        <v>0.99350000000000005</v>
      </c>
      <c r="N679">
        <v>3.64</v>
      </c>
      <c r="Q679">
        <v>557</v>
      </c>
      <c r="R679" t="s">
        <v>97</v>
      </c>
      <c r="S679">
        <v>1</v>
      </c>
    </row>
    <row r="680" spans="1:19" x14ac:dyDescent="0.2">
      <c r="A680">
        <v>683</v>
      </c>
      <c r="B680" s="443">
        <v>43291.37777777778</v>
      </c>
      <c r="C680" t="s">
        <v>97</v>
      </c>
      <c r="D680">
        <v>0.08</v>
      </c>
      <c r="F680">
        <v>0.99380000000000002</v>
      </c>
      <c r="I680" s="443">
        <v>43291.443055555559</v>
      </c>
      <c r="J680">
        <v>0.99429999999999996</v>
      </c>
      <c r="N680">
        <v>4.0199999999999996</v>
      </c>
      <c r="Q680">
        <v>558</v>
      </c>
      <c r="R680" t="s">
        <v>97</v>
      </c>
      <c r="S680">
        <v>1</v>
      </c>
    </row>
    <row r="681" spans="1:19" x14ac:dyDescent="0.2">
      <c r="A681">
        <v>684</v>
      </c>
      <c r="B681" s="443">
        <v>43291.470833333333</v>
      </c>
      <c r="C681" t="s">
        <v>97</v>
      </c>
      <c r="D681">
        <v>0.08</v>
      </c>
      <c r="F681">
        <v>0.99609999999999999</v>
      </c>
      <c r="I681" s="443">
        <v>43293.34375</v>
      </c>
      <c r="J681">
        <v>0.99650000000000005</v>
      </c>
      <c r="N681">
        <v>4.04</v>
      </c>
      <c r="Q681">
        <v>559</v>
      </c>
      <c r="R681" t="s">
        <v>97</v>
      </c>
      <c r="S681">
        <v>1</v>
      </c>
    </row>
    <row r="682" spans="1:19" x14ac:dyDescent="0.2">
      <c r="A682">
        <v>685</v>
      </c>
      <c r="B682" s="443">
        <v>43293.552777777775</v>
      </c>
      <c r="C682" t="s">
        <v>97</v>
      </c>
      <c r="D682">
        <v>0.08</v>
      </c>
      <c r="F682">
        <v>0.99990000000000001</v>
      </c>
      <c r="I682" s="443">
        <v>43293.556944444441</v>
      </c>
      <c r="J682">
        <v>1.0004</v>
      </c>
      <c r="N682">
        <v>4</v>
      </c>
      <c r="Q682">
        <v>560</v>
      </c>
      <c r="R682" t="s">
        <v>97</v>
      </c>
      <c r="S682">
        <v>1</v>
      </c>
    </row>
    <row r="683" spans="1:19" x14ac:dyDescent="0.2">
      <c r="A683">
        <v>686</v>
      </c>
      <c r="B683" s="443">
        <v>43293.557638888888</v>
      </c>
      <c r="C683" t="s">
        <v>97</v>
      </c>
      <c r="D683">
        <v>0.08</v>
      </c>
      <c r="F683">
        <v>1.0007999999999999</v>
      </c>
      <c r="I683" s="443">
        <v>43293.567361111112</v>
      </c>
      <c r="J683">
        <v>1.0013000000000001</v>
      </c>
      <c r="N683">
        <v>3.99</v>
      </c>
      <c r="Q683">
        <v>561</v>
      </c>
      <c r="R683" t="s">
        <v>97</v>
      </c>
      <c r="S683">
        <v>1</v>
      </c>
    </row>
    <row r="684" spans="1:19" x14ac:dyDescent="0.2">
      <c r="A684">
        <v>687</v>
      </c>
      <c r="B684" s="443">
        <v>43293.568055555559</v>
      </c>
      <c r="C684" t="s">
        <v>97</v>
      </c>
      <c r="D684">
        <v>0.08</v>
      </c>
      <c r="F684">
        <v>1.0018</v>
      </c>
      <c r="I684" s="443">
        <v>43293.581944444442</v>
      </c>
      <c r="J684">
        <v>1.0023</v>
      </c>
      <c r="N684">
        <v>3.99</v>
      </c>
      <c r="Q684">
        <v>562</v>
      </c>
      <c r="R684" t="s">
        <v>97</v>
      </c>
      <c r="S684">
        <v>1</v>
      </c>
    </row>
    <row r="685" spans="1:19" x14ac:dyDescent="0.2">
      <c r="A685">
        <v>688</v>
      </c>
      <c r="B685" s="443">
        <v>43296.917361111111</v>
      </c>
      <c r="C685" t="s">
        <v>97</v>
      </c>
      <c r="D685">
        <v>0.08</v>
      </c>
      <c r="F685">
        <v>1.0021</v>
      </c>
      <c r="I685" s="443">
        <v>43299.155555555553</v>
      </c>
      <c r="J685">
        <v>1.0009999999999999</v>
      </c>
      <c r="N685">
        <v>-8.17</v>
      </c>
      <c r="Q685">
        <v>563</v>
      </c>
      <c r="R685" t="s">
        <v>97</v>
      </c>
      <c r="S685">
        <v>3</v>
      </c>
    </row>
    <row r="686" spans="1:19" x14ac:dyDescent="0.2">
      <c r="A686">
        <v>689</v>
      </c>
      <c r="B686" s="443">
        <v>43298.705555555556</v>
      </c>
      <c r="C686" t="s">
        <v>97</v>
      </c>
      <c r="D686">
        <v>0.25</v>
      </c>
      <c r="F686">
        <v>1.0001</v>
      </c>
      <c r="I686" s="443">
        <v>43299.155555555553</v>
      </c>
      <c r="J686">
        <v>1.0009999999999999</v>
      </c>
      <c r="N686">
        <v>23.13</v>
      </c>
      <c r="Q686">
        <v>563</v>
      </c>
      <c r="R686" t="s">
        <v>97</v>
      </c>
      <c r="S686">
        <v>3</v>
      </c>
    </row>
    <row r="687" spans="1:19" x14ac:dyDescent="0.2">
      <c r="A687">
        <v>690</v>
      </c>
      <c r="B687" s="443">
        <v>43297.513888888891</v>
      </c>
      <c r="C687" t="s">
        <v>97</v>
      </c>
      <c r="D687">
        <v>0.78</v>
      </c>
      <c r="F687">
        <v>0.99860000000000004</v>
      </c>
      <c r="I687" s="443">
        <v>43299.155555555553</v>
      </c>
      <c r="J687">
        <v>1.0009999999999999</v>
      </c>
      <c r="N687">
        <v>191.06</v>
      </c>
      <c r="Q687">
        <v>563</v>
      </c>
      <c r="R687" t="s">
        <v>97</v>
      </c>
      <c r="S687">
        <v>3</v>
      </c>
    </row>
    <row r="688" spans="1:19" x14ac:dyDescent="0.2">
      <c r="A688">
        <v>691</v>
      </c>
      <c r="B688" s="443">
        <v>43299.339583333334</v>
      </c>
      <c r="C688" t="s">
        <v>97</v>
      </c>
      <c r="D688">
        <v>0.08</v>
      </c>
      <c r="F688">
        <v>1.0029999999999999</v>
      </c>
      <c r="I688" s="443">
        <v>43300.396527777775</v>
      </c>
      <c r="J688">
        <v>1.0022</v>
      </c>
      <c r="N688">
        <v>-5.77</v>
      </c>
      <c r="Q688">
        <v>564</v>
      </c>
      <c r="R688" t="s">
        <v>97</v>
      </c>
      <c r="S688">
        <v>3</v>
      </c>
    </row>
    <row r="689" spans="1:19" x14ac:dyDescent="0.2">
      <c r="A689">
        <v>692</v>
      </c>
      <c r="B689" s="443">
        <v>43300.29583333333</v>
      </c>
      <c r="C689" t="s">
        <v>97</v>
      </c>
      <c r="D689">
        <v>0.25</v>
      </c>
      <c r="F689">
        <v>1.0012000000000001</v>
      </c>
      <c r="I689" s="443">
        <v>43300.396527777775</v>
      </c>
      <c r="J689">
        <v>1.0022</v>
      </c>
      <c r="N689">
        <v>24.95</v>
      </c>
      <c r="Q689">
        <v>564</v>
      </c>
      <c r="R689" t="s">
        <v>97</v>
      </c>
      <c r="S689">
        <v>3</v>
      </c>
    </row>
    <row r="690" spans="1:19" x14ac:dyDescent="0.2">
      <c r="A690">
        <v>693</v>
      </c>
      <c r="B690" s="443">
        <v>43300.219444444447</v>
      </c>
      <c r="C690" t="s">
        <v>97</v>
      </c>
      <c r="D690">
        <v>0.78</v>
      </c>
      <c r="F690">
        <v>0.99970000000000003</v>
      </c>
      <c r="I690" s="443">
        <v>43300.396527777775</v>
      </c>
      <c r="J690">
        <v>1.0022</v>
      </c>
      <c r="N690">
        <v>194.57</v>
      </c>
      <c r="Q690">
        <v>564</v>
      </c>
      <c r="R690" t="s">
        <v>97</v>
      </c>
      <c r="S690">
        <v>3</v>
      </c>
    </row>
    <row r="691" spans="1:19" x14ac:dyDescent="0.2">
      <c r="A691">
        <v>694</v>
      </c>
      <c r="B691" s="443">
        <v>43300.711805555555</v>
      </c>
      <c r="C691" t="s">
        <v>97</v>
      </c>
      <c r="D691">
        <v>0.09</v>
      </c>
      <c r="F691">
        <v>0.99960000000000004</v>
      </c>
      <c r="I691" s="443">
        <v>43301.054166666669</v>
      </c>
      <c r="J691">
        <v>1.0001</v>
      </c>
      <c r="N691">
        <v>4.7300000000000004</v>
      </c>
      <c r="Q691">
        <v>565</v>
      </c>
      <c r="R691" t="s">
        <v>97</v>
      </c>
      <c r="S691">
        <v>1</v>
      </c>
    </row>
    <row r="692" spans="1:19" x14ac:dyDescent="0.2">
      <c r="A692">
        <v>695</v>
      </c>
      <c r="B692" s="443">
        <v>43301.070138888892</v>
      </c>
      <c r="C692" t="s">
        <v>97</v>
      </c>
      <c r="D692">
        <v>0.09</v>
      </c>
      <c r="F692">
        <v>1.0008999999999999</v>
      </c>
      <c r="I692" s="443">
        <v>43308.292361111111</v>
      </c>
      <c r="J692">
        <v>0.99529999999999996</v>
      </c>
      <c r="N692">
        <v>-49.01</v>
      </c>
      <c r="Q692">
        <v>566</v>
      </c>
      <c r="R692" t="s">
        <v>97</v>
      </c>
      <c r="S692">
        <v>4</v>
      </c>
    </row>
    <row r="693" spans="1:19" x14ac:dyDescent="0.2">
      <c r="A693">
        <v>696</v>
      </c>
      <c r="B693" s="443">
        <v>43308.160416666666</v>
      </c>
      <c r="C693" t="s">
        <v>790</v>
      </c>
      <c r="D693">
        <v>0.28000000000000003</v>
      </c>
      <c r="F693">
        <v>0.99750000000000005</v>
      </c>
      <c r="I693" s="443">
        <v>43308.293055555558</v>
      </c>
      <c r="J693">
        <v>0.99750000000000005</v>
      </c>
      <c r="K693" t="s">
        <v>791</v>
      </c>
      <c r="Q693">
        <v>566</v>
      </c>
      <c r="R693" t="s">
        <v>97</v>
      </c>
      <c r="S693">
        <v>4</v>
      </c>
    </row>
    <row r="694" spans="1:19" x14ac:dyDescent="0.2">
      <c r="A694">
        <v>697</v>
      </c>
      <c r="B694" s="443">
        <v>43308.160416666666</v>
      </c>
      <c r="C694" t="s">
        <v>790</v>
      </c>
      <c r="D694">
        <v>0.88</v>
      </c>
      <c r="F694">
        <v>0.996</v>
      </c>
      <c r="I694" s="443">
        <v>43308.293055555558</v>
      </c>
      <c r="J694">
        <v>0.996</v>
      </c>
      <c r="K694" t="s">
        <v>791</v>
      </c>
      <c r="Q694">
        <v>566</v>
      </c>
      <c r="R694" t="s">
        <v>97</v>
      </c>
      <c r="S694">
        <v>4</v>
      </c>
    </row>
    <row r="695" spans="1:19" x14ac:dyDescent="0.2">
      <c r="A695">
        <v>698</v>
      </c>
      <c r="B695" s="443">
        <v>43308.209722222222</v>
      </c>
      <c r="C695" t="s">
        <v>97</v>
      </c>
      <c r="D695">
        <v>2.81</v>
      </c>
      <c r="F695">
        <v>0.99450000000000005</v>
      </c>
      <c r="I695" s="443">
        <v>43308.292361111111</v>
      </c>
      <c r="J695">
        <v>0.99529999999999996</v>
      </c>
      <c r="N695">
        <v>225.86</v>
      </c>
      <c r="Q695">
        <v>566</v>
      </c>
      <c r="R695" t="s">
        <v>97</v>
      </c>
      <c r="S695">
        <v>4</v>
      </c>
    </row>
    <row r="696" spans="1:19" x14ac:dyDescent="0.2">
      <c r="A696">
        <v>699</v>
      </c>
      <c r="B696" s="443">
        <v>43308.524305555555</v>
      </c>
      <c r="C696" t="s">
        <v>97</v>
      </c>
      <c r="D696">
        <v>0.09</v>
      </c>
      <c r="F696">
        <v>0.99709999999999999</v>
      </c>
      <c r="I696" s="443">
        <v>43313.152083333334</v>
      </c>
      <c r="J696">
        <v>0.99219999999999997</v>
      </c>
      <c r="N696">
        <v>-43.75</v>
      </c>
      <c r="Q696">
        <v>567</v>
      </c>
      <c r="R696" t="s">
        <v>97</v>
      </c>
      <c r="S696">
        <v>4</v>
      </c>
    </row>
    <row r="697" spans="1:19" x14ac:dyDescent="0.2">
      <c r="A697">
        <v>700</v>
      </c>
      <c r="B697" s="443">
        <v>43312.991666666669</v>
      </c>
      <c r="C697" t="s">
        <v>790</v>
      </c>
      <c r="D697">
        <v>0.28000000000000003</v>
      </c>
      <c r="F697">
        <v>0.99439999999999995</v>
      </c>
      <c r="I697" s="443">
        <v>43313.152083333334</v>
      </c>
      <c r="J697">
        <v>0.99439999999999995</v>
      </c>
      <c r="K697" t="s">
        <v>791</v>
      </c>
      <c r="Q697">
        <v>567</v>
      </c>
      <c r="R697" t="s">
        <v>97</v>
      </c>
      <c r="S697">
        <v>4</v>
      </c>
    </row>
    <row r="698" spans="1:19" x14ac:dyDescent="0.2">
      <c r="A698">
        <v>701</v>
      </c>
      <c r="B698" s="443">
        <v>43312.991666666669</v>
      </c>
      <c r="C698" t="s">
        <v>790</v>
      </c>
      <c r="D698">
        <v>0.88</v>
      </c>
      <c r="F698">
        <v>0.9929</v>
      </c>
      <c r="I698" s="443">
        <v>43313.152083333334</v>
      </c>
      <c r="J698">
        <v>0.9929</v>
      </c>
      <c r="K698" t="s">
        <v>791</v>
      </c>
      <c r="Q698">
        <v>567</v>
      </c>
      <c r="R698" t="s">
        <v>97</v>
      </c>
      <c r="S698">
        <v>4</v>
      </c>
    </row>
    <row r="699" spans="1:19" x14ac:dyDescent="0.2">
      <c r="A699">
        <v>702</v>
      </c>
      <c r="B699" s="443">
        <v>43313.065972222219</v>
      </c>
      <c r="C699" t="s">
        <v>97</v>
      </c>
      <c r="D699">
        <v>2.81</v>
      </c>
      <c r="F699">
        <v>0.99139999999999995</v>
      </c>
      <c r="I699" s="443">
        <v>43313.152083333334</v>
      </c>
      <c r="J699">
        <v>0.99219999999999997</v>
      </c>
      <c r="N699">
        <v>226.57</v>
      </c>
      <c r="Q699">
        <v>567</v>
      </c>
      <c r="R699" t="s">
        <v>97</v>
      </c>
      <c r="S699">
        <v>4</v>
      </c>
    </row>
    <row r="700" spans="1:19" x14ac:dyDescent="0.2">
      <c r="A700">
        <v>703</v>
      </c>
      <c r="B700" s="443">
        <v>43313.593055555553</v>
      </c>
      <c r="C700" t="s">
        <v>97</v>
      </c>
      <c r="D700">
        <v>0.09</v>
      </c>
      <c r="F700">
        <v>0.99280000000000002</v>
      </c>
      <c r="I700" s="443">
        <v>43314.209027777775</v>
      </c>
      <c r="J700">
        <v>0.99319999999999997</v>
      </c>
      <c r="N700">
        <v>4.32</v>
      </c>
      <c r="Q700">
        <v>568</v>
      </c>
      <c r="R700" t="s">
        <v>97</v>
      </c>
      <c r="S700">
        <v>1</v>
      </c>
    </row>
    <row r="701" spans="1:19" x14ac:dyDescent="0.2">
      <c r="A701">
        <v>704</v>
      </c>
      <c r="B701" s="443">
        <v>43314.502083333333</v>
      </c>
      <c r="C701" t="s">
        <v>97</v>
      </c>
      <c r="D701">
        <v>0.09</v>
      </c>
      <c r="F701">
        <v>0.99470000000000003</v>
      </c>
      <c r="I701" s="443">
        <v>43314.775694444441</v>
      </c>
      <c r="J701">
        <v>0.99519999999999997</v>
      </c>
      <c r="N701">
        <v>4.5199999999999996</v>
      </c>
      <c r="Q701">
        <v>569</v>
      </c>
      <c r="R701" t="s">
        <v>97</v>
      </c>
      <c r="S701">
        <v>1</v>
      </c>
    </row>
    <row r="702" spans="1:19" x14ac:dyDescent="0.2">
      <c r="A702">
        <v>705</v>
      </c>
      <c r="B702" s="443">
        <v>43315.522916666669</v>
      </c>
      <c r="C702" t="s">
        <v>97</v>
      </c>
      <c r="D702">
        <v>0.09</v>
      </c>
      <c r="F702">
        <v>0.99429999999999996</v>
      </c>
      <c r="I702" s="443">
        <v>43315.522916666669</v>
      </c>
      <c r="J702">
        <v>0.99480000000000002</v>
      </c>
      <c r="N702">
        <v>4.5199999999999996</v>
      </c>
      <c r="Q702">
        <v>570</v>
      </c>
      <c r="R702" t="s">
        <v>97</v>
      </c>
      <c r="S702">
        <v>1</v>
      </c>
    </row>
    <row r="703" spans="1:19" x14ac:dyDescent="0.2">
      <c r="A703">
        <v>706</v>
      </c>
      <c r="B703" s="443">
        <v>43315.522916666669</v>
      </c>
      <c r="C703" t="s">
        <v>97</v>
      </c>
      <c r="D703">
        <v>0.09</v>
      </c>
      <c r="F703">
        <v>0.99509999999999998</v>
      </c>
      <c r="I703" s="443">
        <v>43318.231944444444</v>
      </c>
      <c r="J703">
        <v>0.99560000000000004</v>
      </c>
      <c r="N703">
        <v>4.75</v>
      </c>
      <c r="Q703">
        <v>571</v>
      </c>
      <c r="R703" t="s">
        <v>97</v>
      </c>
      <c r="S703">
        <v>1</v>
      </c>
    </row>
    <row r="704" spans="1:19" x14ac:dyDescent="0.2">
      <c r="A704">
        <v>707</v>
      </c>
      <c r="B704" s="443">
        <v>43318.914583333331</v>
      </c>
      <c r="C704" t="s">
        <v>97</v>
      </c>
      <c r="D704">
        <v>0.09</v>
      </c>
      <c r="F704">
        <v>0.99690000000000001</v>
      </c>
      <c r="I704" s="443">
        <v>43319.749305555553</v>
      </c>
      <c r="J704">
        <v>0.99580000000000002</v>
      </c>
      <c r="N704">
        <v>-9.7100000000000009</v>
      </c>
      <c r="Q704">
        <v>572</v>
      </c>
      <c r="R704" t="s">
        <v>97</v>
      </c>
      <c r="S704">
        <v>2</v>
      </c>
    </row>
    <row r="705" spans="1:19" x14ac:dyDescent="0.2">
      <c r="A705">
        <v>708</v>
      </c>
      <c r="B705" s="443">
        <v>43319.543055555558</v>
      </c>
      <c r="C705" t="s">
        <v>97</v>
      </c>
      <c r="D705">
        <v>0.28000000000000003</v>
      </c>
      <c r="F705">
        <v>0.99390000000000001</v>
      </c>
      <c r="I705" s="443">
        <v>43319.749305555553</v>
      </c>
      <c r="J705">
        <v>0.99580000000000002</v>
      </c>
      <c r="N705">
        <v>53.42</v>
      </c>
      <c r="Q705">
        <v>572</v>
      </c>
      <c r="R705" t="s">
        <v>97</v>
      </c>
      <c r="S705">
        <v>2</v>
      </c>
    </row>
    <row r="706" spans="1:19" x14ac:dyDescent="0.2">
      <c r="A706">
        <v>709</v>
      </c>
      <c r="B706" s="443">
        <v>43320.883333333331</v>
      </c>
      <c r="C706" t="s">
        <v>97</v>
      </c>
      <c r="D706">
        <v>0.1</v>
      </c>
      <c r="F706">
        <v>0.9929</v>
      </c>
      <c r="I706" s="443">
        <v>43320.901388888888</v>
      </c>
      <c r="J706">
        <v>0.99339999999999995</v>
      </c>
      <c r="N706">
        <v>5.03</v>
      </c>
      <c r="Q706">
        <v>573</v>
      </c>
      <c r="R706" t="s">
        <v>97</v>
      </c>
      <c r="S706">
        <v>1</v>
      </c>
    </row>
    <row r="707" spans="1:19" x14ac:dyDescent="0.2">
      <c r="A707">
        <v>710</v>
      </c>
      <c r="B707" s="443">
        <v>43320.90625</v>
      </c>
      <c r="C707" t="s">
        <v>97</v>
      </c>
      <c r="D707">
        <v>0.1</v>
      </c>
      <c r="F707">
        <v>0.99309999999999998</v>
      </c>
      <c r="I707" s="443">
        <v>43321.036111111112</v>
      </c>
      <c r="J707">
        <v>0.99350000000000005</v>
      </c>
      <c r="N707">
        <v>4.8099999999999996</v>
      </c>
      <c r="Q707">
        <v>574</v>
      </c>
      <c r="R707" t="s">
        <v>97</v>
      </c>
      <c r="S707">
        <v>1</v>
      </c>
    </row>
    <row r="708" spans="1:19" x14ac:dyDescent="0.2">
      <c r="A708">
        <v>711</v>
      </c>
      <c r="B708" s="443">
        <v>43321.413888888892</v>
      </c>
      <c r="C708" t="s">
        <v>97</v>
      </c>
      <c r="D708">
        <v>0.1</v>
      </c>
      <c r="F708">
        <v>0.99409999999999998</v>
      </c>
      <c r="I708" s="443">
        <v>43321.962500000001</v>
      </c>
      <c r="J708">
        <v>0.99419999999999997</v>
      </c>
      <c r="N708">
        <v>1.01</v>
      </c>
      <c r="Q708">
        <v>575</v>
      </c>
      <c r="R708" t="s">
        <v>97</v>
      </c>
      <c r="S708">
        <v>2</v>
      </c>
    </row>
    <row r="709" spans="1:19" x14ac:dyDescent="0.2">
      <c r="A709">
        <v>712</v>
      </c>
      <c r="B709" s="443">
        <v>43321.774305555555</v>
      </c>
      <c r="C709" t="s">
        <v>97</v>
      </c>
      <c r="D709">
        <v>0.31</v>
      </c>
      <c r="F709">
        <v>0.99260000000000004</v>
      </c>
      <c r="I709" s="443">
        <v>43321.962500000001</v>
      </c>
      <c r="J709">
        <v>0.99419999999999997</v>
      </c>
      <c r="N709">
        <v>49.89</v>
      </c>
      <c r="Q709">
        <v>575</v>
      </c>
      <c r="R709" t="s">
        <v>97</v>
      </c>
      <c r="S709">
        <v>2</v>
      </c>
    </row>
    <row r="710" spans="1:19" x14ac:dyDescent="0.2">
      <c r="A710">
        <v>713</v>
      </c>
      <c r="B710" s="443">
        <v>43322.215277777781</v>
      </c>
      <c r="C710" t="s">
        <v>97</v>
      </c>
      <c r="D710">
        <v>0.1</v>
      </c>
      <c r="F710">
        <v>0.99480000000000002</v>
      </c>
      <c r="I710" s="443">
        <v>43322.218055555553</v>
      </c>
      <c r="J710">
        <v>0.99529999999999996</v>
      </c>
      <c r="N710">
        <v>5.0199999999999996</v>
      </c>
      <c r="Q710">
        <v>576</v>
      </c>
      <c r="R710" t="s">
        <v>97</v>
      </c>
      <c r="S710">
        <v>1</v>
      </c>
    </row>
    <row r="711" spans="1:19" x14ac:dyDescent="0.2">
      <c r="A711">
        <v>714</v>
      </c>
      <c r="B711" s="443">
        <v>43322.218055555553</v>
      </c>
      <c r="C711" t="s">
        <v>97</v>
      </c>
      <c r="D711">
        <v>0.1</v>
      </c>
      <c r="F711">
        <v>0.99560000000000004</v>
      </c>
      <c r="I711" s="443">
        <v>43322.220138888886</v>
      </c>
      <c r="J711">
        <v>0.99609999999999999</v>
      </c>
      <c r="N711">
        <v>5.0199999999999996</v>
      </c>
      <c r="Q711">
        <v>577</v>
      </c>
      <c r="R711" t="s">
        <v>97</v>
      </c>
      <c r="S711">
        <v>1</v>
      </c>
    </row>
    <row r="712" spans="1:19" x14ac:dyDescent="0.2">
      <c r="A712">
        <v>715</v>
      </c>
      <c r="B712" s="443">
        <v>43322.220138888886</v>
      </c>
      <c r="C712" t="s">
        <v>97</v>
      </c>
      <c r="D712">
        <v>0.1</v>
      </c>
      <c r="F712">
        <v>0.99639999999999995</v>
      </c>
      <c r="I712" s="443">
        <v>43322.226388888892</v>
      </c>
      <c r="J712">
        <v>0.99690000000000001</v>
      </c>
      <c r="N712">
        <v>5.0199999999999996</v>
      </c>
      <c r="Q712">
        <v>578</v>
      </c>
      <c r="R712" t="s">
        <v>97</v>
      </c>
      <c r="S712">
        <v>1</v>
      </c>
    </row>
    <row r="713" spans="1:19" x14ac:dyDescent="0.2">
      <c r="A713">
        <v>716</v>
      </c>
      <c r="B713" s="443">
        <v>43322.226388888892</v>
      </c>
      <c r="C713" t="s">
        <v>97</v>
      </c>
      <c r="D713">
        <v>0.1</v>
      </c>
      <c r="F713">
        <v>0.99719999999999998</v>
      </c>
      <c r="I713" s="443">
        <v>43327.334027777775</v>
      </c>
      <c r="J713">
        <v>0.99760000000000004</v>
      </c>
      <c r="N713">
        <v>4.79</v>
      </c>
      <c r="Q713">
        <v>579</v>
      </c>
      <c r="R713" t="s">
        <v>97</v>
      </c>
      <c r="S713">
        <v>1</v>
      </c>
    </row>
    <row r="714" spans="1:19" x14ac:dyDescent="0.2">
      <c r="A714">
        <v>717</v>
      </c>
      <c r="B714" s="443">
        <v>43327.385416666664</v>
      </c>
      <c r="C714" t="s">
        <v>97</v>
      </c>
      <c r="D714">
        <v>0.1</v>
      </c>
      <c r="F714">
        <v>0.99790000000000001</v>
      </c>
      <c r="I714" s="443">
        <v>43376.868055555555</v>
      </c>
      <c r="J714">
        <v>0.99250000000000005</v>
      </c>
      <c r="N714">
        <v>-41.69</v>
      </c>
      <c r="Q714">
        <v>580</v>
      </c>
      <c r="R714" t="s">
        <v>97</v>
      </c>
      <c r="S714">
        <v>4</v>
      </c>
    </row>
    <row r="715" spans="1:19" x14ac:dyDescent="0.2">
      <c r="A715">
        <v>718</v>
      </c>
      <c r="B715" s="443">
        <v>43332.25</v>
      </c>
      <c r="C715" t="s">
        <v>97</v>
      </c>
      <c r="D715">
        <v>0.31</v>
      </c>
      <c r="F715">
        <v>0.99539999999999995</v>
      </c>
      <c r="I715" s="443">
        <v>43376.868055555555</v>
      </c>
      <c r="J715">
        <v>0.99250000000000005</v>
      </c>
      <c r="N715">
        <v>-55.18</v>
      </c>
      <c r="Q715">
        <v>580</v>
      </c>
      <c r="R715" t="s">
        <v>97</v>
      </c>
      <c r="S715">
        <v>4</v>
      </c>
    </row>
    <row r="716" spans="1:19" x14ac:dyDescent="0.2">
      <c r="A716">
        <v>719</v>
      </c>
      <c r="B716" s="443">
        <v>43333.00277777778</v>
      </c>
      <c r="C716" t="s">
        <v>790</v>
      </c>
      <c r="D716">
        <v>0.98</v>
      </c>
      <c r="F716">
        <v>0.99299999999999999</v>
      </c>
      <c r="I716" s="443">
        <v>43376.868055555555</v>
      </c>
      <c r="J716">
        <v>0.99299999999999999</v>
      </c>
      <c r="K716" t="s">
        <v>791</v>
      </c>
      <c r="Q716">
        <v>580</v>
      </c>
      <c r="R716" t="s">
        <v>97</v>
      </c>
      <c r="S716">
        <v>4</v>
      </c>
    </row>
    <row r="717" spans="1:19" x14ac:dyDescent="0.2">
      <c r="A717">
        <v>720</v>
      </c>
      <c r="B717" s="443">
        <v>43376.851388888892</v>
      </c>
      <c r="C717" t="s">
        <v>97</v>
      </c>
      <c r="D717">
        <v>3.12</v>
      </c>
      <c r="F717">
        <v>0.99150000000000005</v>
      </c>
      <c r="I717" s="443">
        <v>43376.868055555555</v>
      </c>
      <c r="J717">
        <v>0.99250000000000005</v>
      </c>
      <c r="N717">
        <v>314.36</v>
      </c>
      <c r="Q717">
        <v>580</v>
      </c>
      <c r="R717" t="s">
        <v>97</v>
      </c>
      <c r="S717">
        <v>4</v>
      </c>
    </row>
    <row r="718" spans="1:19" x14ac:dyDescent="0.2">
      <c r="A718">
        <v>721</v>
      </c>
      <c r="B718" s="443">
        <v>43376.868055555555</v>
      </c>
      <c r="C718" t="s">
        <v>97</v>
      </c>
      <c r="D718">
        <v>0.1</v>
      </c>
      <c r="F718">
        <v>0.99280000000000002</v>
      </c>
      <c r="I718" s="443">
        <v>43377.713194444441</v>
      </c>
      <c r="J718">
        <v>0.99319999999999997</v>
      </c>
      <c r="N718">
        <v>4.8099999999999996</v>
      </c>
      <c r="Q718">
        <v>581</v>
      </c>
      <c r="R718" t="s">
        <v>97</v>
      </c>
      <c r="S718">
        <v>1</v>
      </c>
    </row>
    <row r="719" spans="1:19" x14ac:dyDescent="0.2">
      <c r="A719">
        <v>722</v>
      </c>
      <c r="B719" s="443">
        <v>43378.2</v>
      </c>
      <c r="C719" t="s">
        <v>97</v>
      </c>
      <c r="D719">
        <v>0.1</v>
      </c>
      <c r="F719">
        <v>0.99380000000000002</v>
      </c>
      <c r="I719" s="443">
        <v>43378.431250000001</v>
      </c>
      <c r="J719">
        <v>0.99429999999999996</v>
      </c>
      <c r="N719">
        <v>5.03</v>
      </c>
      <c r="Q719">
        <v>582</v>
      </c>
      <c r="R719" t="s">
        <v>97</v>
      </c>
      <c r="S719">
        <v>1</v>
      </c>
    </row>
    <row r="720" spans="1:19" x14ac:dyDescent="0.2">
      <c r="A720">
        <v>723</v>
      </c>
      <c r="B720" s="443">
        <v>43378.523611111108</v>
      </c>
      <c r="C720" t="s">
        <v>97</v>
      </c>
      <c r="D720">
        <v>0.1</v>
      </c>
      <c r="F720">
        <v>0.99460000000000004</v>
      </c>
      <c r="I720" s="443">
        <v>43378.525000000001</v>
      </c>
      <c r="J720">
        <v>0.99509999999999998</v>
      </c>
      <c r="N720">
        <v>5.0199999999999996</v>
      </c>
      <c r="Q720">
        <v>583</v>
      </c>
      <c r="R720" t="s">
        <v>97</v>
      </c>
      <c r="S720">
        <v>1</v>
      </c>
    </row>
    <row r="721" spans="1:19" x14ac:dyDescent="0.2">
      <c r="A721">
        <v>724</v>
      </c>
      <c r="B721" s="443">
        <v>43378.525694444441</v>
      </c>
      <c r="C721" t="s">
        <v>97</v>
      </c>
      <c r="D721">
        <v>0.1</v>
      </c>
      <c r="F721">
        <v>0.99539999999999995</v>
      </c>
      <c r="I721" s="443">
        <v>43382.302083333336</v>
      </c>
      <c r="J721">
        <v>0.99450000000000005</v>
      </c>
      <c r="N721">
        <v>-8.5299999999999994</v>
      </c>
      <c r="Q721">
        <v>584</v>
      </c>
      <c r="R721" t="s">
        <v>97</v>
      </c>
      <c r="S721">
        <v>2</v>
      </c>
    </row>
    <row r="722" spans="1:19" x14ac:dyDescent="0.2">
      <c r="A722">
        <v>725</v>
      </c>
      <c r="B722" s="443">
        <v>43381.939583333333</v>
      </c>
      <c r="C722" t="s">
        <v>97</v>
      </c>
      <c r="D722">
        <v>0.31</v>
      </c>
      <c r="F722">
        <v>0.99260000000000004</v>
      </c>
      <c r="I722" s="443">
        <v>43382.302083333336</v>
      </c>
      <c r="J722">
        <v>0.99450000000000005</v>
      </c>
      <c r="N722">
        <v>60.03</v>
      </c>
      <c r="Q722">
        <v>584</v>
      </c>
      <c r="R722" t="s">
        <v>97</v>
      </c>
      <c r="S722">
        <v>2</v>
      </c>
    </row>
    <row r="723" spans="1:19" x14ac:dyDescent="0.2">
      <c r="A723">
        <v>726</v>
      </c>
      <c r="B723" s="443">
        <v>43382.334722222222</v>
      </c>
      <c r="C723" t="s">
        <v>97</v>
      </c>
      <c r="D723">
        <v>0.1</v>
      </c>
      <c r="F723">
        <v>0.99509999999999998</v>
      </c>
      <c r="I723" s="443">
        <v>43382.518750000003</v>
      </c>
      <c r="J723">
        <v>0.99560000000000004</v>
      </c>
      <c r="N723">
        <v>5.0199999999999996</v>
      </c>
      <c r="Q723">
        <v>585</v>
      </c>
      <c r="R723" t="s">
        <v>97</v>
      </c>
      <c r="S723">
        <v>1</v>
      </c>
    </row>
    <row r="724" spans="1:19" x14ac:dyDescent="0.2">
      <c r="A724">
        <v>727</v>
      </c>
      <c r="B724" s="443">
        <v>43382.561805555553</v>
      </c>
      <c r="C724" t="s">
        <v>97</v>
      </c>
      <c r="D724">
        <v>0.1</v>
      </c>
      <c r="F724">
        <v>0.995</v>
      </c>
      <c r="I724" s="443">
        <v>43390.380555555559</v>
      </c>
      <c r="J724">
        <v>0.99239999999999995</v>
      </c>
      <c r="N724">
        <v>-24.12</v>
      </c>
      <c r="Q724">
        <v>586</v>
      </c>
      <c r="R724" t="s">
        <v>97</v>
      </c>
      <c r="S724">
        <v>3</v>
      </c>
    </row>
    <row r="725" spans="1:19" x14ac:dyDescent="0.2">
      <c r="A725">
        <v>728</v>
      </c>
      <c r="B725" s="443">
        <v>43382.956250000003</v>
      </c>
      <c r="C725" t="s">
        <v>97</v>
      </c>
      <c r="D725">
        <v>0.31</v>
      </c>
      <c r="F725">
        <v>0.9919</v>
      </c>
      <c r="I725" s="443">
        <v>43390.380555555559</v>
      </c>
      <c r="J725">
        <v>0.99239999999999995</v>
      </c>
      <c r="N725">
        <v>22.06</v>
      </c>
      <c r="Q725">
        <v>586</v>
      </c>
      <c r="R725" t="s">
        <v>97</v>
      </c>
      <c r="S725">
        <v>3</v>
      </c>
    </row>
    <row r="726" spans="1:19" x14ac:dyDescent="0.2">
      <c r="A726">
        <v>729</v>
      </c>
      <c r="B726" s="443">
        <v>43387.875694444447</v>
      </c>
      <c r="C726" t="s">
        <v>97</v>
      </c>
      <c r="D726">
        <v>0.98</v>
      </c>
      <c r="F726">
        <v>0.98980000000000001</v>
      </c>
      <c r="I726" s="443">
        <v>43390.380555555559</v>
      </c>
      <c r="J726">
        <v>0.99239999999999995</v>
      </c>
      <c r="N726">
        <v>264.38</v>
      </c>
      <c r="Q726">
        <v>586</v>
      </c>
      <c r="R726" t="s">
        <v>97</v>
      </c>
      <c r="S726">
        <v>3</v>
      </c>
    </row>
    <row r="727" spans="1:19" x14ac:dyDescent="0.2">
      <c r="A727">
        <v>730</v>
      </c>
      <c r="B727" s="443">
        <v>43390.579861111109</v>
      </c>
      <c r="C727" t="s">
        <v>97</v>
      </c>
      <c r="D727">
        <v>0.11</v>
      </c>
      <c r="F727">
        <v>0.9929</v>
      </c>
      <c r="I727" s="443">
        <v>43390.711111111108</v>
      </c>
      <c r="J727">
        <v>0.99339999999999995</v>
      </c>
      <c r="N727">
        <v>5.54</v>
      </c>
      <c r="Q727">
        <v>587</v>
      </c>
      <c r="R727" t="s">
        <v>97</v>
      </c>
      <c r="S727">
        <v>1</v>
      </c>
    </row>
    <row r="728" spans="1:19" x14ac:dyDescent="0.2">
      <c r="A728">
        <v>731</v>
      </c>
      <c r="B728" s="443">
        <v>43391.293055555558</v>
      </c>
      <c r="C728" t="s">
        <v>97</v>
      </c>
      <c r="D728">
        <v>0.11</v>
      </c>
      <c r="F728">
        <v>0.99570000000000003</v>
      </c>
      <c r="I728" s="443">
        <v>43391.535416666666</v>
      </c>
      <c r="J728">
        <v>0.99619999999999997</v>
      </c>
      <c r="N728">
        <v>5.52</v>
      </c>
      <c r="Q728">
        <v>588</v>
      </c>
      <c r="R728" t="s">
        <v>97</v>
      </c>
      <c r="S728">
        <v>1</v>
      </c>
    </row>
    <row r="729" spans="1:19" x14ac:dyDescent="0.2">
      <c r="A729">
        <v>732</v>
      </c>
      <c r="B729" s="443">
        <v>43391.536111111112</v>
      </c>
      <c r="C729" t="s">
        <v>97</v>
      </c>
      <c r="D729">
        <v>0.11</v>
      </c>
      <c r="F729">
        <v>0.99670000000000003</v>
      </c>
      <c r="I729" s="443">
        <v>43391.545138888891</v>
      </c>
      <c r="J729">
        <v>0.99719999999999998</v>
      </c>
      <c r="N729">
        <v>5.52</v>
      </c>
      <c r="Q729">
        <v>589</v>
      </c>
      <c r="R729" t="s">
        <v>97</v>
      </c>
      <c r="S729">
        <v>1</v>
      </c>
    </row>
    <row r="730" spans="1:19" x14ac:dyDescent="0.2">
      <c r="A730">
        <v>733</v>
      </c>
      <c r="B730" s="443">
        <v>43391.701388888891</v>
      </c>
      <c r="C730" t="s">
        <v>97</v>
      </c>
      <c r="D730">
        <v>0.11</v>
      </c>
      <c r="F730">
        <v>0.99480000000000002</v>
      </c>
      <c r="I730" s="443">
        <v>43391.729861111111</v>
      </c>
      <c r="J730">
        <v>0.99529999999999996</v>
      </c>
      <c r="N730">
        <v>5.53</v>
      </c>
      <c r="Q730">
        <v>590</v>
      </c>
      <c r="R730" t="s">
        <v>97</v>
      </c>
      <c r="S730">
        <v>1</v>
      </c>
    </row>
    <row r="731" spans="1:19" x14ac:dyDescent="0.2">
      <c r="A731">
        <v>734</v>
      </c>
      <c r="B731" s="443">
        <v>43391.900694444441</v>
      </c>
      <c r="C731" t="s">
        <v>97</v>
      </c>
      <c r="D731">
        <v>0.11</v>
      </c>
      <c r="F731">
        <v>0.996</v>
      </c>
      <c r="I731" s="443">
        <v>43392.005555555559</v>
      </c>
      <c r="J731">
        <v>0.99650000000000005</v>
      </c>
      <c r="N731">
        <v>5.81</v>
      </c>
      <c r="Q731">
        <v>591</v>
      </c>
      <c r="R731" t="s">
        <v>97</v>
      </c>
      <c r="S731">
        <v>1</v>
      </c>
    </row>
    <row r="732" spans="1:19" x14ac:dyDescent="0.2">
      <c r="A732">
        <v>735</v>
      </c>
      <c r="B732" s="443">
        <v>43392.188194444447</v>
      </c>
      <c r="C732" t="s">
        <v>97</v>
      </c>
      <c r="D732">
        <v>0.11</v>
      </c>
      <c r="F732">
        <v>0.99680000000000002</v>
      </c>
      <c r="I732" s="443">
        <v>43392.300694444442</v>
      </c>
      <c r="J732">
        <v>0.99729999999999996</v>
      </c>
      <c r="N732">
        <v>5.51</v>
      </c>
      <c r="Q732">
        <v>592</v>
      </c>
      <c r="R732" t="s">
        <v>97</v>
      </c>
      <c r="S732">
        <v>1</v>
      </c>
    </row>
    <row r="733" spans="1:19" x14ac:dyDescent="0.2">
      <c r="A733">
        <v>736</v>
      </c>
      <c r="B733" s="443">
        <v>43394.881249999999</v>
      </c>
      <c r="C733" t="s">
        <v>97</v>
      </c>
      <c r="D733">
        <v>0.11</v>
      </c>
      <c r="F733">
        <v>0.99609999999999999</v>
      </c>
      <c r="I733" s="443">
        <v>43394.885416666664</v>
      </c>
      <c r="J733">
        <v>0.99660000000000004</v>
      </c>
      <c r="N733">
        <v>5.52</v>
      </c>
      <c r="Q733">
        <v>593</v>
      </c>
      <c r="R733" t="s">
        <v>97</v>
      </c>
      <c r="S733">
        <v>1</v>
      </c>
    </row>
    <row r="734" spans="1:19" x14ac:dyDescent="0.2">
      <c r="A734">
        <v>737</v>
      </c>
      <c r="B734" s="443">
        <v>43394.896527777775</v>
      </c>
      <c r="C734" t="s">
        <v>97</v>
      </c>
      <c r="D734">
        <v>0.11</v>
      </c>
      <c r="F734">
        <v>0.99619999999999997</v>
      </c>
      <c r="I734" s="443">
        <v>43394.899305555555</v>
      </c>
      <c r="J734">
        <v>0.99670000000000003</v>
      </c>
      <c r="N734">
        <v>5.52</v>
      </c>
      <c r="Q734">
        <v>594</v>
      </c>
      <c r="R734" t="s">
        <v>97</v>
      </c>
      <c r="S734">
        <v>1</v>
      </c>
    </row>
    <row r="735" spans="1:19" x14ac:dyDescent="0.2">
      <c r="A735">
        <v>738</v>
      </c>
      <c r="B735" s="443">
        <v>43394.904166666667</v>
      </c>
      <c r="C735" t="s">
        <v>97</v>
      </c>
      <c r="D735">
        <v>0.11</v>
      </c>
      <c r="F735">
        <v>0.99570000000000003</v>
      </c>
      <c r="I735" s="443">
        <v>43394.916666666664</v>
      </c>
      <c r="J735">
        <v>0.99619999999999997</v>
      </c>
      <c r="N735">
        <v>5.52</v>
      </c>
      <c r="Q735">
        <v>595</v>
      </c>
      <c r="R735" t="s">
        <v>97</v>
      </c>
      <c r="S735">
        <v>1</v>
      </c>
    </row>
    <row r="736" spans="1:19" x14ac:dyDescent="0.2">
      <c r="A736">
        <v>739</v>
      </c>
      <c r="B736" s="443">
        <v>43394.917361111111</v>
      </c>
      <c r="C736" t="s">
        <v>97</v>
      </c>
      <c r="D736">
        <v>0.11</v>
      </c>
      <c r="F736">
        <v>0.99650000000000005</v>
      </c>
      <c r="I736" s="443">
        <v>43395.029861111114</v>
      </c>
      <c r="J736">
        <v>0.997</v>
      </c>
      <c r="N736">
        <v>5.81</v>
      </c>
      <c r="Q736">
        <v>596</v>
      </c>
      <c r="R736" t="s">
        <v>97</v>
      </c>
      <c r="S736">
        <v>1</v>
      </c>
    </row>
    <row r="737" spans="1:19" x14ac:dyDescent="0.2">
      <c r="A737">
        <v>740</v>
      </c>
      <c r="B737" s="443">
        <v>43395.332638888889</v>
      </c>
      <c r="C737" t="s">
        <v>97</v>
      </c>
      <c r="D737">
        <v>0.11</v>
      </c>
      <c r="F737">
        <v>0.99490000000000001</v>
      </c>
      <c r="I737" s="443">
        <v>43395.341666666667</v>
      </c>
      <c r="J737">
        <v>0.99539999999999995</v>
      </c>
      <c r="N737">
        <v>5.53</v>
      </c>
      <c r="Q737">
        <v>597</v>
      </c>
      <c r="R737" t="s">
        <v>97</v>
      </c>
      <c r="S737">
        <v>1</v>
      </c>
    </row>
    <row r="738" spans="1:19" x14ac:dyDescent="0.2">
      <c r="A738">
        <v>741</v>
      </c>
      <c r="B738" s="443">
        <v>43395.345138888886</v>
      </c>
      <c r="C738" t="s">
        <v>97</v>
      </c>
      <c r="D738">
        <v>0.11</v>
      </c>
      <c r="F738">
        <v>0.99590000000000001</v>
      </c>
      <c r="I738" s="443">
        <v>43395.352777777778</v>
      </c>
      <c r="J738">
        <v>0.99639999999999995</v>
      </c>
      <c r="N738">
        <v>5.52</v>
      </c>
      <c r="Q738">
        <v>598</v>
      </c>
      <c r="R738" t="s">
        <v>97</v>
      </c>
      <c r="S738">
        <v>1</v>
      </c>
    </row>
    <row r="739" spans="1:19" x14ac:dyDescent="0.2">
      <c r="A739">
        <v>742</v>
      </c>
      <c r="B739" s="443">
        <v>43395.544444444444</v>
      </c>
      <c r="C739" t="s">
        <v>97</v>
      </c>
      <c r="D739">
        <v>0.11</v>
      </c>
      <c r="F739">
        <v>0.997</v>
      </c>
      <c r="I739" s="443">
        <v>43395.628472222219</v>
      </c>
      <c r="J739">
        <v>0.99750000000000005</v>
      </c>
      <c r="N739">
        <v>5.51</v>
      </c>
      <c r="Q739">
        <v>599</v>
      </c>
      <c r="R739" t="s">
        <v>97</v>
      </c>
      <c r="S739">
        <v>1</v>
      </c>
    </row>
    <row r="740" spans="1:19" x14ac:dyDescent="0.2">
      <c r="A740">
        <v>743</v>
      </c>
      <c r="B740" s="443">
        <v>43396.318749999999</v>
      </c>
      <c r="C740" t="s">
        <v>97</v>
      </c>
      <c r="D740">
        <v>0.11</v>
      </c>
      <c r="F740">
        <v>0.996</v>
      </c>
      <c r="I740" s="443">
        <v>43396.352777777778</v>
      </c>
      <c r="J740">
        <v>0.99650000000000005</v>
      </c>
      <c r="N740">
        <v>5.52</v>
      </c>
      <c r="Q740">
        <v>600</v>
      </c>
      <c r="R740" t="s">
        <v>97</v>
      </c>
      <c r="S740">
        <v>1</v>
      </c>
    </row>
    <row r="741" spans="1:19" x14ac:dyDescent="0.2">
      <c r="A741">
        <v>744</v>
      </c>
      <c r="B741" s="443">
        <v>43396.785416666666</v>
      </c>
      <c r="C741" t="s">
        <v>97</v>
      </c>
      <c r="D741">
        <v>0.11</v>
      </c>
      <c r="F741">
        <v>0.99609999999999999</v>
      </c>
      <c r="I741" s="443">
        <v>43397.319444444445</v>
      </c>
      <c r="J741">
        <v>0.99660000000000004</v>
      </c>
      <c r="N741">
        <v>5.81</v>
      </c>
      <c r="Q741">
        <v>601</v>
      </c>
      <c r="R741" t="s">
        <v>97</v>
      </c>
      <c r="S741">
        <v>1</v>
      </c>
    </row>
    <row r="742" spans="1:19" x14ac:dyDescent="0.2">
      <c r="A742">
        <v>745</v>
      </c>
      <c r="B742" s="443">
        <v>43397.501388888886</v>
      </c>
      <c r="C742" t="s">
        <v>97</v>
      </c>
      <c r="D742">
        <v>0.11</v>
      </c>
      <c r="F742">
        <v>0.99870000000000003</v>
      </c>
      <c r="I742" s="443">
        <v>43398.447222222225</v>
      </c>
      <c r="J742">
        <v>0.99909999999999999</v>
      </c>
      <c r="N742">
        <v>5.26</v>
      </c>
      <c r="Q742">
        <v>602</v>
      </c>
      <c r="R742" t="s">
        <v>97</v>
      </c>
      <c r="S742">
        <v>1</v>
      </c>
    </row>
    <row r="743" spans="1:19" x14ac:dyDescent="0.2">
      <c r="A743">
        <v>746</v>
      </c>
      <c r="B743" s="443">
        <v>43398.581250000003</v>
      </c>
      <c r="C743" t="s">
        <v>97</v>
      </c>
      <c r="D743">
        <v>0.11</v>
      </c>
      <c r="F743">
        <v>1.0016</v>
      </c>
      <c r="I743" s="443">
        <v>43399.486111111109</v>
      </c>
      <c r="J743">
        <v>1.0021</v>
      </c>
      <c r="N743">
        <v>5.78</v>
      </c>
      <c r="Q743">
        <v>603</v>
      </c>
      <c r="R743" t="s">
        <v>97</v>
      </c>
      <c r="S743">
        <v>1</v>
      </c>
    </row>
    <row r="744" spans="1:19" x14ac:dyDescent="0.2">
      <c r="A744">
        <v>747</v>
      </c>
      <c r="B744" s="443">
        <v>43399.59097222222</v>
      </c>
      <c r="C744" t="s">
        <v>97</v>
      </c>
      <c r="D744">
        <v>0.11</v>
      </c>
      <c r="F744">
        <v>1.0012000000000001</v>
      </c>
      <c r="I744" s="443">
        <v>43402.695138888892</v>
      </c>
      <c r="J744">
        <v>1.0017</v>
      </c>
      <c r="N744">
        <v>5.78</v>
      </c>
      <c r="Q744">
        <v>604</v>
      </c>
      <c r="R744" t="s">
        <v>97</v>
      </c>
      <c r="S744">
        <v>1</v>
      </c>
    </row>
    <row r="745" spans="1:19" x14ac:dyDescent="0.2">
      <c r="A745">
        <v>748</v>
      </c>
      <c r="B745" s="443">
        <v>43403.35</v>
      </c>
      <c r="C745" t="s">
        <v>97</v>
      </c>
      <c r="D745">
        <v>0.11</v>
      </c>
      <c r="F745">
        <v>1.0035000000000001</v>
      </c>
      <c r="I745" s="443">
        <v>43403.64166666667</v>
      </c>
      <c r="J745">
        <v>1.004</v>
      </c>
      <c r="N745">
        <v>5.48</v>
      </c>
      <c r="Q745">
        <v>605</v>
      </c>
      <c r="R745" t="s">
        <v>97</v>
      </c>
      <c r="S745">
        <v>1</v>
      </c>
    </row>
    <row r="746" spans="1:19" x14ac:dyDescent="0.2">
      <c r="A746">
        <v>749</v>
      </c>
      <c r="B746" s="443">
        <v>43404.34097222222</v>
      </c>
      <c r="C746" t="s">
        <v>97</v>
      </c>
      <c r="D746">
        <v>0.11</v>
      </c>
      <c r="F746">
        <v>1.0055000000000001</v>
      </c>
      <c r="I746" s="443">
        <v>43404.416666666664</v>
      </c>
      <c r="J746">
        <v>1.006</v>
      </c>
      <c r="N746">
        <v>5.47</v>
      </c>
      <c r="Q746">
        <v>606</v>
      </c>
      <c r="R746" t="s">
        <v>97</v>
      </c>
      <c r="S746">
        <v>1</v>
      </c>
    </row>
    <row r="747" spans="1:19" x14ac:dyDescent="0.2">
      <c r="A747">
        <v>750</v>
      </c>
      <c r="B747" s="443">
        <v>43404.511111111111</v>
      </c>
      <c r="C747" t="s">
        <v>97</v>
      </c>
      <c r="D747">
        <v>0.11</v>
      </c>
      <c r="F747">
        <v>1.006</v>
      </c>
      <c r="I747" s="443">
        <v>43404.534722222219</v>
      </c>
      <c r="J747">
        <v>1.0065</v>
      </c>
      <c r="N747">
        <v>5.46</v>
      </c>
      <c r="Q747">
        <v>607</v>
      </c>
      <c r="R747" t="s">
        <v>97</v>
      </c>
      <c r="S747">
        <v>1</v>
      </c>
    </row>
    <row r="748" spans="1:19" x14ac:dyDescent="0.2">
      <c r="A748">
        <v>751</v>
      </c>
      <c r="B748" s="443">
        <v>43404.54583333333</v>
      </c>
      <c r="C748" t="s">
        <v>97</v>
      </c>
      <c r="D748">
        <v>0.11</v>
      </c>
      <c r="F748">
        <v>1.0077</v>
      </c>
      <c r="I748" s="443">
        <v>43404.679166666669</v>
      </c>
      <c r="J748">
        <v>1.0082</v>
      </c>
      <c r="N748">
        <v>5.46</v>
      </c>
      <c r="Q748">
        <v>608</v>
      </c>
      <c r="R748" t="s">
        <v>97</v>
      </c>
      <c r="S748">
        <v>1</v>
      </c>
    </row>
    <row r="749" spans="1:19" x14ac:dyDescent="0.2">
      <c r="A749">
        <v>752</v>
      </c>
      <c r="B749" s="443">
        <v>43404.679861111108</v>
      </c>
      <c r="C749" t="s">
        <v>97</v>
      </c>
      <c r="D749">
        <v>0.11</v>
      </c>
      <c r="F749">
        <v>1.0085999999999999</v>
      </c>
      <c r="I749" s="443">
        <v>43404.743055555555</v>
      </c>
      <c r="J749">
        <v>1.0091000000000001</v>
      </c>
      <c r="N749">
        <v>5.45</v>
      </c>
      <c r="Q749">
        <v>609</v>
      </c>
      <c r="R749" t="s">
        <v>97</v>
      </c>
      <c r="S749">
        <v>1</v>
      </c>
    </row>
    <row r="750" spans="1:19" x14ac:dyDescent="0.2">
      <c r="A750">
        <v>753</v>
      </c>
      <c r="B750" s="443">
        <v>43404.890277777777</v>
      </c>
      <c r="C750" t="s">
        <v>97</v>
      </c>
      <c r="D750">
        <v>0.11</v>
      </c>
      <c r="F750">
        <v>1.0085999999999999</v>
      </c>
      <c r="I750" s="443">
        <v>43412.831250000003</v>
      </c>
      <c r="J750">
        <v>1.0068999999999999</v>
      </c>
      <c r="N750">
        <v>-15.72</v>
      </c>
      <c r="Q750">
        <v>610</v>
      </c>
      <c r="R750" t="s">
        <v>97</v>
      </c>
      <c r="S750">
        <v>3</v>
      </c>
    </row>
    <row r="751" spans="1:19" x14ac:dyDescent="0.2">
      <c r="A751">
        <v>754</v>
      </c>
      <c r="B751" s="443">
        <v>43412.800694444442</v>
      </c>
      <c r="C751" t="s">
        <v>97</v>
      </c>
      <c r="D751">
        <v>0.34</v>
      </c>
      <c r="F751">
        <v>1.006</v>
      </c>
      <c r="I751" s="443">
        <v>43412.831250000003</v>
      </c>
      <c r="J751">
        <v>1.0068999999999999</v>
      </c>
      <c r="N751">
        <v>30.39</v>
      </c>
      <c r="Q751">
        <v>610</v>
      </c>
      <c r="R751" t="s">
        <v>97</v>
      </c>
      <c r="S751">
        <v>3</v>
      </c>
    </row>
    <row r="752" spans="1:19" x14ac:dyDescent="0.2">
      <c r="A752">
        <v>755</v>
      </c>
      <c r="B752" s="443">
        <v>43409.814583333333</v>
      </c>
      <c r="C752" t="s">
        <v>97</v>
      </c>
      <c r="D752">
        <v>1.07</v>
      </c>
      <c r="F752">
        <v>1.0044999999999999</v>
      </c>
      <c r="I752" s="443">
        <v>43412.831250000003</v>
      </c>
      <c r="J752">
        <v>1.0068999999999999</v>
      </c>
      <c r="N752">
        <v>268.92</v>
      </c>
      <c r="Q752">
        <v>610</v>
      </c>
      <c r="R752" t="s">
        <v>97</v>
      </c>
      <c r="S752">
        <v>3</v>
      </c>
    </row>
    <row r="753" spans="1:19" x14ac:dyDescent="0.2">
      <c r="A753">
        <v>756</v>
      </c>
      <c r="B753" s="443">
        <v>43412.92291666667</v>
      </c>
      <c r="C753" t="s">
        <v>97</v>
      </c>
      <c r="D753">
        <v>0.12</v>
      </c>
      <c r="F753">
        <v>1.0062</v>
      </c>
      <c r="I753" s="443">
        <v>43413.082638888889</v>
      </c>
      <c r="J753">
        <v>1.0066999999999999</v>
      </c>
      <c r="N753">
        <v>6.27</v>
      </c>
      <c r="Q753">
        <v>611</v>
      </c>
      <c r="R753" t="s">
        <v>97</v>
      </c>
      <c r="S753">
        <v>1</v>
      </c>
    </row>
    <row r="754" spans="1:19" x14ac:dyDescent="0.2">
      <c r="A754">
        <v>757</v>
      </c>
      <c r="B754" s="443">
        <v>43413.353472222225</v>
      </c>
      <c r="C754" t="s">
        <v>97</v>
      </c>
      <c r="D754">
        <v>0.12</v>
      </c>
      <c r="F754">
        <v>1.0081</v>
      </c>
      <c r="I754" s="443">
        <v>43416.279861111114</v>
      </c>
      <c r="J754">
        <v>1.0085999999999999</v>
      </c>
      <c r="N754">
        <v>6.26</v>
      </c>
      <c r="Q754">
        <v>612</v>
      </c>
      <c r="R754" t="s">
        <v>97</v>
      </c>
      <c r="S754">
        <v>1</v>
      </c>
    </row>
    <row r="755" spans="1:19" x14ac:dyDescent="0.2">
      <c r="A755">
        <v>758</v>
      </c>
      <c r="B755" s="443">
        <v>43416.280555555553</v>
      </c>
      <c r="C755" t="s">
        <v>97</v>
      </c>
      <c r="D755">
        <v>0.12</v>
      </c>
      <c r="F755">
        <v>1.0095000000000001</v>
      </c>
      <c r="I755" s="443">
        <v>43416.338194444441</v>
      </c>
      <c r="J755">
        <v>1.01</v>
      </c>
      <c r="N755">
        <v>5.94</v>
      </c>
      <c r="Q755">
        <v>613</v>
      </c>
      <c r="R755" t="s">
        <v>97</v>
      </c>
      <c r="S755">
        <v>1</v>
      </c>
    </row>
    <row r="756" spans="1:19" x14ac:dyDescent="0.2">
      <c r="A756">
        <v>759</v>
      </c>
      <c r="B756" s="443">
        <v>43417.431250000001</v>
      </c>
      <c r="C756" t="s">
        <v>97</v>
      </c>
      <c r="D756">
        <v>0.12</v>
      </c>
      <c r="F756">
        <v>1.0126999999999999</v>
      </c>
      <c r="I756" s="443">
        <v>43420.421527777777</v>
      </c>
      <c r="J756">
        <v>1.0077</v>
      </c>
      <c r="N756">
        <v>-57.98</v>
      </c>
      <c r="Q756">
        <v>614</v>
      </c>
      <c r="R756" t="s">
        <v>97</v>
      </c>
      <c r="S756">
        <v>4</v>
      </c>
    </row>
    <row r="757" spans="1:19" x14ac:dyDescent="0.2">
      <c r="A757">
        <v>760</v>
      </c>
      <c r="B757" s="443">
        <v>43419.920138888891</v>
      </c>
      <c r="C757" t="s">
        <v>790</v>
      </c>
      <c r="D757">
        <v>0.37</v>
      </c>
      <c r="F757">
        <v>1.0099</v>
      </c>
      <c r="I757" s="443">
        <v>43420.422222222223</v>
      </c>
      <c r="J757">
        <v>1.0099</v>
      </c>
      <c r="K757" t="s">
        <v>791</v>
      </c>
      <c r="Q757">
        <v>614</v>
      </c>
      <c r="R757" t="s">
        <v>97</v>
      </c>
      <c r="S757">
        <v>4</v>
      </c>
    </row>
    <row r="758" spans="1:19" x14ac:dyDescent="0.2">
      <c r="A758">
        <v>761</v>
      </c>
      <c r="B758" s="443">
        <v>43419.920138888891</v>
      </c>
      <c r="C758" t="s">
        <v>790</v>
      </c>
      <c r="D758">
        <v>1.17</v>
      </c>
      <c r="F758">
        <v>1.0084</v>
      </c>
      <c r="I758" s="443">
        <v>43420.422222222223</v>
      </c>
      <c r="J758">
        <v>1.0084</v>
      </c>
      <c r="K758" t="s">
        <v>791</v>
      </c>
      <c r="Q758">
        <v>614</v>
      </c>
      <c r="R758" t="s">
        <v>97</v>
      </c>
      <c r="S758">
        <v>4</v>
      </c>
    </row>
    <row r="759" spans="1:19" x14ac:dyDescent="0.2">
      <c r="A759">
        <v>762</v>
      </c>
      <c r="B759" s="443">
        <v>43419.931250000001</v>
      </c>
      <c r="C759" t="s">
        <v>97</v>
      </c>
      <c r="D759">
        <v>3.75</v>
      </c>
      <c r="F759">
        <v>1.0068999999999999</v>
      </c>
      <c r="I759" s="443">
        <v>43420.421527777777</v>
      </c>
      <c r="J759">
        <v>1.0077</v>
      </c>
      <c r="N759">
        <v>307.44</v>
      </c>
      <c r="Q759">
        <v>614</v>
      </c>
      <c r="R759" t="s">
        <v>97</v>
      </c>
      <c r="S759">
        <v>4</v>
      </c>
    </row>
    <row r="760" spans="1:19" x14ac:dyDescent="0.2">
      <c r="A760">
        <v>763</v>
      </c>
      <c r="B760" s="443">
        <v>43420.589583333334</v>
      </c>
      <c r="C760" t="s">
        <v>97</v>
      </c>
      <c r="D760">
        <v>0.12</v>
      </c>
      <c r="F760">
        <v>1.0031000000000001</v>
      </c>
      <c r="I760" s="443">
        <v>43427.357638888891</v>
      </c>
      <c r="J760">
        <v>0.99590000000000001</v>
      </c>
      <c r="N760">
        <v>-84.58</v>
      </c>
      <c r="Q760">
        <v>615</v>
      </c>
      <c r="R760" t="s">
        <v>97</v>
      </c>
      <c r="S760">
        <v>4</v>
      </c>
    </row>
    <row r="761" spans="1:19" x14ac:dyDescent="0.2">
      <c r="A761">
        <v>764</v>
      </c>
      <c r="B761" s="443">
        <v>43426.224999999999</v>
      </c>
      <c r="C761" t="s">
        <v>790</v>
      </c>
      <c r="D761">
        <v>0.37</v>
      </c>
      <c r="F761">
        <v>0.99809999999999999</v>
      </c>
      <c r="I761" s="443">
        <v>43427.357638888891</v>
      </c>
      <c r="J761">
        <v>0.99809999999999999</v>
      </c>
      <c r="K761" t="s">
        <v>791</v>
      </c>
      <c r="Q761">
        <v>615</v>
      </c>
      <c r="R761" t="s">
        <v>97</v>
      </c>
      <c r="S761">
        <v>4</v>
      </c>
    </row>
    <row r="762" spans="1:19" x14ac:dyDescent="0.2">
      <c r="A762">
        <v>765</v>
      </c>
      <c r="B762" s="443">
        <v>43426.224999999999</v>
      </c>
      <c r="C762" t="s">
        <v>790</v>
      </c>
      <c r="D762">
        <v>1.17</v>
      </c>
      <c r="F762">
        <v>0.99660000000000004</v>
      </c>
      <c r="I762" s="443">
        <v>43427.357638888891</v>
      </c>
      <c r="J762">
        <v>0.99660000000000004</v>
      </c>
      <c r="K762" t="s">
        <v>791</v>
      </c>
      <c r="Q762">
        <v>615</v>
      </c>
      <c r="R762" t="s">
        <v>97</v>
      </c>
      <c r="S762">
        <v>4</v>
      </c>
    </row>
    <row r="763" spans="1:19" x14ac:dyDescent="0.2">
      <c r="A763">
        <v>766</v>
      </c>
      <c r="B763" s="443">
        <v>43426.475694444445</v>
      </c>
      <c r="C763" t="s">
        <v>97</v>
      </c>
      <c r="D763">
        <v>3.75</v>
      </c>
      <c r="F763">
        <v>0.99509999999999998</v>
      </c>
      <c r="I763" s="443">
        <v>43427.357638888891</v>
      </c>
      <c r="J763">
        <v>0.99590000000000001</v>
      </c>
      <c r="N763">
        <v>310.97000000000003</v>
      </c>
      <c r="Q763">
        <v>615</v>
      </c>
      <c r="R763" t="s">
        <v>97</v>
      </c>
      <c r="S763">
        <v>4</v>
      </c>
    </row>
    <row r="764" spans="1:19" x14ac:dyDescent="0.2">
      <c r="A764">
        <v>767</v>
      </c>
      <c r="B764" s="443">
        <v>43427.35833333333</v>
      </c>
      <c r="C764" t="s">
        <v>97</v>
      </c>
      <c r="D764">
        <v>0.13</v>
      </c>
      <c r="F764">
        <v>0.99609999999999999</v>
      </c>
      <c r="I764" s="443">
        <v>43427.361805555556</v>
      </c>
      <c r="J764">
        <v>0.99660000000000004</v>
      </c>
      <c r="N764">
        <v>6.52</v>
      </c>
      <c r="Q764">
        <v>616</v>
      </c>
      <c r="R764" t="s">
        <v>97</v>
      </c>
      <c r="S764">
        <v>1</v>
      </c>
    </row>
    <row r="765" spans="1:19" x14ac:dyDescent="0.2">
      <c r="A765">
        <v>768</v>
      </c>
      <c r="B765" s="443">
        <v>43427.666666666664</v>
      </c>
      <c r="C765" t="s">
        <v>97</v>
      </c>
      <c r="D765">
        <v>0.13</v>
      </c>
      <c r="F765">
        <v>0.99780000000000002</v>
      </c>
      <c r="I765" s="443">
        <v>43430.104861111111</v>
      </c>
      <c r="J765">
        <v>0.99829999999999997</v>
      </c>
      <c r="N765">
        <v>6.85</v>
      </c>
      <c r="Q765">
        <v>617</v>
      </c>
      <c r="R765" t="s">
        <v>97</v>
      </c>
      <c r="S765">
        <v>1</v>
      </c>
    </row>
    <row r="766" spans="1:19" x14ac:dyDescent="0.2">
      <c r="A766">
        <v>769</v>
      </c>
      <c r="B766" s="443">
        <v>43430.80972222222</v>
      </c>
      <c r="C766" t="s">
        <v>97</v>
      </c>
      <c r="D766">
        <v>0.13</v>
      </c>
      <c r="F766">
        <v>0.99909999999999999</v>
      </c>
      <c r="I766" s="443">
        <v>43431.330555555556</v>
      </c>
      <c r="J766">
        <v>0.99960000000000004</v>
      </c>
      <c r="N766">
        <v>6.84</v>
      </c>
      <c r="Q766">
        <v>618</v>
      </c>
      <c r="R766" t="s">
        <v>97</v>
      </c>
      <c r="S766">
        <v>1</v>
      </c>
    </row>
    <row r="767" spans="1:19" x14ac:dyDescent="0.2">
      <c r="A767">
        <v>770</v>
      </c>
      <c r="B767" s="443">
        <v>43431.331250000003</v>
      </c>
      <c r="C767" t="s">
        <v>97</v>
      </c>
      <c r="D767">
        <v>0.13</v>
      </c>
      <c r="F767">
        <v>1.0001</v>
      </c>
      <c r="I767" s="443">
        <v>43432.333333333336</v>
      </c>
      <c r="J767">
        <v>1.0001</v>
      </c>
      <c r="N767">
        <v>0.34</v>
      </c>
      <c r="Q767">
        <v>619</v>
      </c>
      <c r="R767" t="s">
        <v>97</v>
      </c>
      <c r="S767">
        <v>2</v>
      </c>
    </row>
    <row r="768" spans="1:19" x14ac:dyDescent="0.2">
      <c r="A768">
        <v>771</v>
      </c>
      <c r="B768" s="443">
        <v>43431.793055555558</v>
      </c>
      <c r="C768" t="s">
        <v>97</v>
      </c>
      <c r="D768">
        <v>0.4</v>
      </c>
      <c r="F768">
        <v>0.99860000000000004</v>
      </c>
      <c r="I768" s="443">
        <v>43432.333333333336</v>
      </c>
      <c r="J768">
        <v>1.0001</v>
      </c>
      <c r="N768">
        <v>61.03</v>
      </c>
      <c r="Q768">
        <v>619</v>
      </c>
      <c r="R768" t="s">
        <v>97</v>
      </c>
      <c r="S768">
        <v>2</v>
      </c>
    </row>
    <row r="769" spans="1:19" x14ac:dyDescent="0.2">
      <c r="A769">
        <v>772</v>
      </c>
      <c r="B769" s="443">
        <v>43432.720833333333</v>
      </c>
      <c r="C769" t="s">
        <v>97</v>
      </c>
      <c r="D769">
        <v>0.13</v>
      </c>
      <c r="F769">
        <v>0.99539999999999995</v>
      </c>
      <c r="I769" s="443">
        <v>43432.730555555558</v>
      </c>
      <c r="J769">
        <v>0.99590000000000001</v>
      </c>
      <c r="N769">
        <v>6.53</v>
      </c>
      <c r="Q769">
        <v>620</v>
      </c>
      <c r="R769" t="s">
        <v>97</v>
      </c>
      <c r="S769">
        <v>1</v>
      </c>
    </row>
    <row r="770" spans="1:19" x14ac:dyDescent="0.2">
      <c r="A770">
        <v>773</v>
      </c>
      <c r="B770" s="443">
        <v>43433.418055555558</v>
      </c>
      <c r="C770" t="s">
        <v>97</v>
      </c>
      <c r="D770">
        <v>0.13</v>
      </c>
      <c r="F770">
        <v>0.99480000000000002</v>
      </c>
      <c r="I770" s="443">
        <v>43433.427083333336</v>
      </c>
      <c r="J770">
        <v>0.99529999999999996</v>
      </c>
      <c r="N770">
        <v>6.53</v>
      </c>
      <c r="Q770">
        <v>621</v>
      </c>
      <c r="R770" t="s">
        <v>97</v>
      </c>
      <c r="S770">
        <v>1</v>
      </c>
    </row>
    <row r="771" spans="1:19" x14ac:dyDescent="0.2">
      <c r="A771">
        <v>774</v>
      </c>
      <c r="B771" s="443">
        <v>43433.603472222225</v>
      </c>
      <c r="C771" t="s">
        <v>97</v>
      </c>
      <c r="D771">
        <v>0.13</v>
      </c>
      <c r="F771">
        <v>0.99660000000000004</v>
      </c>
      <c r="I771" s="443">
        <v>43433.604166666664</v>
      </c>
      <c r="J771">
        <v>0.99709999999999999</v>
      </c>
      <c r="N771">
        <v>6.52</v>
      </c>
      <c r="Q771">
        <v>622</v>
      </c>
      <c r="R771" t="s">
        <v>97</v>
      </c>
      <c r="S771">
        <v>1</v>
      </c>
    </row>
    <row r="772" spans="1:19" x14ac:dyDescent="0.2">
      <c r="A772">
        <v>775</v>
      </c>
      <c r="B772" s="443">
        <v>43433.604166666664</v>
      </c>
      <c r="C772" t="s">
        <v>97</v>
      </c>
      <c r="D772">
        <v>0.13</v>
      </c>
      <c r="F772">
        <v>0.99739999999999995</v>
      </c>
      <c r="I772" s="443">
        <v>43434.495138888888</v>
      </c>
      <c r="J772">
        <v>0.99790000000000001</v>
      </c>
      <c r="N772">
        <v>6.85</v>
      </c>
      <c r="Q772">
        <v>623</v>
      </c>
      <c r="R772" t="s">
        <v>97</v>
      </c>
      <c r="S772">
        <v>1</v>
      </c>
    </row>
    <row r="773" spans="1:19" x14ac:dyDescent="0.2">
      <c r="A773">
        <v>776</v>
      </c>
      <c r="B773" s="443">
        <v>43434.617361111108</v>
      </c>
      <c r="C773" t="s">
        <v>97</v>
      </c>
      <c r="D773">
        <v>0.13</v>
      </c>
      <c r="F773">
        <v>0.99980000000000002</v>
      </c>
      <c r="I773" s="443">
        <v>43434.648611111108</v>
      </c>
      <c r="J773">
        <v>1.0003</v>
      </c>
      <c r="N773">
        <v>6.5</v>
      </c>
      <c r="Q773">
        <v>624</v>
      </c>
      <c r="R773" t="s">
        <v>97</v>
      </c>
      <c r="S773">
        <v>1</v>
      </c>
    </row>
    <row r="774" spans="1:19" x14ac:dyDescent="0.2">
      <c r="A774">
        <v>777</v>
      </c>
      <c r="B774" s="443">
        <v>43434.665277777778</v>
      </c>
      <c r="C774" t="s">
        <v>97</v>
      </c>
      <c r="D774">
        <v>0.13</v>
      </c>
      <c r="F774">
        <v>0.99970000000000003</v>
      </c>
      <c r="I774" s="443">
        <v>43439.200694444444</v>
      </c>
      <c r="J774">
        <v>0.99960000000000004</v>
      </c>
      <c r="N774">
        <v>-0.28999999999999998</v>
      </c>
      <c r="Q774">
        <v>625</v>
      </c>
      <c r="R774" t="s">
        <v>97</v>
      </c>
      <c r="S774">
        <v>2</v>
      </c>
    </row>
    <row r="775" spans="1:19" x14ac:dyDescent="0.2">
      <c r="A775">
        <v>778</v>
      </c>
      <c r="B775" s="443">
        <v>43437.127083333333</v>
      </c>
      <c r="C775" t="s">
        <v>97</v>
      </c>
      <c r="D775">
        <v>0.4</v>
      </c>
      <c r="F775">
        <v>0.99809999999999999</v>
      </c>
      <c r="I775" s="443">
        <v>43439.200694444444</v>
      </c>
      <c r="J775">
        <v>0.99960000000000004</v>
      </c>
      <c r="N775">
        <v>62.1</v>
      </c>
      <c r="Q775">
        <v>625</v>
      </c>
      <c r="R775" t="s">
        <v>97</v>
      </c>
      <c r="S775">
        <v>2</v>
      </c>
    </row>
    <row r="776" spans="1:19" x14ac:dyDescent="0.2">
      <c r="A776">
        <v>779</v>
      </c>
      <c r="B776" s="443">
        <v>43439.625694444447</v>
      </c>
      <c r="C776" t="s">
        <v>97</v>
      </c>
      <c r="D776">
        <v>0.13</v>
      </c>
      <c r="F776">
        <v>1.0007999999999999</v>
      </c>
      <c r="I776" s="443">
        <v>43448.359027777777</v>
      </c>
      <c r="J776">
        <v>0.99550000000000005</v>
      </c>
      <c r="N776">
        <v>-65.5</v>
      </c>
      <c r="Q776">
        <v>626</v>
      </c>
      <c r="R776" t="s">
        <v>97</v>
      </c>
      <c r="S776">
        <v>4</v>
      </c>
    </row>
    <row r="777" spans="1:19" x14ac:dyDescent="0.2">
      <c r="A777">
        <v>780</v>
      </c>
      <c r="B777" s="443">
        <v>43447.119444444441</v>
      </c>
      <c r="C777" t="s">
        <v>790</v>
      </c>
      <c r="D777">
        <v>0.4</v>
      </c>
      <c r="F777">
        <v>0.99770000000000003</v>
      </c>
      <c r="I777" s="443">
        <v>43448.359722222223</v>
      </c>
      <c r="J777">
        <v>0.99770000000000003</v>
      </c>
      <c r="K777" t="s">
        <v>791</v>
      </c>
      <c r="Q777">
        <v>626</v>
      </c>
      <c r="R777" t="s">
        <v>97</v>
      </c>
      <c r="S777">
        <v>4</v>
      </c>
    </row>
    <row r="778" spans="1:19" x14ac:dyDescent="0.2">
      <c r="A778">
        <v>781</v>
      </c>
      <c r="B778" s="443">
        <v>43447.119444444441</v>
      </c>
      <c r="C778" t="s">
        <v>790</v>
      </c>
      <c r="D778">
        <v>1.27</v>
      </c>
      <c r="F778">
        <v>0.99619999999999997</v>
      </c>
      <c r="I778" s="443">
        <v>43448.359722222223</v>
      </c>
      <c r="J778">
        <v>0.99619999999999997</v>
      </c>
      <c r="K778" t="s">
        <v>791</v>
      </c>
      <c r="Q778">
        <v>626</v>
      </c>
      <c r="R778" t="s">
        <v>97</v>
      </c>
      <c r="S778">
        <v>4</v>
      </c>
    </row>
    <row r="779" spans="1:19" x14ac:dyDescent="0.2">
      <c r="A779">
        <v>782</v>
      </c>
      <c r="B779" s="443">
        <v>43447.578472222223</v>
      </c>
      <c r="C779" t="s">
        <v>97</v>
      </c>
      <c r="D779">
        <v>4.0599999999999996</v>
      </c>
      <c r="F779">
        <v>0.99470000000000003</v>
      </c>
      <c r="I779" s="443">
        <v>43448.359027777777</v>
      </c>
      <c r="J779">
        <v>0.99550000000000005</v>
      </c>
      <c r="N779">
        <v>336.81</v>
      </c>
      <c r="Q779">
        <v>626</v>
      </c>
      <c r="R779" t="s">
        <v>97</v>
      </c>
      <c r="S779">
        <v>4</v>
      </c>
    </row>
    <row r="780" spans="1:19" x14ac:dyDescent="0.2">
      <c r="A780">
        <v>783</v>
      </c>
      <c r="B780" s="443">
        <v>43448.359722222223</v>
      </c>
      <c r="C780" t="s">
        <v>97</v>
      </c>
      <c r="D780">
        <v>0.14000000000000001</v>
      </c>
      <c r="F780">
        <v>0.99590000000000001</v>
      </c>
      <c r="I780" s="443">
        <v>43448.378472222219</v>
      </c>
      <c r="J780">
        <v>0.99639999999999995</v>
      </c>
      <c r="N780">
        <v>7.03</v>
      </c>
      <c r="Q780">
        <v>627</v>
      </c>
      <c r="R780" t="s">
        <v>97</v>
      </c>
      <c r="S780">
        <v>1</v>
      </c>
    </row>
    <row r="781" spans="1:19" x14ac:dyDescent="0.2">
      <c r="A781">
        <v>784</v>
      </c>
      <c r="B781" s="443">
        <v>43450.923611111109</v>
      </c>
      <c r="C781" t="s">
        <v>97</v>
      </c>
      <c r="D781">
        <v>0.14000000000000001</v>
      </c>
      <c r="F781">
        <v>0.99770000000000003</v>
      </c>
      <c r="I781" s="443">
        <v>43450.926388888889</v>
      </c>
      <c r="J781">
        <v>0.99819999999999998</v>
      </c>
      <c r="N781">
        <v>7.01</v>
      </c>
      <c r="Q781">
        <v>628</v>
      </c>
      <c r="R781" t="s">
        <v>97</v>
      </c>
      <c r="S781">
        <v>1</v>
      </c>
    </row>
    <row r="782" spans="1:19" x14ac:dyDescent="0.2">
      <c r="A782">
        <v>785</v>
      </c>
      <c r="B782" s="443">
        <v>43450.926388888889</v>
      </c>
      <c r="C782" t="s">
        <v>97</v>
      </c>
      <c r="D782">
        <v>0.14000000000000001</v>
      </c>
      <c r="F782">
        <v>0.99850000000000005</v>
      </c>
      <c r="I782" s="443">
        <v>43455.427777777775</v>
      </c>
      <c r="J782">
        <v>0.99119999999999997</v>
      </c>
      <c r="N782">
        <v>-100.57</v>
      </c>
      <c r="Q782">
        <v>629</v>
      </c>
      <c r="R782" t="s">
        <v>97</v>
      </c>
      <c r="S782">
        <v>4</v>
      </c>
    </row>
    <row r="783" spans="1:19" x14ac:dyDescent="0.2">
      <c r="A783">
        <v>786</v>
      </c>
      <c r="B783" s="443">
        <v>43453.871527777781</v>
      </c>
      <c r="C783" t="s">
        <v>97</v>
      </c>
      <c r="D783">
        <v>0.43</v>
      </c>
      <c r="F783">
        <v>0.99560000000000004</v>
      </c>
      <c r="I783" s="443">
        <v>43455.427777777775</v>
      </c>
      <c r="J783">
        <v>0.99119999999999997</v>
      </c>
      <c r="N783">
        <v>-186.42</v>
      </c>
      <c r="Q783">
        <v>629</v>
      </c>
      <c r="R783" t="s">
        <v>97</v>
      </c>
      <c r="S783">
        <v>4</v>
      </c>
    </row>
    <row r="784" spans="1:19" x14ac:dyDescent="0.2">
      <c r="A784">
        <v>787</v>
      </c>
      <c r="B784" s="443">
        <v>43453.480555555558</v>
      </c>
      <c r="C784" t="s">
        <v>97</v>
      </c>
      <c r="D784">
        <v>1.37</v>
      </c>
      <c r="F784">
        <v>0.99409999999999998</v>
      </c>
      <c r="I784" s="443">
        <v>43455.427777777775</v>
      </c>
      <c r="J784">
        <v>0.99119999999999997</v>
      </c>
      <c r="N784">
        <v>-386.61</v>
      </c>
      <c r="Q784">
        <v>629</v>
      </c>
      <c r="R784" t="s">
        <v>97</v>
      </c>
      <c r="S784">
        <v>4</v>
      </c>
    </row>
    <row r="785" spans="1:19" x14ac:dyDescent="0.2">
      <c r="A785">
        <v>788</v>
      </c>
      <c r="B785" s="443">
        <v>43455.380555555559</v>
      </c>
      <c r="C785" t="s">
        <v>97</v>
      </c>
      <c r="D785">
        <v>4.37</v>
      </c>
      <c r="F785">
        <v>0.98880000000000001</v>
      </c>
      <c r="I785" s="443">
        <v>43455.427777777775</v>
      </c>
      <c r="J785">
        <v>0.99119999999999997</v>
      </c>
      <c r="N785">
        <v>1058.1099999999999</v>
      </c>
      <c r="Q785">
        <v>629</v>
      </c>
      <c r="R785" t="s">
        <v>97</v>
      </c>
      <c r="S785">
        <v>4</v>
      </c>
    </row>
    <row r="786" spans="1:19" x14ac:dyDescent="0.2">
      <c r="A786">
        <v>789</v>
      </c>
      <c r="B786" s="443">
        <v>43455.556250000001</v>
      </c>
      <c r="C786" t="s">
        <v>97</v>
      </c>
      <c r="D786">
        <v>0.14000000000000001</v>
      </c>
      <c r="F786">
        <v>0.99180000000000001</v>
      </c>
      <c r="I786" s="443">
        <v>43455.64166666667</v>
      </c>
      <c r="J786">
        <v>0.99229999999999996</v>
      </c>
      <c r="N786">
        <v>7.05</v>
      </c>
      <c r="Q786">
        <v>630</v>
      </c>
      <c r="R786" t="s">
        <v>97</v>
      </c>
      <c r="S786">
        <v>1</v>
      </c>
    </row>
    <row r="787" spans="1:19" x14ac:dyDescent="0.2">
      <c r="A787">
        <v>790</v>
      </c>
      <c r="B787" s="443">
        <v>43455.642361111109</v>
      </c>
      <c r="C787" t="s">
        <v>97</v>
      </c>
      <c r="D787">
        <v>0.14000000000000001</v>
      </c>
      <c r="F787">
        <v>0.99309999999999998</v>
      </c>
      <c r="I787" s="443">
        <v>43455.758333333331</v>
      </c>
      <c r="J787">
        <v>0.99360000000000004</v>
      </c>
      <c r="N787">
        <v>7.05</v>
      </c>
      <c r="Q787">
        <v>631</v>
      </c>
      <c r="R787" t="s">
        <v>97</v>
      </c>
      <c r="S787">
        <v>1</v>
      </c>
    </row>
    <row r="788" spans="1:19" x14ac:dyDescent="0.2">
      <c r="A788">
        <v>791</v>
      </c>
      <c r="B788" s="443">
        <v>43455.835416666669</v>
      </c>
      <c r="C788" t="s">
        <v>97</v>
      </c>
      <c r="D788">
        <v>0.14000000000000001</v>
      </c>
      <c r="F788">
        <v>0.99590000000000001</v>
      </c>
      <c r="I788" s="443">
        <v>43459.924305555556</v>
      </c>
      <c r="J788">
        <v>0.98660000000000003</v>
      </c>
      <c r="N788">
        <v>-131.24</v>
      </c>
      <c r="Q788">
        <v>632</v>
      </c>
      <c r="R788" t="s">
        <v>97</v>
      </c>
      <c r="S788">
        <v>4</v>
      </c>
    </row>
    <row r="789" spans="1:19" x14ac:dyDescent="0.2">
      <c r="A789">
        <v>792</v>
      </c>
      <c r="B789" s="443">
        <v>43459.207638888889</v>
      </c>
      <c r="C789" t="s">
        <v>790</v>
      </c>
      <c r="D789">
        <v>0.43</v>
      </c>
      <c r="F789">
        <v>0.98899999999999999</v>
      </c>
      <c r="I789" s="443">
        <v>43459.924305555556</v>
      </c>
      <c r="J789">
        <v>0.98899999999999999</v>
      </c>
      <c r="K789" t="s">
        <v>791</v>
      </c>
      <c r="Q789">
        <v>632</v>
      </c>
      <c r="R789" t="s">
        <v>97</v>
      </c>
      <c r="S789">
        <v>4</v>
      </c>
    </row>
    <row r="790" spans="1:19" x14ac:dyDescent="0.2">
      <c r="A790">
        <v>793</v>
      </c>
      <c r="B790" s="443">
        <v>43459.207638888889</v>
      </c>
      <c r="C790" t="s">
        <v>790</v>
      </c>
      <c r="D790">
        <v>1.37</v>
      </c>
      <c r="F790">
        <v>0.98750000000000004</v>
      </c>
      <c r="I790" s="443">
        <v>43459.924305555556</v>
      </c>
      <c r="J790">
        <v>0.98750000000000004</v>
      </c>
      <c r="K790" t="s">
        <v>791</v>
      </c>
      <c r="Q790">
        <v>632</v>
      </c>
      <c r="R790" t="s">
        <v>97</v>
      </c>
      <c r="S790">
        <v>4</v>
      </c>
    </row>
    <row r="791" spans="1:19" x14ac:dyDescent="0.2">
      <c r="A791">
        <v>794</v>
      </c>
      <c r="B791" s="443">
        <v>43459.92083333333</v>
      </c>
      <c r="C791" t="s">
        <v>97</v>
      </c>
      <c r="D791">
        <v>4.37</v>
      </c>
      <c r="F791">
        <v>0.98599999999999999</v>
      </c>
      <c r="I791" s="443">
        <v>43459.924305555556</v>
      </c>
      <c r="J791">
        <v>0.98660000000000003</v>
      </c>
      <c r="N791">
        <v>265.76</v>
      </c>
      <c r="Q791">
        <v>632</v>
      </c>
      <c r="R791" t="s">
        <v>97</v>
      </c>
      <c r="S791">
        <v>4</v>
      </c>
    </row>
    <row r="792" spans="1:19" x14ac:dyDescent="0.2">
      <c r="A792">
        <v>795</v>
      </c>
      <c r="B792" s="443">
        <v>43459.931250000001</v>
      </c>
      <c r="C792" t="s">
        <v>97</v>
      </c>
      <c r="D792">
        <v>0.15</v>
      </c>
      <c r="F792">
        <v>0.98709999999999998</v>
      </c>
      <c r="I792" s="443">
        <v>43460.015972222223</v>
      </c>
      <c r="J792">
        <v>0.98760000000000003</v>
      </c>
      <c r="N792">
        <v>7.98</v>
      </c>
      <c r="Q792">
        <v>633</v>
      </c>
      <c r="R792" t="s">
        <v>97</v>
      </c>
      <c r="S792">
        <v>1</v>
      </c>
    </row>
    <row r="793" spans="1:19" x14ac:dyDescent="0.2">
      <c r="A793">
        <v>796</v>
      </c>
      <c r="B793" s="443">
        <v>43460.361111111109</v>
      </c>
      <c r="C793" t="s">
        <v>97</v>
      </c>
      <c r="D793">
        <v>0.15</v>
      </c>
      <c r="F793">
        <v>0.98899999999999999</v>
      </c>
      <c r="I793" s="443">
        <v>43460.438194444447</v>
      </c>
      <c r="J793">
        <v>0.98950000000000005</v>
      </c>
      <c r="N793">
        <v>7.58</v>
      </c>
      <c r="Q793">
        <v>634</v>
      </c>
      <c r="R793" t="s">
        <v>97</v>
      </c>
      <c r="S793">
        <v>1</v>
      </c>
    </row>
    <row r="794" spans="1:19" x14ac:dyDescent="0.2">
      <c r="A794">
        <v>797</v>
      </c>
      <c r="B794" s="443">
        <v>43460.75</v>
      </c>
      <c r="C794" t="s">
        <v>97</v>
      </c>
      <c r="D794">
        <v>0.15</v>
      </c>
      <c r="F794">
        <v>0.99460000000000004</v>
      </c>
      <c r="I794" s="443">
        <v>43460.828472222223</v>
      </c>
      <c r="J794">
        <v>0.99509999999999998</v>
      </c>
      <c r="N794">
        <v>7.54</v>
      </c>
      <c r="Q794">
        <v>635</v>
      </c>
      <c r="R794" t="s">
        <v>97</v>
      </c>
      <c r="S794">
        <v>1</v>
      </c>
    </row>
    <row r="795" spans="1:19" x14ac:dyDescent="0.2">
      <c r="A795">
        <v>798</v>
      </c>
      <c r="B795" s="443">
        <v>43460.834722222222</v>
      </c>
      <c r="C795" t="s">
        <v>97</v>
      </c>
      <c r="D795">
        <v>0.15</v>
      </c>
      <c r="F795">
        <v>0.99609999999999999</v>
      </c>
      <c r="I795" s="443">
        <v>43467.518750000003</v>
      </c>
      <c r="J795">
        <v>0.98609999999999998</v>
      </c>
      <c r="N795">
        <v>-149.38999999999999</v>
      </c>
      <c r="Q795">
        <v>636</v>
      </c>
      <c r="R795" t="s">
        <v>97</v>
      </c>
      <c r="S795">
        <v>5</v>
      </c>
    </row>
    <row r="796" spans="1:19" x14ac:dyDescent="0.2">
      <c r="A796">
        <v>799</v>
      </c>
      <c r="B796" s="443">
        <v>43461.229861111111</v>
      </c>
      <c r="C796" t="s">
        <v>97</v>
      </c>
      <c r="D796">
        <v>0.47</v>
      </c>
      <c r="F796">
        <v>0.99350000000000005</v>
      </c>
      <c r="I796" s="443">
        <v>43467.518750000003</v>
      </c>
      <c r="J796">
        <v>0.98609999999999998</v>
      </c>
      <c r="N796">
        <v>-347.82</v>
      </c>
      <c r="Q796">
        <v>636</v>
      </c>
      <c r="R796" t="s">
        <v>97</v>
      </c>
      <c r="S796">
        <v>5</v>
      </c>
    </row>
    <row r="797" spans="1:19" x14ac:dyDescent="0.2">
      <c r="A797">
        <v>800</v>
      </c>
      <c r="B797" s="443">
        <v>43465.62222222222</v>
      </c>
      <c r="C797" t="s">
        <v>97</v>
      </c>
      <c r="D797">
        <v>1.46</v>
      </c>
      <c r="F797">
        <v>0.98750000000000004</v>
      </c>
      <c r="I797" s="443">
        <v>43465.62222222222</v>
      </c>
      <c r="J797">
        <v>0.98709999999999998</v>
      </c>
      <c r="N797">
        <v>-59.16</v>
      </c>
      <c r="Q797">
        <v>636</v>
      </c>
      <c r="R797" t="s">
        <v>97</v>
      </c>
      <c r="S797">
        <v>5</v>
      </c>
    </row>
    <row r="798" spans="1:19" x14ac:dyDescent="0.2">
      <c r="A798">
        <v>801</v>
      </c>
      <c r="B798" s="443">
        <v>43462.347916666666</v>
      </c>
      <c r="C798" t="s">
        <v>97</v>
      </c>
      <c r="D798">
        <v>4.6900000000000004</v>
      </c>
      <c r="F798">
        <v>0.98599999999999999</v>
      </c>
      <c r="I798" s="443">
        <v>43467.518750000003</v>
      </c>
      <c r="J798">
        <v>0.98609999999999998</v>
      </c>
      <c r="N798">
        <v>84.07</v>
      </c>
      <c r="Q798">
        <v>636</v>
      </c>
      <c r="R798" t="s">
        <v>97</v>
      </c>
      <c r="S798">
        <v>5</v>
      </c>
    </row>
    <row r="799" spans="1:19" x14ac:dyDescent="0.2">
      <c r="A799">
        <v>802</v>
      </c>
      <c r="B799" s="443">
        <v>43467.082638888889</v>
      </c>
      <c r="C799" t="s">
        <v>97</v>
      </c>
      <c r="D799">
        <v>4.6900000000000004</v>
      </c>
      <c r="F799">
        <v>0.9839</v>
      </c>
      <c r="I799" s="443">
        <v>43467.518750000003</v>
      </c>
      <c r="J799">
        <v>0.98609999999999998</v>
      </c>
      <c r="N799">
        <v>1046.3399999999999</v>
      </c>
      <c r="Q799">
        <v>636</v>
      </c>
      <c r="R799" t="s">
        <v>97</v>
      </c>
      <c r="S799">
        <v>5</v>
      </c>
    </row>
    <row r="800" spans="1:19" x14ac:dyDescent="0.2">
      <c r="A800">
        <v>803</v>
      </c>
      <c r="B800" s="443">
        <v>43467.561111111114</v>
      </c>
      <c r="C800" t="s">
        <v>97</v>
      </c>
      <c r="D800">
        <v>0.16</v>
      </c>
      <c r="F800">
        <v>0.98699999999999999</v>
      </c>
      <c r="I800" s="443">
        <v>43467.5625</v>
      </c>
      <c r="J800">
        <v>0.98750000000000004</v>
      </c>
      <c r="N800">
        <v>8.1</v>
      </c>
      <c r="Q800">
        <v>637</v>
      </c>
      <c r="R800" t="s">
        <v>97</v>
      </c>
      <c r="S800">
        <v>1</v>
      </c>
    </row>
    <row r="801" spans="1:19" x14ac:dyDescent="0.2">
      <c r="A801">
        <v>804</v>
      </c>
      <c r="B801" s="443">
        <v>43467.576388888891</v>
      </c>
      <c r="C801" t="s">
        <v>97</v>
      </c>
      <c r="D801">
        <v>0.16</v>
      </c>
      <c r="F801">
        <v>0.98839999999999995</v>
      </c>
      <c r="I801" s="443">
        <v>43467.595138888886</v>
      </c>
      <c r="J801">
        <v>0.9889</v>
      </c>
      <c r="N801">
        <v>8.09</v>
      </c>
      <c r="Q801">
        <v>638</v>
      </c>
      <c r="R801" t="s">
        <v>97</v>
      </c>
      <c r="S801">
        <v>1</v>
      </c>
    </row>
    <row r="802" spans="1:19" x14ac:dyDescent="0.2">
      <c r="A802">
        <v>805</v>
      </c>
      <c r="B802" s="443">
        <v>43467.597916666666</v>
      </c>
      <c r="C802" t="s">
        <v>97</v>
      </c>
      <c r="D802">
        <v>0.16</v>
      </c>
      <c r="F802">
        <v>0.98960000000000004</v>
      </c>
      <c r="I802" s="443">
        <v>43467.743055555555</v>
      </c>
      <c r="J802">
        <v>0.99009999999999998</v>
      </c>
      <c r="N802">
        <v>8.08</v>
      </c>
      <c r="Q802">
        <v>639</v>
      </c>
      <c r="R802" t="s">
        <v>97</v>
      </c>
      <c r="S802">
        <v>1</v>
      </c>
    </row>
    <row r="803" spans="1:19" x14ac:dyDescent="0.2">
      <c r="A803">
        <v>806</v>
      </c>
      <c r="B803" s="443">
        <v>43467.759722222225</v>
      </c>
      <c r="C803" t="s">
        <v>97</v>
      </c>
      <c r="D803">
        <v>0.16</v>
      </c>
      <c r="F803">
        <v>0.99099999999999999</v>
      </c>
      <c r="I803" s="443">
        <v>43467.784722222219</v>
      </c>
      <c r="J803">
        <v>0.99150000000000005</v>
      </c>
      <c r="N803">
        <v>8.07</v>
      </c>
      <c r="Q803">
        <v>640</v>
      </c>
      <c r="R803" t="s">
        <v>97</v>
      </c>
      <c r="S803">
        <v>1</v>
      </c>
    </row>
    <row r="804" spans="1:19" x14ac:dyDescent="0.2">
      <c r="A804">
        <v>807</v>
      </c>
      <c r="B804" s="443">
        <v>43467.93472222222</v>
      </c>
      <c r="C804" t="s">
        <v>97</v>
      </c>
      <c r="D804">
        <v>0.16</v>
      </c>
      <c r="F804">
        <v>0.98960000000000004</v>
      </c>
      <c r="I804" s="443">
        <v>43467.936111111114</v>
      </c>
      <c r="J804">
        <v>0.99009999999999998</v>
      </c>
      <c r="N804">
        <v>8.08</v>
      </c>
      <c r="Q804">
        <v>641</v>
      </c>
      <c r="R804" t="s">
        <v>97</v>
      </c>
      <c r="S804">
        <v>1</v>
      </c>
    </row>
    <row r="805" spans="1:19" x14ac:dyDescent="0.2">
      <c r="A805">
        <v>808</v>
      </c>
      <c r="B805" s="443">
        <v>43467.936805555553</v>
      </c>
      <c r="C805" t="s">
        <v>97</v>
      </c>
      <c r="D805">
        <v>0.16</v>
      </c>
      <c r="F805">
        <v>0.99080000000000001</v>
      </c>
      <c r="I805" s="443">
        <v>43475.328472222223</v>
      </c>
      <c r="J805">
        <v>0.9748</v>
      </c>
      <c r="N805">
        <v>-258.47000000000003</v>
      </c>
      <c r="Q805">
        <v>642</v>
      </c>
      <c r="R805" t="s">
        <v>97</v>
      </c>
      <c r="S805">
        <v>3</v>
      </c>
    </row>
    <row r="806" spans="1:19" x14ac:dyDescent="0.2">
      <c r="A806">
        <v>809</v>
      </c>
      <c r="B806" s="443">
        <v>43475.245138888888</v>
      </c>
      <c r="C806" t="s">
        <v>790</v>
      </c>
      <c r="D806">
        <v>0.5</v>
      </c>
      <c r="F806">
        <v>0.97670000000000001</v>
      </c>
      <c r="I806" s="443">
        <v>43475.32916666667</v>
      </c>
      <c r="J806">
        <v>0.97670000000000001</v>
      </c>
      <c r="K806" t="s">
        <v>791</v>
      </c>
      <c r="Q806">
        <v>642</v>
      </c>
      <c r="R806" t="s">
        <v>97</v>
      </c>
      <c r="S806">
        <v>3</v>
      </c>
    </row>
    <row r="807" spans="1:19" x14ac:dyDescent="0.2">
      <c r="A807">
        <v>811</v>
      </c>
      <c r="B807" s="443">
        <v>43475.265277777777</v>
      </c>
      <c r="C807" t="s">
        <v>97</v>
      </c>
      <c r="D807">
        <v>5</v>
      </c>
      <c r="F807">
        <v>0.97370000000000001</v>
      </c>
      <c r="I807" s="443">
        <v>43475.328472222223</v>
      </c>
      <c r="J807">
        <v>0.9748</v>
      </c>
      <c r="N807">
        <v>564.22</v>
      </c>
      <c r="Q807">
        <v>642</v>
      </c>
      <c r="R807" t="s">
        <v>97</v>
      </c>
      <c r="S807">
        <v>3</v>
      </c>
    </row>
    <row r="808" spans="1:19" x14ac:dyDescent="0.2">
      <c r="A808">
        <v>810</v>
      </c>
      <c r="B808" s="443">
        <v>43475.32916666667</v>
      </c>
      <c r="C808" t="s">
        <v>97</v>
      </c>
      <c r="D808">
        <v>1.56</v>
      </c>
      <c r="F808">
        <v>0.97519999999999996</v>
      </c>
      <c r="I808" s="443">
        <v>43475.32916666667</v>
      </c>
      <c r="J808">
        <v>0.97489999999999999</v>
      </c>
      <c r="N808">
        <v>-48</v>
      </c>
      <c r="Q808">
        <v>643</v>
      </c>
      <c r="R808" t="s">
        <v>97</v>
      </c>
      <c r="S808">
        <v>1</v>
      </c>
    </row>
    <row r="809" spans="1:19" x14ac:dyDescent="0.2">
      <c r="A809">
        <v>812</v>
      </c>
      <c r="B809" s="443">
        <v>43475.400694444441</v>
      </c>
      <c r="C809" t="s">
        <v>97</v>
      </c>
      <c r="D809">
        <v>0.16</v>
      </c>
      <c r="F809">
        <v>0.97689999999999999</v>
      </c>
      <c r="I809" s="443">
        <v>43475.5</v>
      </c>
      <c r="J809">
        <v>0.97740000000000005</v>
      </c>
      <c r="N809">
        <v>8.18</v>
      </c>
      <c r="Q809">
        <v>644</v>
      </c>
      <c r="R809" t="s">
        <v>97</v>
      </c>
      <c r="S809">
        <v>1</v>
      </c>
    </row>
    <row r="810" spans="1:19" x14ac:dyDescent="0.2">
      <c r="A810">
        <v>813</v>
      </c>
      <c r="B810" s="443">
        <v>43475.500694444447</v>
      </c>
      <c r="C810" t="s">
        <v>97</v>
      </c>
      <c r="D810">
        <v>0.16</v>
      </c>
      <c r="F810">
        <v>0.97809999999999997</v>
      </c>
      <c r="I810" s="443">
        <v>43475.581250000003</v>
      </c>
      <c r="J810">
        <v>0.97860000000000003</v>
      </c>
      <c r="N810">
        <v>8.17</v>
      </c>
      <c r="Q810">
        <v>645</v>
      </c>
      <c r="R810" t="s">
        <v>97</v>
      </c>
      <c r="S810">
        <v>1</v>
      </c>
    </row>
    <row r="811" spans="1:19" x14ac:dyDescent="0.2">
      <c r="A811">
        <v>814</v>
      </c>
      <c r="B811" s="443">
        <v>43475.583333333336</v>
      </c>
      <c r="C811" t="s">
        <v>97</v>
      </c>
      <c r="D811">
        <v>0.16</v>
      </c>
      <c r="F811">
        <v>0.97989999999999999</v>
      </c>
      <c r="I811" s="443">
        <v>43475.629166666666</v>
      </c>
      <c r="J811">
        <v>0.98040000000000005</v>
      </c>
      <c r="N811">
        <v>8.16</v>
      </c>
      <c r="Q811">
        <v>646</v>
      </c>
      <c r="R811" t="s">
        <v>97</v>
      </c>
      <c r="S811">
        <v>1</v>
      </c>
    </row>
    <row r="812" spans="1:19" x14ac:dyDescent="0.2">
      <c r="A812">
        <v>815</v>
      </c>
      <c r="B812" s="443">
        <v>43475.629861111112</v>
      </c>
      <c r="C812" t="s">
        <v>97</v>
      </c>
      <c r="D812">
        <v>0.16</v>
      </c>
      <c r="F812">
        <v>0.98129999999999995</v>
      </c>
      <c r="I812" s="443">
        <v>43475.686805555553</v>
      </c>
      <c r="J812">
        <v>0.98180000000000001</v>
      </c>
      <c r="N812">
        <v>8.15</v>
      </c>
      <c r="Q812">
        <v>647</v>
      </c>
      <c r="R812" t="s">
        <v>97</v>
      </c>
      <c r="S812">
        <v>1</v>
      </c>
    </row>
    <row r="813" spans="1:19" x14ac:dyDescent="0.2">
      <c r="A813">
        <v>816</v>
      </c>
      <c r="B813" s="443">
        <v>43475.770138888889</v>
      </c>
      <c r="C813" t="s">
        <v>97</v>
      </c>
      <c r="D813">
        <v>0.16</v>
      </c>
      <c r="F813">
        <v>0.98470000000000002</v>
      </c>
      <c r="I813" s="443">
        <v>43476.599305555559</v>
      </c>
      <c r="J813">
        <v>0.98519999999999996</v>
      </c>
      <c r="N813">
        <v>8.5399999999999991</v>
      </c>
      <c r="Q813">
        <v>648</v>
      </c>
      <c r="R813" t="s">
        <v>97</v>
      </c>
      <c r="S813">
        <v>1</v>
      </c>
    </row>
    <row r="814" spans="1:19" x14ac:dyDescent="0.2">
      <c r="A814">
        <v>817</v>
      </c>
      <c r="B814" s="443">
        <v>43476.6</v>
      </c>
      <c r="C814" t="s">
        <v>97</v>
      </c>
      <c r="D814">
        <v>0.16</v>
      </c>
      <c r="F814">
        <v>0.98580000000000001</v>
      </c>
      <c r="I814" s="443">
        <v>43480.439583333333</v>
      </c>
      <c r="J814">
        <v>0.98619999999999997</v>
      </c>
      <c r="N814">
        <v>7.32</v>
      </c>
      <c r="Q814">
        <v>649</v>
      </c>
      <c r="R814" t="s">
        <v>97</v>
      </c>
      <c r="S814">
        <v>1</v>
      </c>
    </row>
    <row r="815" spans="1:19" x14ac:dyDescent="0.2">
      <c r="A815">
        <v>818</v>
      </c>
      <c r="B815" s="443">
        <v>43480.599305555559</v>
      </c>
      <c r="C815" t="s">
        <v>97</v>
      </c>
      <c r="D815">
        <v>0.16</v>
      </c>
      <c r="F815">
        <v>0.98570000000000002</v>
      </c>
      <c r="I815" s="443">
        <v>43480.666666666664</v>
      </c>
      <c r="J815">
        <v>0.98619999999999997</v>
      </c>
      <c r="N815">
        <v>8.11</v>
      </c>
      <c r="Q815">
        <v>650</v>
      </c>
      <c r="R815" t="s">
        <v>97</v>
      </c>
      <c r="S815">
        <v>1</v>
      </c>
    </row>
    <row r="816" spans="1:19" x14ac:dyDescent="0.2">
      <c r="A816">
        <v>819</v>
      </c>
      <c r="B816" s="443">
        <v>43480.674305555556</v>
      </c>
      <c r="C816" t="s">
        <v>97</v>
      </c>
      <c r="D816">
        <v>0.17</v>
      </c>
      <c r="F816">
        <v>0.98770000000000002</v>
      </c>
      <c r="I816" s="443">
        <v>43480.68472222222</v>
      </c>
      <c r="J816">
        <v>0.98819999999999997</v>
      </c>
      <c r="N816">
        <v>8.6</v>
      </c>
      <c r="Q816">
        <v>651</v>
      </c>
      <c r="R816" t="s">
        <v>97</v>
      </c>
      <c r="S816">
        <v>1</v>
      </c>
    </row>
    <row r="817" spans="1:19" x14ac:dyDescent="0.2">
      <c r="A817">
        <v>820</v>
      </c>
      <c r="B817" s="443">
        <v>43480.6875</v>
      </c>
      <c r="C817" t="s">
        <v>97</v>
      </c>
      <c r="D817">
        <v>0.17</v>
      </c>
      <c r="F817">
        <v>0.98899999999999999</v>
      </c>
      <c r="I817" s="443">
        <v>43481.481249999997</v>
      </c>
      <c r="J817">
        <v>0.98950000000000005</v>
      </c>
      <c r="N817">
        <v>9.0299999999999994</v>
      </c>
      <c r="Q817">
        <v>652</v>
      </c>
      <c r="R817" t="s">
        <v>97</v>
      </c>
      <c r="S817">
        <v>1</v>
      </c>
    </row>
    <row r="818" spans="1:19" x14ac:dyDescent="0.2">
      <c r="A818">
        <v>821</v>
      </c>
      <c r="B818" s="443">
        <v>43481.481944444444</v>
      </c>
      <c r="C818" t="s">
        <v>97</v>
      </c>
      <c r="D818">
        <v>0.17</v>
      </c>
      <c r="F818">
        <v>0.98980000000000001</v>
      </c>
      <c r="I818" s="443">
        <v>43481.498611111114</v>
      </c>
      <c r="J818">
        <v>0.99029999999999996</v>
      </c>
      <c r="N818">
        <v>8.58</v>
      </c>
      <c r="Q818">
        <v>653</v>
      </c>
      <c r="R818" t="s">
        <v>97</v>
      </c>
      <c r="S818">
        <v>1</v>
      </c>
    </row>
    <row r="819" spans="1:19" x14ac:dyDescent="0.2">
      <c r="A819">
        <v>822</v>
      </c>
      <c r="B819" s="443">
        <v>43481.583333333336</v>
      </c>
      <c r="C819" t="s">
        <v>97</v>
      </c>
      <c r="D819">
        <v>0.17</v>
      </c>
      <c r="F819">
        <v>0.98980000000000001</v>
      </c>
      <c r="I819" s="443">
        <v>43481.622916666667</v>
      </c>
      <c r="J819">
        <v>0.99029999999999996</v>
      </c>
      <c r="N819">
        <v>8.58</v>
      </c>
      <c r="Q819">
        <v>654</v>
      </c>
      <c r="R819" t="s">
        <v>97</v>
      </c>
      <c r="S819">
        <v>1</v>
      </c>
    </row>
    <row r="820" spans="1:19" x14ac:dyDescent="0.2">
      <c r="A820">
        <v>823</v>
      </c>
      <c r="B820" s="443">
        <v>43481.631249999999</v>
      </c>
      <c r="C820" t="s">
        <v>97</v>
      </c>
      <c r="D820">
        <v>0.17</v>
      </c>
      <c r="F820">
        <v>0.99080000000000001</v>
      </c>
      <c r="I820" s="443">
        <v>43482.124305555553</v>
      </c>
      <c r="J820">
        <v>0.99119999999999997</v>
      </c>
      <c r="N820">
        <v>8.18</v>
      </c>
      <c r="Q820">
        <v>655</v>
      </c>
      <c r="R820" t="s">
        <v>97</v>
      </c>
      <c r="S820">
        <v>1</v>
      </c>
    </row>
    <row r="821" spans="1:19" x14ac:dyDescent="0.2">
      <c r="A821">
        <v>824</v>
      </c>
      <c r="B821" s="443">
        <v>43482.299305555556</v>
      </c>
      <c r="C821" t="s">
        <v>97</v>
      </c>
      <c r="D821">
        <v>0.17</v>
      </c>
      <c r="F821">
        <v>0.99209999999999998</v>
      </c>
      <c r="I821" s="443">
        <v>43482.388888888891</v>
      </c>
      <c r="J821">
        <v>0.99260000000000004</v>
      </c>
      <c r="N821">
        <v>8.56</v>
      </c>
      <c r="Q821">
        <v>656</v>
      </c>
      <c r="R821" t="s">
        <v>97</v>
      </c>
      <c r="S821">
        <v>1</v>
      </c>
    </row>
    <row r="822" spans="1:19" x14ac:dyDescent="0.2">
      <c r="A822">
        <v>825</v>
      </c>
      <c r="B822" s="443">
        <v>43482.563194444447</v>
      </c>
      <c r="C822" t="s">
        <v>97</v>
      </c>
      <c r="D822">
        <v>0.17</v>
      </c>
      <c r="F822">
        <v>0.99350000000000005</v>
      </c>
      <c r="I822" s="443">
        <v>43482.615972222222</v>
      </c>
      <c r="J822">
        <v>0.99399999999999999</v>
      </c>
      <c r="N822">
        <v>8.5500000000000007</v>
      </c>
      <c r="Q822">
        <v>657</v>
      </c>
      <c r="R822" t="s">
        <v>97</v>
      </c>
      <c r="S822">
        <v>1</v>
      </c>
    </row>
    <row r="823" spans="1:19" x14ac:dyDescent="0.2">
      <c r="A823">
        <v>826</v>
      </c>
      <c r="B823" s="443">
        <v>43483.640277777777</v>
      </c>
      <c r="C823" t="s">
        <v>97</v>
      </c>
      <c r="D823">
        <v>0.17</v>
      </c>
      <c r="F823">
        <v>0.99480000000000002</v>
      </c>
      <c r="I823" s="443">
        <v>43483.65347222222</v>
      </c>
      <c r="J823">
        <v>0.99529999999999996</v>
      </c>
      <c r="N823">
        <v>8.5399999999999991</v>
      </c>
      <c r="Q823">
        <v>658</v>
      </c>
      <c r="R823" t="s">
        <v>97</v>
      </c>
      <c r="S823">
        <v>1</v>
      </c>
    </row>
    <row r="824" spans="1:19" x14ac:dyDescent="0.2">
      <c r="A824">
        <v>827</v>
      </c>
      <c r="B824" s="443">
        <v>43485.92083333333</v>
      </c>
      <c r="C824" t="s">
        <v>97</v>
      </c>
      <c r="D824">
        <v>0.17</v>
      </c>
      <c r="F824">
        <v>0.99539999999999995</v>
      </c>
      <c r="I824" s="443">
        <v>43486.388888888891</v>
      </c>
      <c r="J824">
        <v>0.99590000000000001</v>
      </c>
      <c r="N824">
        <v>8.9700000000000006</v>
      </c>
      <c r="Q824">
        <v>659</v>
      </c>
      <c r="R824" t="s">
        <v>97</v>
      </c>
      <c r="S824">
        <v>1</v>
      </c>
    </row>
    <row r="825" spans="1:19" x14ac:dyDescent="0.2">
      <c r="A825">
        <v>828</v>
      </c>
      <c r="B825" s="443">
        <v>43486.92291666667</v>
      </c>
      <c r="C825" t="s">
        <v>97</v>
      </c>
      <c r="D825">
        <v>0.17</v>
      </c>
      <c r="F825">
        <v>0.99780000000000002</v>
      </c>
      <c r="I825" s="443">
        <v>43487.557638888888</v>
      </c>
      <c r="J825">
        <v>0.99829999999999997</v>
      </c>
      <c r="N825">
        <v>8.9499999999999993</v>
      </c>
      <c r="Q825">
        <v>660</v>
      </c>
      <c r="R825" t="s">
        <v>97</v>
      </c>
      <c r="S825">
        <v>1</v>
      </c>
    </row>
    <row r="826" spans="1:19" x14ac:dyDescent="0.2">
      <c r="A826">
        <v>829</v>
      </c>
      <c r="B826" s="443">
        <v>43487.875</v>
      </c>
      <c r="C826" t="s">
        <v>97</v>
      </c>
      <c r="D826">
        <v>0.17</v>
      </c>
      <c r="F826">
        <v>0.99790000000000001</v>
      </c>
      <c r="I826" s="443">
        <v>43488.398611111108</v>
      </c>
      <c r="J826">
        <v>0.99839999999999995</v>
      </c>
      <c r="N826">
        <v>8.9499999999999993</v>
      </c>
      <c r="Q826">
        <v>661</v>
      </c>
      <c r="R826" t="s">
        <v>97</v>
      </c>
      <c r="S826">
        <v>1</v>
      </c>
    </row>
    <row r="827" spans="1:19" x14ac:dyDescent="0.2">
      <c r="A827">
        <v>830</v>
      </c>
      <c r="B827" s="443">
        <v>43488.964583333334</v>
      </c>
      <c r="C827" t="s">
        <v>97</v>
      </c>
      <c r="D827">
        <v>0.17</v>
      </c>
      <c r="F827">
        <v>0.995</v>
      </c>
      <c r="I827" s="443">
        <v>43489.34097222222</v>
      </c>
      <c r="J827">
        <v>0.99539999999999995</v>
      </c>
      <c r="N827">
        <v>8.15</v>
      </c>
      <c r="Q827">
        <v>662</v>
      </c>
      <c r="R827" t="s">
        <v>97</v>
      </c>
      <c r="S827">
        <v>1</v>
      </c>
    </row>
    <row r="828" spans="1:19" x14ac:dyDescent="0.2">
      <c r="A828">
        <v>831</v>
      </c>
      <c r="B828" s="443">
        <v>43489.344444444447</v>
      </c>
      <c r="C828" t="s">
        <v>97</v>
      </c>
      <c r="D828">
        <v>0.17</v>
      </c>
      <c r="F828">
        <v>0.99629999999999996</v>
      </c>
      <c r="I828" s="443">
        <v>43489.720138888886</v>
      </c>
      <c r="J828">
        <v>0.99680000000000002</v>
      </c>
      <c r="N828">
        <v>8.5299999999999994</v>
      </c>
      <c r="Q828">
        <v>663</v>
      </c>
      <c r="R828" t="s">
        <v>97</v>
      </c>
      <c r="S828">
        <v>1</v>
      </c>
    </row>
    <row r="829" spans="1:19" x14ac:dyDescent="0.2">
      <c r="A829">
        <v>832</v>
      </c>
      <c r="B829" s="443">
        <v>43490.625</v>
      </c>
      <c r="C829" t="s">
        <v>97</v>
      </c>
      <c r="D829">
        <v>0.17</v>
      </c>
      <c r="F829">
        <v>0.99490000000000001</v>
      </c>
      <c r="I829" s="443">
        <v>43494.611111111109</v>
      </c>
      <c r="J829">
        <v>0.99439999999999995</v>
      </c>
      <c r="N829">
        <v>-7.67</v>
      </c>
      <c r="Q829">
        <v>664</v>
      </c>
      <c r="R829" t="s">
        <v>97</v>
      </c>
      <c r="S829">
        <v>2</v>
      </c>
    </row>
    <row r="830" spans="1:19" x14ac:dyDescent="0.2">
      <c r="A830">
        <v>833</v>
      </c>
      <c r="B830" s="443">
        <v>43494.06527777778</v>
      </c>
      <c r="C830" t="s">
        <v>97</v>
      </c>
      <c r="D830">
        <v>0.53</v>
      </c>
      <c r="F830">
        <v>0.99270000000000003</v>
      </c>
      <c r="I830" s="443">
        <v>43494.611111111109</v>
      </c>
      <c r="J830">
        <v>0.99439999999999995</v>
      </c>
      <c r="N830">
        <v>90.61</v>
      </c>
      <c r="Q830">
        <v>664</v>
      </c>
      <c r="R830" t="s">
        <v>97</v>
      </c>
      <c r="S830">
        <v>2</v>
      </c>
    </row>
    <row r="831" spans="1:19" x14ac:dyDescent="0.2">
      <c r="A831">
        <v>834</v>
      </c>
      <c r="B831" s="443">
        <v>43495.82708333333</v>
      </c>
      <c r="C831" t="s">
        <v>97</v>
      </c>
      <c r="D831">
        <v>0.17</v>
      </c>
      <c r="F831">
        <v>0.99470000000000003</v>
      </c>
      <c r="I831" s="443">
        <v>43496.616666666669</v>
      </c>
      <c r="J831">
        <v>0.99509999999999998</v>
      </c>
      <c r="N831">
        <v>8.15</v>
      </c>
      <c r="Q831">
        <v>665</v>
      </c>
      <c r="R831" t="s">
        <v>97</v>
      </c>
      <c r="S831">
        <v>1</v>
      </c>
    </row>
    <row r="832" spans="1:19" x14ac:dyDescent="0.2">
      <c r="A832">
        <v>835</v>
      </c>
      <c r="B832" s="443">
        <v>43496.665972222225</v>
      </c>
      <c r="C832" t="s">
        <v>97</v>
      </c>
      <c r="D832">
        <v>0.17</v>
      </c>
      <c r="F832">
        <v>0.99219999999999997</v>
      </c>
      <c r="I832" s="443">
        <v>43496.667361111111</v>
      </c>
      <c r="J832">
        <v>0.99270000000000003</v>
      </c>
      <c r="N832">
        <v>8.56</v>
      </c>
      <c r="Q832">
        <v>666</v>
      </c>
      <c r="R832" t="s">
        <v>97</v>
      </c>
      <c r="S832">
        <v>1</v>
      </c>
    </row>
    <row r="833" spans="1:19" x14ac:dyDescent="0.2">
      <c r="A833">
        <v>836</v>
      </c>
      <c r="B833" s="443">
        <v>43496.667361111111</v>
      </c>
      <c r="C833" t="s">
        <v>97</v>
      </c>
      <c r="D833">
        <v>0.17</v>
      </c>
      <c r="F833">
        <v>0.99299999999999999</v>
      </c>
      <c r="I833" s="443">
        <v>43496.671527777777</v>
      </c>
      <c r="J833">
        <v>0.99350000000000005</v>
      </c>
      <c r="N833">
        <v>8.56</v>
      </c>
      <c r="Q833">
        <v>667</v>
      </c>
      <c r="R833" t="s">
        <v>97</v>
      </c>
      <c r="S833">
        <v>1</v>
      </c>
    </row>
    <row r="834" spans="1:19" x14ac:dyDescent="0.2">
      <c r="A834">
        <v>837</v>
      </c>
      <c r="B834" s="443">
        <v>43497.563194444447</v>
      </c>
      <c r="C834" t="s">
        <v>97</v>
      </c>
      <c r="D834">
        <v>0.17</v>
      </c>
      <c r="F834">
        <v>0.99409999999999998</v>
      </c>
      <c r="I834" s="443">
        <v>43497.625</v>
      </c>
      <c r="J834">
        <v>0.99460000000000004</v>
      </c>
      <c r="N834">
        <v>8.5399999999999991</v>
      </c>
      <c r="Q834">
        <v>668</v>
      </c>
      <c r="R834" t="s">
        <v>97</v>
      </c>
      <c r="S834">
        <v>1</v>
      </c>
    </row>
    <row r="835" spans="1:19" x14ac:dyDescent="0.2">
      <c r="A835">
        <v>838</v>
      </c>
      <c r="B835" s="443">
        <v>43497.625694444447</v>
      </c>
      <c r="C835" t="s">
        <v>97</v>
      </c>
      <c r="D835">
        <v>0.17</v>
      </c>
      <c r="F835">
        <v>0.995</v>
      </c>
      <c r="I835" s="443">
        <v>43497.627083333333</v>
      </c>
      <c r="J835">
        <v>0.99550000000000005</v>
      </c>
      <c r="N835">
        <v>8.5399999999999991</v>
      </c>
      <c r="Q835">
        <v>669</v>
      </c>
      <c r="R835" t="s">
        <v>97</v>
      </c>
      <c r="S835">
        <v>1</v>
      </c>
    </row>
    <row r="836" spans="1:19" x14ac:dyDescent="0.2">
      <c r="A836">
        <v>839</v>
      </c>
      <c r="B836" s="443">
        <v>43499.92083333333</v>
      </c>
      <c r="C836" t="s">
        <v>97</v>
      </c>
      <c r="D836">
        <v>0.17</v>
      </c>
      <c r="F836">
        <v>0.99539999999999995</v>
      </c>
      <c r="I836" s="443">
        <v>43500.1</v>
      </c>
      <c r="J836">
        <v>0.99590000000000001</v>
      </c>
      <c r="N836">
        <v>8.9700000000000006</v>
      </c>
      <c r="Q836">
        <v>670</v>
      </c>
      <c r="R836" t="s">
        <v>97</v>
      </c>
      <c r="S836">
        <v>1</v>
      </c>
    </row>
    <row r="837" spans="1:19" x14ac:dyDescent="0.2">
      <c r="A837">
        <v>840</v>
      </c>
      <c r="B837" s="443">
        <v>43503.622916666667</v>
      </c>
      <c r="C837" t="s">
        <v>97</v>
      </c>
      <c r="D837">
        <v>0.17</v>
      </c>
      <c r="F837">
        <v>1.0016</v>
      </c>
      <c r="I837" s="443">
        <v>43503.869444444441</v>
      </c>
      <c r="J837">
        <v>1.0021</v>
      </c>
      <c r="N837">
        <v>8.48</v>
      </c>
      <c r="Q837">
        <v>671</v>
      </c>
      <c r="R837" t="s">
        <v>97</v>
      </c>
      <c r="S837">
        <v>1</v>
      </c>
    </row>
    <row r="838" spans="1:19" x14ac:dyDescent="0.2">
      <c r="A838">
        <v>841</v>
      </c>
      <c r="B838" s="443">
        <v>43506.92083333333</v>
      </c>
      <c r="C838" t="s">
        <v>97</v>
      </c>
      <c r="D838">
        <v>0.17</v>
      </c>
      <c r="F838">
        <v>1.0007999999999999</v>
      </c>
      <c r="I838" s="443">
        <v>43506.92083333333</v>
      </c>
      <c r="J838">
        <v>1.0013000000000001</v>
      </c>
      <c r="N838">
        <v>8.49</v>
      </c>
      <c r="Q838">
        <v>672</v>
      </c>
      <c r="R838" t="s">
        <v>97</v>
      </c>
      <c r="S838">
        <v>1</v>
      </c>
    </row>
    <row r="839" spans="1:19" x14ac:dyDescent="0.2">
      <c r="A839">
        <v>842</v>
      </c>
      <c r="B839" s="443">
        <v>43506.92083333333</v>
      </c>
      <c r="C839" t="s">
        <v>97</v>
      </c>
      <c r="D839">
        <v>0.17</v>
      </c>
      <c r="F839">
        <v>1.0016</v>
      </c>
      <c r="I839" s="443">
        <v>43506.92083333333</v>
      </c>
      <c r="J839">
        <v>1.0021</v>
      </c>
      <c r="N839">
        <v>8.48</v>
      </c>
      <c r="Q839">
        <v>673</v>
      </c>
      <c r="R839" t="s">
        <v>97</v>
      </c>
      <c r="S839">
        <v>1</v>
      </c>
    </row>
    <row r="840" spans="1:19" x14ac:dyDescent="0.2">
      <c r="A840">
        <v>843</v>
      </c>
      <c r="B840" s="443">
        <v>43506.92291666667</v>
      </c>
      <c r="C840" t="s">
        <v>97</v>
      </c>
      <c r="D840">
        <v>0.17</v>
      </c>
      <c r="F840">
        <v>1.0078</v>
      </c>
      <c r="I840" s="443">
        <v>43506.924305555556</v>
      </c>
      <c r="J840">
        <v>1.0083</v>
      </c>
      <c r="N840">
        <v>8.43</v>
      </c>
      <c r="Q840">
        <v>674</v>
      </c>
      <c r="R840" t="s">
        <v>97</v>
      </c>
      <c r="S840">
        <v>1</v>
      </c>
    </row>
    <row r="841" spans="1:19" x14ac:dyDescent="0.2">
      <c r="A841">
        <v>844</v>
      </c>
      <c r="B841" s="443">
        <v>43506.924305555556</v>
      </c>
      <c r="C841" t="s">
        <v>97</v>
      </c>
      <c r="D841">
        <v>0.17</v>
      </c>
      <c r="F841">
        <v>1.0086999999999999</v>
      </c>
      <c r="I841" s="443">
        <v>43506.924305555556</v>
      </c>
      <c r="J841">
        <v>1.0092000000000001</v>
      </c>
      <c r="N841">
        <v>8.42</v>
      </c>
      <c r="Q841">
        <v>675</v>
      </c>
      <c r="R841" t="s">
        <v>97</v>
      </c>
      <c r="S841">
        <v>1</v>
      </c>
    </row>
    <row r="842" spans="1:19" x14ac:dyDescent="0.2">
      <c r="A842">
        <v>845</v>
      </c>
      <c r="B842" s="443">
        <v>43506.924305555556</v>
      </c>
      <c r="C842" t="s">
        <v>97</v>
      </c>
      <c r="D842">
        <v>0.17</v>
      </c>
      <c r="F842">
        <v>1.0097</v>
      </c>
      <c r="I842" s="443">
        <v>43507.395833333336</v>
      </c>
      <c r="J842">
        <v>1.0021</v>
      </c>
      <c r="N842">
        <v>-128.49</v>
      </c>
      <c r="Q842">
        <v>676</v>
      </c>
      <c r="R842" t="s">
        <v>97</v>
      </c>
      <c r="S842">
        <v>4</v>
      </c>
    </row>
    <row r="843" spans="1:19" x14ac:dyDescent="0.2">
      <c r="A843">
        <v>846</v>
      </c>
      <c r="B843" s="443">
        <v>43507.181944444441</v>
      </c>
      <c r="C843" t="s">
        <v>790</v>
      </c>
      <c r="D843">
        <v>0.53</v>
      </c>
      <c r="F843">
        <v>1.0042</v>
      </c>
      <c r="I843" s="443">
        <v>43507.397222222222</v>
      </c>
      <c r="J843">
        <v>1.0042</v>
      </c>
      <c r="K843" t="s">
        <v>791</v>
      </c>
      <c r="Q843">
        <v>676</v>
      </c>
      <c r="R843" t="s">
        <v>97</v>
      </c>
      <c r="S843">
        <v>4</v>
      </c>
    </row>
    <row r="844" spans="1:19" x14ac:dyDescent="0.2">
      <c r="A844">
        <v>847</v>
      </c>
      <c r="B844" s="443">
        <v>43507.181944444441</v>
      </c>
      <c r="C844" t="s">
        <v>790</v>
      </c>
      <c r="D844">
        <v>1.66</v>
      </c>
      <c r="F844">
        <v>1.0026999999999999</v>
      </c>
      <c r="I844" s="443">
        <v>43507.397222222222</v>
      </c>
      <c r="J844">
        <v>1.0026999999999999</v>
      </c>
      <c r="K844" t="s">
        <v>791</v>
      </c>
      <c r="Q844">
        <v>676</v>
      </c>
      <c r="R844" t="s">
        <v>97</v>
      </c>
      <c r="S844">
        <v>4</v>
      </c>
    </row>
    <row r="845" spans="1:19" x14ac:dyDescent="0.2">
      <c r="A845">
        <v>848</v>
      </c>
      <c r="B845" s="443">
        <v>43507.340277777781</v>
      </c>
      <c r="C845" t="s">
        <v>97</v>
      </c>
      <c r="D845">
        <v>5.31</v>
      </c>
      <c r="F845">
        <v>1.0012000000000001</v>
      </c>
      <c r="I845" s="443">
        <v>43507.395833333336</v>
      </c>
      <c r="J845">
        <v>1.0021</v>
      </c>
      <c r="N845">
        <v>476.9</v>
      </c>
      <c r="Q845">
        <v>676</v>
      </c>
      <c r="R845" t="s">
        <v>97</v>
      </c>
      <c r="S845">
        <v>4</v>
      </c>
    </row>
    <row r="846" spans="1:19" x14ac:dyDescent="0.2">
      <c r="A846">
        <v>849</v>
      </c>
      <c r="B846" s="443">
        <v>43507.599305555559</v>
      </c>
      <c r="C846" t="s">
        <v>97</v>
      </c>
      <c r="D846">
        <v>0.18</v>
      </c>
      <c r="F846">
        <v>1.0054000000000001</v>
      </c>
      <c r="I846" s="443">
        <v>43508.352777777778</v>
      </c>
      <c r="J846">
        <v>1.0059</v>
      </c>
      <c r="N846">
        <v>9.42</v>
      </c>
      <c r="Q846">
        <v>677</v>
      </c>
      <c r="R846" t="s">
        <v>97</v>
      </c>
      <c r="S846">
        <v>1</v>
      </c>
    </row>
    <row r="847" spans="1:19" x14ac:dyDescent="0.2">
      <c r="A847">
        <v>850</v>
      </c>
      <c r="B847" s="443">
        <v>43508.353472222225</v>
      </c>
      <c r="C847" t="s">
        <v>97</v>
      </c>
      <c r="D847">
        <v>0.18</v>
      </c>
      <c r="F847">
        <v>1.0063</v>
      </c>
      <c r="I847" s="443">
        <v>43508.366666666669</v>
      </c>
      <c r="J847">
        <v>1.0067999999999999</v>
      </c>
      <c r="N847">
        <v>8.94</v>
      </c>
      <c r="Q847">
        <v>678</v>
      </c>
      <c r="R847" t="s">
        <v>97</v>
      </c>
      <c r="S847">
        <v>1</v>
      </c>
    </row>
    <row r="848" spans="1:19" x14ac:dyDescent="0.2">
      <c r="A848">
        <v>851</v>
      </c>
      <c r="B848" s="443">
        <v>43508.390277777777</v>
      </c>
      <c r="C848" t="s">
        <v>97</v>
      </c>
      <c r="D848">
        <v>0.18</v>
      </c>
      <c r="F848">
        <v>1.0075000000000001</v>
      </c>
      <c r="I848" s="443">
        <v>43508.470138888886</v>
      </c>
      <c r="J848">
        <v>1.008</v>
      </c>
      <c r="N848">
        <v>8.93</v>
      </c>
      <c r="Q848">
        <v>679</v>
      </c>
      <c r="R848" t="s">
        <v>97</v>
      </c>
      <c r="S848">
        <v>1</v>
      </c>
    </row>
    <row r="849" spans="1:19" x14ac:dyDescent="0.2">
      <c r="A849">
        <v>852</v>
      </c>
      <c r="B849" s="443">
        <v>43508.486111111109</v>
      </c>
      <c r="C849" t="s">
        <v>97</v>
      </c>
      <c r="D849">
        <v>0.18</v>
      </c>
      <c r="F849">
        <v>1.0094000000000001</v>
      </c>
      <c r="I849" s="443">
        <v>43510.361805555556</v>
      </c>
      <c r="J849">
        <v>1.0098</v>
      </c>
      <c r="N849">
        <v>9</v>
      </c>
      <c r="Q849">
        <v>680</v>
      </c>
      <c r="R849" t="s">
        <v>97</v>
      </c>
      <c r="S849">
        <v>1</v>
      </c>
    </row>
    <row r="850" spans="1:19" x14ac:dyDescent="0.2">
      <c r="A850">
        <v>853</v>
      </c>
      <c r="B850" s="443">
        <v>43510.629166666666</v>
      </c>
      <c r="C850" t="s">
        <v>97</v>
      </c>
      <c r="D850">
        <v>0.18</v>
      </c>
      <c r="F850">
        <v>1.0074000000000001</v>
      </c>
      <c r="I850" s="443">
        <v>43510.654861111114</v>
      </c>
      <c r="J850">
        <v>1.0079</v>
      </c>
      <c r="N850">
        <v>8.93</v>
      </c>
      <c r="Q850">
        <v>681</v>
      </c>
      <c r="R850" t="s">
        <v>97</v>
      </c>
      <c r="S850">
        <v>1</v>
      </c>
    </row>
    <row r="851" spans="1:19" x14ac:dyDescent="0.2">
      <c r="A851">
        <v>854</v>
      </c>
      <c r="B851" s="443">
        <v>43511.561805555553</v>
      </c>
      <c r="C851" t="s">
        <v>97</v>
      </c>
      <c r="D851">
        <v>0.18</v>
      </c>
      <c r="F851">
        <v>1.0086999999999999</v>
      </c>
      <c r="I851" s="443">
        <v>43529.642361111109</v>
      </c>
      <c r="J851">
        <v>1.0032000000000001</v>
      </c>
      <c r="N851">
        <v>-91.21</v>
      </c>
      <c r="Q851">
        <v>682</v>
      </c>
      <c r="R851" t="s">
        <v>97</v>
      </c>
      <c r="S851">
        <v>4</v>
      </c>
    </row>
    <row r="852" spans="1:19" x14ac:dyDescent="0.2">
      <c r="A852">
        <v>855</v>
      </c>
      <c r="B852" s="443">
        <v>43515.486111111109</v>
      </c>
      <c r="C852" t="s">
        <v>97</v>
      </c>
      <c r="D852">
        <v>0.56000000000000005</v>
      </c>
      <c r="F852">
        <v>1.0062</v>
      </c>
      <c r="I852" s="443">
        <v>43529.642361111109</v>
      </c>
      <c r="J852">
        <v>1.0032000000000001</v>
      </c>
      <c r="N852">
        <v>-147.11000000000001</v>
      </c>
      <c r="Q852">
        <v>682</v>
      </c>
      <c r="R852" t="s">
        <v>97</v>
      </c>
      <c r="S852">
        <v>4</v>
      </c>
    </row>
    <row r="853" spans="1:19" x14ac:dyDescent="0.2">
      <c r="A853">
        <v>856</v>
      </c>
      <c r="B853" s="443">
        <v>43514.330555555556</v>
      </c>
      <c r="C853" t="s">
        <v>97</v>
      </c>
      <c r="D853">
        <v>1.76</v>
      </c>
      <c r="F853">
        <v>1.0046999999999999</v>
      </c>
      <c r="I853" s="443">
        <v>43529.642361111109</v>
      </c>
      <c r="J853">
        <v>1.0032000000000001</v>
      </c>
      <c r="N853">
        <v>-194.65</v>
      </c>
      <c r="Q853">
        <v>682</v>
      </c>
      <c r="R853" t="s">
        <v>97</v>
      </c>
      <c r="S853">
        <v>4</v>
      </c>
    </row>
    <row r="854" spans="1:19" x14ac:dyDescent="0.2">
      <c r="A854">
        <v>857</v>
      </c>
      <c r="B854" s="443">
        <v>43516.249305555553</v>
      </c>
      <c r="C854" t="s">
        <v>97</v>
      </c>
      <c r="D854">
        <v>5.62</v>
      </c>
      <c r="F854">
        <v>1.0019</v>
      </c>
      <c r="I854" s="443">
        <v>43529.642361111109</v>
      </c>
      <c r="J854">
        <v>1.0032000000000001</v>
      </c>
      <c r="N854">
        <v>917.87</v>
      </c>
      <c r="Q854">
        <v>682</v>
      </c>
      <c r="R854" t="s">
        <v>97</v>
      </c>
      <c r="S854">
        <v>4</v>
      </c>
    </row>
    <row r="855" spans="1:19" x14ac:dyDescent="0.2">
      <c r="A855">
        <v>858</v>
      </c>
      <c r="B855" s="443">
        <v>43529.647916666669</v>
      </c>
      <c r="C855" t="s">
        <v>97</v>
      </c>
      <c r="D855">
        <v>0.19</v>
      </c>
      <c r="F855">
        <v>1.0044999999999999</v>
      </c>
      <c r="I855" s="443">
        <v>43529.720138888886</v>
      </c>
      <c r="J855">
        <v>1.0049999999999999</v>
      </c>
      <c r="N855">
        <v>9.4499999999999993</v>
      </c>
      <c r="Q855">
        <v>683</v>
      </c>
      <c r="R855" t="s">
        <v>97</v>
      </c>
      <c r="S855">
        <v>1</v>
      </c>
    </row>
    <row r="856" spans="1:19" x14ac:dyDescent="0.2">
      <c r="A856">
        <v>859</v>
      </c>
      <c r="B856" s="443">
        <v>43530.563888888886</v>
      </c>
      <c r="C856" t="s">
        <v>97</v>
      </c>
      <c r="D856">
        <v>0.19</v>
      </c>
      <c r="F856">
        <v>1.0055000000000001</v>
      </c>
      <c r="I856" s="443">
        <v>43531.53125</v>
      </c>
      <c r="J856">
        <v>1.0059</v>
      </c>
      <c r="N856">
        <v>9.0399999999999991</v>
      </c>
      <c r="Q856">
        <v>684</v>
      </c>
      <c r="R856" t="s">
        <v>97</v>
      </c>
      <c r="S856">
        <v>1</v>
      </c>
    </row>
    <row r="857" spans="1:19" x14ac:dyDescent="0.2">
      <c r="A857">
        <v>860</v>
      </c>
      <c r="B857" s="443">
        <v>43531.531944444447</v>
      </c>
      <c r="C857" t="s">
        <v>97</v>
      </c>
      <c r="D857">
        <v>0.19</v>
      </c>
      <c r="F857">
        <v>1.0065</v>
      </c>
      <c r="I857" s="443">
        <v>43531.544444444444</v>
      </c>
      <c r="J857">
        <v>1.0069999999999999</v>
      </c>
      <c r="N857">
        <v>9.43</v>
      </c>
      <c r="Q857">
        <v>685</v>
      </c>
      <c r="R857" t="s">
        <v>97</v>
      </c>
      <c r="S857">
        <v>1</v>
      </c>
    </row>
    <row r="858" spans="1:19" x14ac:dyDescent="0.2">
      <c r="A858">
        <v>861</v>
      </c>
      <c r="B858" s="443">
        <v>43531.702777777777</v>
      </c>
      <c r="C858" t="s">
        <v>97</v>
      </c>
      <c r="D858">
        <v>0.19</v>
      </c>
      <c r="F858">
        <v>1.0105999999999999</v>
      </c>
      <c r="I858" s="443">
        <v>43531.711111111108</v>
      </c>
      <c r="J858">
        <v>1.0111000000000001</v>
      </c>
      <c r="N858">
        <v>9.4</v>
      </c>
      <c r="Q858">
        <v>686</v>
      </c>
      <c r="R858" t="s">
        <v>97</v>
      </c>
      <c r="S858">
        <v>1</v>
      </c>
    </row>
    <row r="859" spans="1:19" x14ac:dyDescent="0.2">
      <c r="A859">
        <v>862</v>
      </c>
      <c r="B859" s="443">
        <v>43531.711805555555</v>
      </c>
      <c r="C859" t="s">
        <v>97</v>
      </c>
      <c r="D859">
        <v>0.19</v>
      </c>
      <c r="F859">
        <v>1.0114000000000001</v>
      </c>
      <c r="I859" s="443">
        <v>43531.818749999999</v>
      </c>
      <c r="J859">
        <v>1.0119</v>
      </c>
      <c r="N859">
        <v>9.39</v>
      </c>
      <c r="Q859">
        <v>687</v>
      </c>
      <c r="R859" t="s">
        <v>97</v>
      </c>
      <c r="S859">
        <v>1</v>
      </c>
    </row>
    <row r="860" spans="1:19" x14ac:dyDescent="0.2">
      <c r="A860">
        <v>863</v>
      </c>
      <c r="B860" s="443">
        <v>43531.819444444445</v>
      </c>
      <c r="C860" t="s">
        <v>97</v>
      </c>
      <c r="D860">
        <v>0.19</v>
      </c>
      <c r="F860">
        <v>1.0121</v>
      </c>
      <c r="I860" s="443">
        <v>43535.665972222225</v>
      </c>
      <c r="J860">
        <v>1.0112000000000001</v>
      </c>
      <c r="N860">
        <v>-15.92</v>
      </c>
      <c r="Q860">
        <v>688</v>
      </c>
      <c r="R860" t="s">
        <v>97</v>
      </c>
      <c r="S860">
        <v>2</v>
      </c>
    </row>
    <row r="861" spans="1:19" x14ac:dyDescent="0.2">
      <c r="A861">
        <v>864</v>
      </c>
      <c r="B861" s="443">
        <v>43535.446527777778</v>
      </c>
      <c r="C861" t="s">
        <v>97</v>
      </c>
      <c r="D861">
        <v>0.59</v>
      </c>
      <c r="F861">
        <v>1.0093000000000001</v>
      </c>
      <c r="I861" s="443">
        <v>43535.665972222225</v>
      </c>
      <c r="J861">
        <v>1.0112000000000001</v>
      </c>
      <c r="N861">
        <v>110.86</v>
      </c>
      <c r="Q861">
        <v>688</v>
      </c>
      <c r="R861" t="s">
        <v>97</v>
      </c>
      <c r="S861">
        <v>2</v>
      </c>
    </row>
    <row r="862" spans="1:19" x14ac:dyDescent="0.2">
      <c r="A862">
        <v>865</v>
      </c>
      <c r="B862" s="443">
        <v>43536.464583333334</v>
      </c>
      <c r="C862" t="s">
        <v>97</v>
      </c>
      <c r="D862">
        <v>0.19</v>
      </c>
      <c r="F862">
        <v>1.0091000000000001</v>
      </c>
      <c r="I862" s="443">
        <v>43536.494444444441</v>
      </c>
      <c r="J862">
        <v>1.0096000000000001</v>
      </c>
      <c r="N862">
        <v>9.41</v>
      </c>
      <c r="Q862">
        <v>689</v>
      </c>
      <c r="R862" t="s">
        <v>97</v>
      </c>
      <c r="S862">
        <v>1</v>
      </c>
    </row>
    <row r="863" spans="1:19" x14ac:dyDescent="0.2">
      <c r="A863">
        <v>866</v>
      </c>
      <c r="B863" s="443">
        <v>43537.657638888886</v>
      </c>
      <c r="C863" t="s">
        <v>97</v>
      </c>
      <c r="D863">
        <v>0.19</v>
      </c>
      <c r="F863">
        <v>1.0057</v>
      </c>
      <c r="I863" s="443">
        <v>43560.529166666667</v>
      </c>
      <c r="J863">
        <v>1.0011000000000001</v>
      </c>
      <c r="N863">
        <v>-74.97</v>
      </c>
      <c r="Q863">
        <v>690</v>
      </c>
      <c r="R863" t="s">
        <v>97</v>
      </c>
      <c r="S863">
        <v>4</v>
      </c>
    </row>
    <row r="864" spans="1:19" x14ac:dyDescent="0.2">
      <c r="A864">
        <v>867</v>
      </c>
      <c r="B864" s="443">
        <v>43542.168749999997</v>
      </c>
      <c r="C864" t="s">
        <v>790</v>
      </c>
      <c r="D864">
        <v>0.59</v>
      </c>
      <c r="F864">
        <v>1.0041</v>
      </c>
      <c r="I864" s="443">
        <v>43560.529861111114</v>
      </c>
      <c r="J864">
        <v>1.0038</v>
      </c>
      <c r="K864" t="s">
        <v>791</v>
      </c>
      <c r="Q864">
        <v>690</v>
      </c>
      <c r="R864" t="s">
        <v>97</v>
      </c>
      <c r="S864">
        <v>4</v>
      </c>
    </row>
    <row r="865" spans="1:19" x14ac:dyDescent="0.2">
      <c r="A865">
        <v>868</v>
      </c>
      <c r="B865" s="443">
        <v>43542.168749999997</v>
      </c>
      <c r="C865" t="s">
        <v>790</v>
      </c>
      <c r="D865">
        <v>1.86</v>
      </c>
      <c r="F865">
        <v>1.0025999999999999</v>
      </c>
      <c r="I865" s="443">
        <v>43560.529861111114</v>
      </c>
      <c r="J865">
        <v>1.0023</v>
      </c>
      <c r="K865" t="s">
        <v>791</v>
      </c>
      <c r="Q865">
        <v>690</v>
      </c>
      <c r="R865" t="s">
        <v>97</v>
      </c>
      <c r="S865">
        <v>4</v>
      </c>
    </row>
    <row r="866" spans="1:19" x14ac:dyDescent="0.2">
      <c r="A866">
        <v>869</v>
      </c>
      <c r="B866" s="443">
        <v>43543.255555555559</v>
      </c>
      <c r="C866" t="s">
        <v>97</v>
      </c>
      <c r="D866">
        <v>5.94</v>
      </c>
      <c r="F866">
        <v>1.0007999999999999</v>
      </c>
      <c r="I866" s="443">
        <v>43560.529166666667</v>
      </c>
      <c r="J866">
        <v>1.0011000000000001</v>
      </c>
      <c r="N866">
        <v>470.89</v>
      </c>
      <c r="Q866">
        <v>690</v>
      </c>
      <c r="R866" t="s">
        <v>97</v>
      </c>
      <c r="S866">
        <v>4</v>
      </c>
    </row>
    <row r="867" spans="1:19" x14ac:dyDescent="0.2">
      <c r="A867">
        <v>870</v>
      </c>
      <c r="B867" s="443">
        <v>43562.879166666666</v>
      </c>
      <c r="C867" t="s">
        <v>97</v>
      </c>
      <c r="D867">
        <v>0.2</v>
      </c>
      <c r="F867">
        <v>1.0002</v>
      </c>
      <c r="I867" s="443">
        <v>43564.638888888891</v>
      </c>
      <c r="J867">
        <v>1.0005999999999999</v>
      </c>
      <c r="N867">
        <v>9.0399999999999991</v>
      </c>
      <c r="Q867">
        <v>691</v>
      </c>
      <c r="R867" t="s">
        <v>97</v>
      </c>
      <c r="S867">
        <v>1</v>
      </c>
    </row>
    <row r="868" spans="1:19" x14ac:dyDescent="0.2">
      <c r="A868">
        <v>871</v>
      </c>
      <c r="B868" s="443">
        <v>43565.545138888891</v>
      </c>
      <c r="C868" t="s">
        <v>97</v>
      </c>
      <c r="D868">
        <v>0.2</v>
      </c>
      <c r="F868">
        <v>1.0017</v>
      </c>
      <c r="I868" s="443">
        <v>43565.552083333336</v>
      </c>
      <c r="J868">
        <v>1.0022</v>
      </c>
      <c r="N868">
        <v>9.98</v>
      </c>
      <c r="Q868">
        <v>692</v>
      </c>
      <c r="R868" t="s">
        <v>97</v>
      </c>
      <c r="S868">
        <v>1</v>
      </c>
    </row>
    <row r="869" spans="1:19" x14ac:dyDescent="0.2">
      <c r="A869">
        <v>872</v>
      </c>
      <c r="B869" s="443">
        <v>43566.521527777775</v>
      </c>
      <c r="C869" t="s">
        <v>97</v>
      </c>
      <c r="D869">
        <v>0.2</v>
      </c>
      <c r="F869">
        <v>1.0044</v>
      </c>
      <c r="I869" s="443">
        <v>43570.75</v>
      </c>
      <c r="J869">
        <v>1.0044</v>
      </c>
      <c r="N869">
        <v>1.04</v>
      </c>
      <c r="Q869">
        <v>693</v>
      </c>
      <c r="R869" t="s">
        <v>97</v>
      </c>
      <c r="S869">
        <v>2</v>
      </c>
    </row>
    <row r="870" spans="1:19" x14ac:dyDescent="0.2">
      <c r="A870">
        <v>873</v>
      </c>
      <c r="B870" s="443">
        <v>43567.27847222222</v>
      </c>
      <c r="C870" t="s">
        <v>97</v>
      </c>
      <c r="D870">
        <v>0.62</v>
      </c>
      <c r="F870">
        <v>1.0028999999999999</v>
      </c>
      <c r="I870" s="443">
        <v>43570.75</v>
      </c>
      <c r="J870">
        <v>1.0044</v>
      </c>
      <c r="N870">
        <v>94.2</v>
      </c>
      <c r="Q870">
        <v>693</v>
      </c>
      <c r="R870" t="s">
        <v>97</v>
      </c>
      <c r="S870">
        <v>2</v>
      </c>
    </row>
    <row r="871" spans="1:19" x14ac:dyDescent="0.2">
      <c r="A871">
        <v>874</v>
      </c>
      <c r="B871" s="443">
        <v>43571.948611111111</v>
      </c>
      <c r="C871" t="s">
        <v>97</v>
      </c>
      <c r="D871">
        <v>0.2</v>
      </c>
      <c r="F871">
        <v>1.0083</v>
      </c>
      <c r="I871" s="443">
        <v>43572.445833333331</v>
      </c>
      <c r="J871">
        <v>1.0087999999999999</v>
      </c>
      <c r="N871">
        <v>10.43</v>
      </c>
      <c r="Q871">
        <v>694</v>
      </c>
      <c r="R871" t="s">
        <v>97</v>
      </c>
      <c r="S871">
        <v>1</v>
      </c>
    </row>
    <row r="872" spans="1:19" x14ac:dyDescent="0.2">
      <c r="A872">
        <v>875</v>
      </c>
      <c r="B872" s="443">
        <v>43572.545138888891</v>
      </c>
      <c r="C872" t="s">
        <v>97</v>
      </c>
      <c r="D872">
        <v>0.2</v>
      </c>
      <c r="F872">
        <v>1.0095000000000001</v>
      </c>
      <c r="I872" s="443">
        <v>43572.667361111111</v>
      </c>
      <c r="J872">
        <v>1.01</v>
      </c>
      <c r="N872">
        <v>9.9</v>
      </c>
      <c r="Q872">
        <v>695</v>
      </c>
      <c r="R872" t="s">
        <v>97</v>
      </c>
      <c r="S872">
        <v>1</v>
      </c>
    </row>
    <row r="873" spans="1:19" x14ac:dyDescent="0.2">
      <c r="A873">
        <v>876</v>
      </c>
      <c r="B873" s="443">
        <v>43573.313194444447</v>
      </c>
      <c r="C873" t="s">
        <v>97</v>
      </c>
      <c r="D873">
        <v>0.2</v>
      </c>
      <c r="F873">
        <v>1.0107999999999999</v>
      </c>
      <c r="I873" s="443">
        <v>43573.317361111112</v>
      </c>
      <c r="J873">
        <v>1.0113000000000001</v>
      </c>
      <c r="N873">
        <v>9.89</v>
      </c>
      <c r="Q873">
        <v>696</v>
      </c>
      <c r="R873" t="s">
        <v>97</v>
      </c>
      <c r="S873">
        <v>1</v>
      </c>
    </row>
    <row r="874" spans="1:19" x14ac:dyDescent="0.2">
      <c r="A874">
        <v>877</v>
      </c>
      <c r="B874" s="443">
        <v>43573.318055555559</v>
      </c>
      <c r="C874" t="s">
        <v>97</v>
      </c>
      <c r="D874">
        <v>0.2</v>
      </c>
      <c r="F874">
        <v>1.0116000000000001</v>
      </c>
      <c r="I874" s="443">
        <v>43573.511805555558</v>
      </c>
      <c r="J874">
        <v>1.0121</v>
      </c>
      <c r="N874">
        <v>9.8800000000000008</v>
      </c>
      <c r="Q874">
        <v>697</v>
      </c>
      <c r="R874" t="s">
        <v>97</v>
      </c>
      <c r="S874">
        <v>1</v>
      </c>
    </row>
    <row r="875" spans="1:19" x14ac:dyDescent="0.2">
      <c r="A875">
        <v>878</v>
      </c>
      <c r="B875" s="443">
        <v>43573.521527777775</v>
      </c>
      <c r="C875" t="s">
        <v>97</v>
      </c>
      <c r="D875">
        <v>0.2</v>
      </c>
      <c r="F875">
        <v>1.0127999999999999</v>
      </c>
      <c r="I875" s="443">
        <v>43573.543749999997</v>
      </c>
      <c r="J875">
        <v>1.0133000000000001</v>
      </c>
      <c r="N875">
        <v>9.8699999999999992</v>
      </c>
      <c r="Q875">
        <v>698</v>
      </c>
      <c r="R875" t="s">
        <v>97</v>
      </c>
      <c r="S875">
        <v>1</v>
      </c>
    </row>
    <row r="876" spans="1:19" x14ac:dyDescent="0.2">
      <c r="A876">
        <v>879</v>
      </c>
      <c r="B876" s="443">
        <v>43573.544444444444</v>
      </c>
      <c r="C876" t="s">
        <v>97</v>
      </c>
      <c r="D876">
        <v>0.2</v>
      </c>
      <c r="F876">
        <v>1.0136000000000001</v>
      </c>
      <c r="I876" s="443">
        <v>43573.620833333334</v>
      </c>
      <c r="J876">
        <v>1.0141</v>
      </c>
      <c r="N876">
        <v>9.86</v>
      </c>
      <c r="Q876">
        <v>699</v>
      </c>
      <c r="R876" t="s">
        <v>97</v>
      </c>
      <c r="S876">
        <v>1</v>
      </c>
    </row>
    <row r="877" spans="1:19" x14ac:dyDescent="0.2">
      <c r="A877">
        <v>880</v>
      </c>
      <c r="B877" s="443">
        <v>43573.665277777778</v>
      </c>
      <c r="C877" t="s">
        <v>97</v>
      </c>
      <c r="D877">
        <v>0.2</v>
      </c>
      <c r="F877">
        <v>1.0157</v>
      </c>
      <c r="I877" s="443">
        <v>43577.54583333333</v>
      </c>
      <c r="J877">
        <v>1.0152000000000001</v>
      </c>
      <c r="N877">
        <v>-8.81</v>
      </c>
      <c r="Q877">
        <v>700</v>
      </c>
      <c r="R877" t="s">
        <v>97</v>
      </c>
      <c r="S877">
        <v>2</v>
      </c>
    </row>
    <row r="878" spans="1:19" x14ac:dyDescent="0.2">
      <c r="A878">
        <v>881</v>
      </c>
      <c r="B878" s="443">
        <v>43574.322222222225</v>
      </c>
      <c r="C878" t="s">
        <v>97</v>
      </c>
      <c r="D878">
        <v>0.62</v>
      </c>
      <c r="F878">
        <v>1.0135000000000001</v>
      </c>
      <c r="I878" s="443">
        <v>43577.54583333333</v>
      </c>
      <c r="J878">
        <v>1.0152000000000001</v>
      </c>
      <c r="N878">
        <v>105.43</v>
      </c>
      <c r="Q878">
        <v>700</v>
      </c>
      <c r="R878" t="s">
        <v>97</v>
      </c>
      <c r="S878">
        <v>2</v>
      </c>
    </row>
    <row r="879" spans="1:19" x14ac:dyDescent="0.2">
      <c r="A879">
        <v>882</v>
      </c>
      <c r="B879" s="443">
        <v>43579.625694444447</v>
      </c>
      <c r="C879" t="s">
        <v>97</v>
      </c>
      <c r="D879">
        <v>0.2</v>
      </c>
      <c r="F879">
        <v>1.018</v>
      </c>
      <c r="I879" s="443">
        <v>43579.631944444445</v>
      </c>
      <c r="J879">
        <v>1.0185</v>
      </c>
      <c r="N879">
        <v>9.82</v>
      </c>
      <c r="Q879">
        <v>701</v>
      </c>
      <c r="R879" t="s">
        <v>97</v>
      </c>
      <c r="S879">
        <v>1</v>
      </c>
    </row>
    <row r="880" spans="1:19" x14ac:dyDescent="0.2">
      <c r="A880">
        <v>883</v>
      </c>
      <c r="B880" s="443">
        <v>43579.685416666667</v>
      </c>
      <c r="C880" t="s">
        <v>97</v>
      </c>
      <c r="D880">
        <v>0.21</v>
      </c>
      <c r="F880">
        <v>1.0194000000000001</v>
      </c>
      <c r="I880" s="443">
        <v>43579.69027777778</v>
      </c>
      <c r="J880">
        <v>1.0199</v>
      </c>
      <c r="N880">
        <v>10.3</v>
      </c>
      <c r="Q880">
        <v>702</v>
      </c>
      <c r="R880" t="s">
        <v>97</v>
      </c>
      <c r="S880">
        <v>1</v>
      </c>
    </row>
    <row r="881" spans="1:19" x14ac:dyDescent="0.2">
      <c r="A881">
        <v>884</v>
      </c>
      <c r="B881" s="443">
        <v>43581.521527777775</v>
      </c>
      <c r="C881" t="s">
        <v>97</v>
      </c>
      <c r="D881">
        <v>0.21</v>
      </c>
      <c r="F881">
        <v>1.0227999999999999</v>
      </c>
      <c r="I881" s="443">
        <v>43588.288888888892</v>
      </c>
      <c r="J881">
        <v>1.0205</v>
      </c>
      <c r="N881">
        <v>-43.52</v>
      </c>
      <c r="Q881">
        <v>703</v>
      </c>
      <c r="R881" t="s">
        <v>97</v>
      </c>
      <c r="S881">
        <v>3</v>
      </c>
    </row>
    <row r="882" spans="1:19" x14ac:dyDescent="0.2">
      <c r="A882">
        <v>885</v>
      </c>
      <c r="B882" s="443">
        <v>43586.290972222225</v>
      </c>
      <c r="C882" t="s">
        <v>97</v>
      </c>
      <c r="D882">
        <v>0.65</v>
      </c>
      <c r="F882">
        <v>1.0201</v>
      </c>
      <c r="I882" s="443">
        <v>43588.288888888892</v>
      </c>
      <c r="J882">
        <v>1.0205</v>
      </c>
      <c r="N882">
        <v>32.229999999999997</v>
      </c>
      <c r="Q882">
        <v>703</v>
      </c>
      <c r="R882" t="s">
        <v>97</v>
      </c>
      <c r="S882">
        <v>3</v>
      </c>
    </row>
    <row r="883" spans="1:19" x14ac:dyDescent="0.2">
      <c r="A883">
        <v>886</v>
      </c>
      <c r="B883" s="443">
        <v>43586.994444444441</v>
      </c>
      <c r="C883" t="s">
        <v>97</v>
      </c>
      <c r="D883">
        <v>2.0499999999999998</v>
      </c>
      <c r="F883">
        <v>1.0178</v>
      </c>
      <c r="I883" s="443">
        <v>43588.288888888892</v>
      </c>
      <c r="J883">
        <v>1.0205</v>
      </c>
      <c r="N883">
        <v>563.66</v>
      </c>
      <c r="Q883">
        <v>703</v>
      </c>
      <c r="R883" t="s">
        <v>97</v>
      </c>
      <c r="S883">
        <v>3</v>
      </c>
    </row>
    <row r="884" spans="1:19" x14ac:dyDescent="0.2">
      <c r="A884">
        <v>887</v>
      </c>
      <c r="B884" s="443">
        <v>43588.521527777775</v>
      </c>
      <c r="C884" t="s">
        <v>97</v>
      </c>
      <c r="D884">
        <v>0.22</v>
      </c>
      <c r="F884">
        <v>1.0213000000000001</v>
      </c>
      <c r="I884" s="443">
        <v>43592.602777777778</v>
      </c>
      <c r="J884">
        <v>1.0217000000000001</v>
      </c>
      <c r="N884">
        <v>9.75</v>
      </c>
      <c r="Q884">
        <v>704</v>
      </c>
      <c r="R884" t="s">
        <v>97</v>
      </c>
      <c r="S884">
        <v>1</v>
      </c>
    </row>
    <row r="885" spans="1:19" x14ac:dyDescent="0.2">
      <c r="A885">
        <v>888</v>
      </c>
      <c r="B885" s="443">
        <v>43592.917361111111</v>
      </c>
      <c r="C885" t="s">
        <v>97</v>
      </c>
      <c r="D885">
        <v>0.22</v>
      </c>
      <c r="F885">
        <v>1.0195000000000001</v>
      </c>
      <c r="I885" s="443">
        <v>43593.708333333336</v>
      </c>
      <c r="J885">
        <v>1.02</v>
      </c>
      <c r="N885">
        <v>11.35</v>
      </c>
      <c r="Q885">
        <v>705</v>
      </c>
      <c r="R885" t="s">
        <v>97</v>
      </c>
      <c r="S885">
        <v>1</v>
      </c>
    </row>
    <row r="886" spans="1:19" x14ac:dyDescent="0.2">
      <c r="A886">
        <v>889</v>
      </c>
      <c r="B886" s="443">
        <v>43594.59375</v>
      </c>
      <c r="C886" t="s">
        <v>97</v>
      </c>
      <c r="D886">
        <v>0.22</v>
      </c>
      <c r="F886">
        <v>1.0138</v>
      </c>
      <c r="I886" s="443">
        <v>43594.615277777775</v>
      </c>
      <c r="J886">
        <v>1.0143</v>
      </c>
      <c r="N886">
        <v>10.84</v>
      </c>
      <c r="Q886">
        <v>706</v>
      </c>
      <c r="R886" t="s">
        <v>97</v>
      </c>
      <c r="S886">
        <v>1</v>
      </c>
    </row>
    <row r="887" spans="1:19" x14ac:dyDescent="0.2">
      <c r="A887">
        <v>890</v>
      </c>
      <c r="B887" s="443">
        <v>43594.621527777781</v>
      </c>
      <c r="C887" t="s">
        <v>97</v>
      </c>
      <c r="D887">
        <v>0.22</v>
      </c>
      <c r="F887">
        <v>1.0142</v>
      </c>
      <c r="I887" s="443">
        <v>43594.6875</v>
      </c>
      <c r="J887">
        <v>1.0146999999999999</v>
      </c>
      <c r="N887">
        <v>10.84</v>
      </c>
      <c r="Q887">
        <v>707</v>
      </c>
      <c r="R887" t="s">
        <v>97</v>
      </c>
      <c r="S887">
        <v>1</v>
      </c>
    </row>
    <row r="888" spans="1:19" x14ac:dyDescent="0.2">
      <c r="A888">
        <v>891</v>
      </c>
      <c r="B888" s="443">
        <v>43594.688194444447</v>
      </c>
      <c r="C888" t="s">
        <v>97</v>
      </c>
      <c r="D888">
        <v>0.22</v>
      </c>
      <c r="F888">
        <v>1.0150999999999999</v>
      </c>
      <c r="I888" s="443">
        <v>43595.004166666666</v>
      </c>
      <c r="J888">
        <v>1.0156000000000001</v>
      </c>
      <c r="N888">
        <v>11.4</v>
      </c>
      <c r="Q888">
        <v>708</v>
      </c>
      <c r="R888" t="s">
        <v>97</v>
      </c>
      <c r="S888">
        <v>1</v>
      </c>
    </row>
    <row r="889" spans="1:19" x14ac:dyDescent="0.2">
      <c r="A889">
        <v>892</v>
      </c>
      <c r="B889" s="443">
        <v>43595.522916666669</v>
      </c>
      <c r="C889" t="s">
        <v>97</v>
      </c>
      <c r="D889">
        <v>0.22</v>
      </c>
      <c r="F889">
        <v>1.0125</v>
      </c>
      <c r="I889" s="443">
        <v>43595.523611111108</v>
      </c>
      <c r="J889">
        <v>1.0129999999999999</v>
      </c>
      <c r="N889">
        <v>10.86</v>
      </c>
      <c r="Q889">
        <v>709</v>
      </c>
      <c r="R889" t="s">
        <v>97</v>
      </c>
      <c r="S889">
        <v>1</v>
      </c>
    </row>
    <row r="890" spans="1:19" x14ac:dyDescent="0.2">
      <c r="A890">
        <v>893</v>
      </c>
      <c r="B890" s="443">
        <v>43595.523611111108</v>
      </c>
      <c r="C890" t="s">
        <v>97</v>
      </c>
      <c r="D890">
        <v>0.22</v>
      </c>
      <c r="F890">
        <v>1.0133000000000001</v>
      </c>
      <c r="I890" s="443">
        <v>43602.584027777775</v>
      </c>
      <c r="J890">
        <v>1.0116000000000001</v>
      </c>
      <c r="N890">
        <v>-32.97</v>
      </c>
      <c r="Q890">
        <v>710</v>
      </c>
      <c r="R890" t="s">
        <v>97</v>
      </c>
      <c r="S890">
        <v>3</v>
      </c>
    </row>
    <row r="891" spans="1:19" x14ac:dyDescent="0.2">
      <c r="A891">
        <v>894</v>
      </c>
      <c r="B891" s="443">
        <v>43601.524305555555</v>
      </c>
      <c r="C891" t="s">
        <v>97</v>
      </c>
      <c r="D891">
        <v>0.68</v>
      </c>
      <c r="F891">
        <v>1.0105999999999999</v>
      </c>
      <c r="I891" s="443">
        <v>43602.584027777775</v>
      </c>
      <c r="J891">
        <v>1.0116000000000001</v>
      </c>
      <c r="N891">
        <v>68.98</v>
      </c>
      <c r="Q891">
        <v>710</v>
      </c>
      <c r="R891" t="s">
        <v>97</v>
      </c>
      <c r="S891">
        <v>3</v>
      </c>
    </row>
    <row r="892" spans="1:19" x14ac:dyDescent="0.2">
      <c r="A892">
        <v>895</v>
      </c>
      <c r="B892" s="443">
        <v>43601.36041666667</v>
      </c>
      <c r="C892" t="s">
        <v>97</v>
      </c>
      <c r="D892">
        <v>2.15</v>
      </c>
      <c r="F892">
        <v>1.0091000000000001</v>
      </c>
      <c r="I892" s="443">
        <v>43602.584027777775</v>
      </c>
      <c r="J892">
        <v>1.0116000000000001</v>
      </c>
      <c r="N892">
        <v>536.91999999999996</v>
      </c>
      <c r="Q892">
        <v>710</v>
      </c>
      <c r="R892" t="s">
        <v>97</v>
      </c>
      <c r="S892">
        <v>3</v>
      </c>
    </row>
    <row r="893" spans="1:19" x14ac:dyDescent="0.2">
      <c r="A893">
        <v>896</v>
      </c>
      <c r="B893" s="443">
        <v>43602.584027777775</v>
      </c>
      <c r="C893" t="s">
        <v>97</v>
      </c>
      <c r="D893">
        <v>0.23</v>
      </c>
      <c r="F893">
        <v>1.0119</v>
      </c>
      <c r="I893" s="443">
        <v>43612.353472222225</v>
      </c>
      <c r="J893">
        <v>1.006</v>
      </c>
      <c r="N893">
        <v>-130.11000000000001</v>
      </c>
      <c r="Q893">
        <v>711</v>
      </c>
      <c r="R893" t="s">
        <v>97</v>
      </c>
      <c r="S893">
        <v>3</v>
      </c>
    </row>
    <row r="894" spans="1:19" x14ac:dyDescent="0.2">
      <c r="A894">
        <v>897</v>
      </c>
      <c r="B894" s="443">
        <v>43608.226388888892</v>
      </c>
      <c r="C894" t="s">
        <v>97</v>
      </c>
      <c r="D894">
        <v>0.71</v>
      </c>
      <c r="F894">
        <v>1.0089999999999999</v>
      </c>
      <c r="I894" s="443">
        <v>43612.353472222225</v>
      </c>
      <c r="J894">
        <v>1.006</v>
      </c>
      <c r="N894">
        <v>-208.04</v>
      </c>
      <c r="Q894">
        <v>711</v>
      </c>
      <c r="R894" t="s">
        <v>97</v>
      </c>
      <c r="S894">
        <v>3</v>
      </c>
    </row>
    <row r="895" spans="1:19" x14ac:dyDescent="0.2">
      <c r="A895">
        <v>899</v>
      </c>
      <c r="B895" s="443">
        <v>43612.320833333331</v>
      </c>
      <c r="C895" t="s">
        <v>97</v>
      </c>
      <c r="D895">
        <v>7.19</v>
      </c>
      <c r="F895">
        <v>1.0047999999999999</v>
      </c>
      <c r="I895" s="443">
        <v>43612.353472222225</v>
      </c>
      <c r="J895">
        <v>1.006</v>
      </c>
      <c r="N895">
        <v>857.65</v>
      </c>
      <c r="Q895">
        <v>711</v>
      </c>
      <c r="R895" t="s">
        <v>97</v>
      </c>
      <c r="S895">
        <v>3</v>
      </c>
    </row>
    <row r="896" spans="1:19" x14ac:dyDescent="0.2">
      <c r="A896">
        <v>898</v>
      </c>
      <c r="B896" s="443">
        <v>43612.353472222225</v>
      </c>
      <c r="C896" t="s">
        <v>97</v>
      </c>
      <c r="D896">
        <v>2.25</v>
      </c>
      <c r="F896">
        <v>1.0063</v>
      </c>
      <c r="I896" s="443">
        <v>43612.353472222225</v>
      </c>
      <c r="J896">
        <v>1.0059</v>
      </c>
      <c r="N896">
        <v>-89.47</v>
      </c>
      <c r="Q896">
        <v>712</v>
      </c>
      <c r="R896" t="s">
        <v>97</v>
      </c>
      <c r="S896">
        <v>1</v>
      </c>
    </row>
    <row r="897" spans="1:19" x14ac:dyDescent="0.2">
      <c r="A897">
        <v>900</v>
      </c>
      <c r="B897" s="443">
        <v>43613.306944444441</v>
      </c>
      <c r="C897" t="s">
        <v>97</v>
      </c>
      <c r="D897">
        <v>0.24</v>
      </c>
      <c r="F897">
        <v>1.0052000000000001</v>
      </c>
      <c r="I897" s="443">
        <v>43613.515972222223</v>
      </c>
      <c r="J897">
        <v>1.0057</v>
      </c>
      <c r="N897">
        <v>11.93</v>
      </c>
      <c r="Q897">
        <v>713</v>
      </c>
      <c r="R897" t="s">
        <v>97</v>
      </c>
      <c r="S897">
        <v>1</v>
      </c>
    </row>
    <row r="898" spans="1:19" x14ac:dyDescent="0.2">
      <c r="A898">
        <v>901</v>
      </c>
      <c r="B898" s="443">
        <v>43613.586805555555</v>
      </c>
      <c r="C898" t="s">
        <v>97</v>
      </c>
      <c r="D898">
        <v>0.24</v>
      </c>
      <c r="F898">
        <v>1.0077</v>
      </c>
      <c r="I898" s="443">
        <v>43613.622916666667</v>
      </c>
      <c r="J898">
        <v>1.0082</v>
      </c>
      <c r="N898">
        <v>11.9</v>
      </c>
      <c r="Q898">
        <v>714</v>
      </c>
      <c r="R898" t="s">
        <v>97</v>
      </c>
      <c r="S898">
        <v>1</v>
      </c>
    </row>
    <row r="899" spans="1:19" x14ac:dyDescent="0.2">
      <c r="A899">
        <v>902</v>
      </c>
      <c r="B899" s="443">
        <v>43613.623611111114</v>
      </c>
      <c r="C899" t="s">
        <v>97</v>
      </c>
      <c r="D899">
        <v>0.24</v>
      </c>
      <c r="F899">
        <v>1.0085</v>
      </c>
      <c r="I899" s="443">
        <v>43613.625694444447</v>
      </c>
      <c r="J899">
        <v>1.0089999999999999</v>
      </c>
      <c r="N899">
        <v>11.89</v>
      </c>
      <c r="Q899">
        <v>715</v>
      </c>
      <c r="R899" t="s">
        <v>97</v>
      </c>
      <c r="S899">
        <v>1</v>
      </c>
    </row>
    <row r="900" spans="1:19" x14ac:dyDescent="0.2">
      <c r="A900">
        <v>903</v>
      </c>
      <c r="B900" s="443">
        <v>43615.624305555553</v>
      </c>
      <c r="C900" t="s">
        <v>97</v>
      </c>
      <c r="D900">
        <v>0.24</v>
      </c>
      <c r="F900">
        <v>1.0087999999999999</v>
      </c>
      <c r="I900" s="443">
        <v>43620.379166666666</v>
      </c>
      <c r="J900">
        <v>0.99450000000000005</v>
      </c>
      <c r="N900">
        <v>-343.23</v>
      </c>
      <c r="Q900">
        <v>716</v>
      </c>
      <c r="R900" t="s">
        <v>97</v>
      </c>
      <c r="S900">
        <v>4</v>
      </c>
    </row>
    <row r="901" spans="1:19" x14ac:dyDescent="0.2">
      <c r="A901">
        <v>904</v>
      </c>
      <c r="B901" s="443">
        <v>43620.004861111112</v>
      </c>
      <c r="C901" t="s">
        <v>790</v>
      </c>
      <c r="D901">
        <v>0.74</v>
      </c>
      <c r="F901">
        <v>0.99639999999999995</v>
      </c>
      <c r="I901" s="443">
        <v>43620.379861111112</v>
      </c>
      <c r="J901">
        <v>0.99639999999999995</v>
      </c>
      <c r="K901" t="s">
        <v>791</v>
      </c>
      <c r="Q901">
        <v>716</v>
      </c>
      <c r="R901" t="s">
        <v>97</v>
      </c>
      <c r="S901">
        <v>4</v>
      </c>
    </row>
    <row r="902" spans="1:19" x14ac:dyDescent="0.2">
      <c r="A902">
        <v>905</v>
      </c>
      <c r="B902" s="443">
        <v>43620.004861111112</v>
      </c>
      <c r="C902" t="s">
        <v>790</v>
      </c>
      <c r="D902">
        <v>2.34</v>
      </c>
      <c r="F902">
        <v>0.99490000000000001</v>
      </c>
      <c r="I902" s="443">
        <v>43620.379861111112</v>
      </c>
      <c r="J902">
        <v>0.99490000000000001</v>
      </c>
      <c r="K902" t="s">
        <v>791</v>
      </c>
      <c r="Q902">
        <v>716</v>
      </c>
      <c r="R902" t="s">
        <v>97</v>
      </c>
      <c r="S902">
        <v>4</v>
      </c>
    </row>
    <row r="903" spans="1:19" x14ac:dyDescent="0.2">
      <c r="A903">
        <v>906</v>
      </c>
      <c r="B903" s="443">
        <v>43620.15</v>
      </c>
      <c r="C903" t="s">
        <v>97</v>
      </c>
      <c r="D903">
        <v>7.5</v>
      </c>
      <c r="F903">
        <v>0.99339999999999995</v>
      </c>
      <c r="I903" s="443">
        <v>43620.379166666666</v>
      </c>
      <c r="J903">
        <v>0.99450000000000005</v>
      </c>
      <c r="N903">
        <v>829.56</v>
      </c>
      <c r="Q903">
        <v>716</v>
      </c>
      <c r="R903" t="s">
        <v>97</v>
      </c>
      <c r="S903">
        <v>4</v>
      </c>
    </row>
    <row r="904" spans="1:19" x14ac:dyDescent="0.2">
      <c r="A904">
        <v>907</v>
      </c>
      <c r="B904" s="443">
        <v>43620.545138888891</v>
      </c>
      <c r="C904" t="s">
        <v>97</v>
      </c>
      <c r="D904">
        <v>0.25</v>
      </c>
      <c r="F904">
        <v>0.99590000000000001</v>
      </c>
      <c r="I904" s="443">
        <v>43628.536805555559</v>
      </c>
      <c r="J904">
        <v>0.99470000000000003</v>
      </c>
      <c r="N904">
        <v>-24.97</v>
      </c>
      <c r="Q904">
        <v>717</v>
      </c>
      <c r="R904" t="s">
        <v>97</v>
      </c>
      <c r="S904">
        <v>2</v>
      </c>
    </row>
    <row r="905" spans="1:19" x14ac:dyDescent="0.2">
      <c r="A905">
        <v>908</v>
      </c>
      <c r="B905" s="443">
        <v>43628.034722222219</v>
      </c>
      <c r="C905" t="s">
        <v>97</v>
      </c>
      <c r="D905">
        <v>0.78</v>
      </c>
      <c r="F905">
        <v>0.99280000000000002</v>
      </c>
      <c r="I905" s="443">
        <v>43628.536805555559</v>
      </c>
      <c r="J905">
        <v>0.99470000000000003</v>
      </c>
      <c r="N905">
        <v>148.99</v>
      </c>
      <c r="Q905">
        <v>717</v>
      </c>
      <c r="R905" t="s">
        <v>97</v>
      </c>
      <c r="S905">
        <v>2</v>
      </c>
    </row>
    <row r="906" spans="1:19" x14ac:dyDescent="0.2">
      <c r="A906">
        <v>909</v>
      </c>
      <c r="B906" s="443">
        <v>43628.619444444441</v>
      </c>
      <c r="C906" t="s">
        <v>97</v>
      </c>
      <c r="D906">
        <v>0.25</v>
      </c>
      <c r="F906">
        <v>0.99450000000000005</v>
      </c>
      <c r="I906" s="443">
        <v>43628.691666666666</v>
      </c>
      <c r="J906">
        <v>0.995</v>
      </c>
      <c r="N906">
        <v>12.56</v>
      </c>
      <c r="Q906">
        <v>718</v>
      </c>
      <c r="R906" t="s">
        <v>97</v>
      </c>
      <c r="S906">
        <v>1</v>
      </c>
    </row>
    <row r="907" spans="1:19" x14ac:dyDescent="0.2">
      <c r="A907">
        <v>910</v>
      </c>
      <c r="B907" s="443">
        <v>43629.314583333333</v>
      </c>
      <c r="C907" t="s">
        <v>97</v>
      </c>
      <c r="D907">
        <v>0.25</v>
      </c>
      <c r="F907">
        <v>0.99480000000000002</v>
      </c>
      <c r="I907" s="443">
        <v>43630.368055555555</v>
      </c>
      <c r="J907">
        <v>0.99529999999999996</v>
      </c>
      <c r="N907">
        <v>13.21</v>
      </c>
      <c r="Q907">
        <v>719</v>
      </c>
      <c r="R907" t="s">
        <v>97</v>
      </c>
      <c r="S907">
        <v>1</v>
      </c>
    </row>
    <row r="908" spans="1:19" x14ac:dyDescent="0.2">
      <c r="A908">
        <v>911</v>
      </c>
      <c r="B908" s="443">
        <v>43630.385416666664</v>
      </c>
      <c r="C908" t="s">
        <v>97</v>
      </c>
      <c r="D908">
        <v>0.25</v>
      </c>
      <c r="F908">
        <v>0.99680000000000002</v>
      </c>
      <c r="I908" s="443">
        <v>43630.524305555555</v>
      </c>
      <c r="J908">
        <v>0.99729999999999996</v>
      </c>
      <c r="N908">
        <v>12.53</v>
      </c>
      <c r="Q908">
        <v>720</v>
      </c>
      <c r="R908" t="s">
        <v>97</v>
      </c>
      <c r="S908">
        <v>1</v>
      </c>
    </row>
    <row r="909" spans="1:19" x14ac:dyDescent="0.2">
      <c r="A909">
        <v>912</v>
      </c>
      <c r="B909" s="443">
        <v>43630.535416666666</v>
      </c>
      <c r="C909" t="s">
        <v>97</v>
      </c>
      <c r="D909">
        <v>0.25</v>
      </c>
      <c r="F909">
        <v>0.998</v>
      </c>
      <c r="I909" s="443">
        <v>43630.636111111111</v>
      </c>
      <c r="J909">
        <v>0.99850000000000005</v>
      </c>
      <c r="N909">
        <v>12.52</v>
      </c>
      <c r="Q909">
        <v>721</v>
      </c>
      <c r="R909" t="s">
        <v>97</v>
      </c>
      <c r="S909">
        <v>1</v>
      </c>
    </row>
    <row r="910" spans="1:19" x14ac:dyDescent="0.2">
      <c r="A910">
        <v>913</v>
      </c>
      <c r="B910" s="443">
        <v>43633.62222222222</v>
      </c>
      <c r="C910" t="s">
        <v>97</v>
      </c>
      <c r="D910">
        <v>0.25</v>
      </c>
      <c r="F910">
        <v>0.99909999999999999</v>
      </c>
      <c r="I910" s="443">
        <v>43633.624305555553</v>
      </c>
      <c r="J910">
        <v>0.99960000000000004</v>
      </c>
      <c r="N910">
        <v>12.51</v>
      </c>
      <c r="Q910">
        <v>722</v>
      </c>
      <c r="R910" t="s">
        <v>97</v>
      </c>
      <c r="S910">
        <v>1</v>
      </c>
    </row>
    <row r="911" spans="1:19" x14ac:dyDescent="0.2">
      <c r="A911">
        <v>914</v>
      </c>
      <c r="B911" s="443">
        <v>43633.624305555553</v>
      </c>
      <c r="C911" t="s">
        <v>97</v>
      </c>
      <c r="D911">
        <v>0.25</v>
      </c>
      <c r="F911">
        <v>0.99990000000000001</v>
      </c>
      <c r="I911" s="443">
        <v>43634.347916666666</v>
      </c>
      <c r="J911">
        <v>0.99939999999999996</v>
      </c>
      <c r="N911">
        <v>-11.86</v>
      </c>
      <c r="Q911">
        <v>723</v>
      </c>
      <c r="R911" t="s">
        <v>97</v>
      </c>
      <c r="S911">
        <v>2</v>
      </c>
    </row>
    <row r="912" spans="1:19" x14ac:dyDescent="0.2">
      <c r="A912">
        <v>915</v>
      </c>
      <c r="B912" s="443">
        <v>43634.143750000003</v>
      </c>
      <c r="C912" t="s">
        <v>97</v>
      </c>
      <c r="D912">
        <v>0.78</v>
      </c>
      <c r="F912">
        <v>0.99760000000000004</v>
      </c>
      <c r="I912" s="443">
        <v>43634.347916666666</v>
      </c>
      <c r="J912">
        <v>0.99939999999999996</v>
      </c>
      <c r="N912">
        <v>140.47999999999999</v>
      </c>
      <c r="Q912">
        <v>723</v>
      </c>
      <c r="R912" t="s">
        <v>97</v>
      </c>
      <c r="S912">
        <v>2</v>
      </c>
    </row>
    <row r="913" spans="1:19" x14ac:dyDescent="0.2">
      <c r="A913">
        <v>916</v>
      </c>
      <c r="B913" s="443">
        <v>43634.626388888886</v>
      </c>
      <c r="C913" t="s">
        <v>97</v>
      </c>
      <c r="D913">
        <v>0.25</v>
      </c>
      <c r="F913">
        <v>1.0014000000000001</v>
      </c>
      <c r="I913" s="443">
        <v>43635.074305555558</v>
      </c>
      <c r="J913">
        <v>1.0014000000000001</v>
      </c>
      <c r="N913">
        <v>0.65</v>
      </c>
      <c r="Q913">
        <v>724</v>
      </c>
      <c r="R913" t="s">
        <v>97</v>
      </c>
      <c r="S913">
        <v>2</v>
      </c>
    </row>
    <row r="914" spans="1:19" x14ac:dyDescent="0.2">
      <c r="A914">
        <v>917</v>
      </c>
      <c r="B914" s="443">
        <v>43634.898611111108</v>
      </c>
      <c r="C914" t="s">
        <v>97</v>
      </c>
      <c r="D914">
        <v>0.78</v>
      </c>
      <c r="F914">
        <v>0.99980000000000002</v>
      </c>
      <c r="I914" s="443">
        <v>43635.074305555558</v>
      </c>
      <c r="J914">
        <v>1.0014000000000001</v>
      </c>
      <c r="N914">
        <v>126.65</v>
      </c>
      <c r="Q914">
        <v>724</v>
      </c>
      <c r="R914" t="s">
        <v>97</v>
      </c>
      <c r="S914">
        <v>2</v>
      </c>
    </row>
    <row r="915" spans="1:19" x14ac:dyDescent="0.2">
      <c r="A915">
        <v>918</v>
      </c>
      <c r="B915" s="443">
        <v>43635.754861111112</v>
      </c>
      <c r="C915" t="s">
        <v>97</v>
      </c>
      <c r="D915">
        <v>0.26</v>
      </c>
      <c r="F915">
        <v>0.99380000000000002</v>
      </c>
      <c r="I915" s="443">
        <v>43635.755555555559</v>
      </c>
      <c r="J915">
        <v>0.99429999999999996</v>
      </c>
      <c r="N915">
        <v>13.07</v>
      </c>
      <c r="Q915">
        <v>725</v>
      </c>
      <c r="R915" t="s">
        <v>97</v>
      </c>
      <c r="S915">
        <v>1</v>
      </c>
    </row>
    <row r="916" spans="1:19" x14ac:dyDescent="0.2">
      <c r="A916">
        <v>919</v>
      </c>
      <c r="B916" s="443">
        <v>43635.756249999999</v>
      </c>
      <c r="C916" t="s">
        <v>97</v>
      </c>
      <c r="D916">
        <v>0.26</v>
      </c>
      <c r="F916">
        <v>0.99450000000000005</v>
      </c>
      <c r="I916" s="443">
        <v>43643.089583333334</v>
      </c>
      <c r="J916">
        <v>0.9788</v>
      </c>
      <c r="N916">
        <v>-410.29</v>
      </c>
      <c r="Q916">
        <v>726</v>
      </c>
      <c r="R916" t="s">
        <v>97</v>
      </c>
      <c r="S916">
        <v>4</v>
      </c>
    </row>
    <row r="917" spans="1:19" x14ac:dyDescent="0.2">
      <c r="A917">
        <v>920</v>
      </c>
      <c r="B917" s="443">
        <v>43640.121527777781</v>
      </c>
      <c r="C917" t="s">
        <v>790</v>
      </c>
      <c r="D917">
        <v>0.81</v>
      </c>
      <c r="F917">
        <v>0.98080000000000001</v>
      </c>
      <c r="I917" s="443">
        <v>43643.089583333334</v>
      </c>
      <c r="J917">
        <v>0.98080000000000001</v>
      </c>
      <c r="K917" t="s">
        <v>791</v>
      </c>
      <c r="Q917">
        <v>726</v>
      </c>
      <c r="R917" t="s">
        <v>97</v>
      </c>
      <c r="S917">
        <v>4</v>
      </c>
    </row>
    <row r="918" spans="1:19" x14ac:dyDescent="0.2">
      <c r="A918">
        <v>921</v>
      </c>
      <c r="B918" s="443">
        <v>43640.121527777781</v>
      </c>
      <c r="C918" t="s">
        <v>790</v>
      </c>
      <c r="D918">
        <v>2.54</v>
      </c>
      <c r="F918">
        <v>0.97929999999999995</v>
      </c>
      <c r="I918" s="443">
        <v>43643.089583333334</v>
      </c>
      <c r="J918">
        <v>0.97929999999999995</v>
      </c>
      <c r="K918" t="s">
        <v>791</v>
      </c>
      <c r="Q918">
        <v>726</v>
      </c>
      <c r="R918" t="s">
        <v>97</v>
      </c>
      <c r="S918">
        <v>4</v>
      </c>
    </row>
    <row r="919" spans="1:19" x14ac:dyDescent="0.2">
      <c r="A919">
        <v>922</v>
      </c>
      <c r="B919" s="443">
        <v>43640.215277777781</v>
      </c>
      <c r="C919" t="s">
        <v>97</v>
      </c>
      <c r="D919">
        <v>8.1199999999999992</v>
      </c>
      <c r="F919">
        <v>0.9778</v>
      </c>
      <c r="I919" s="443">
        <v>43643.089583333334</v>
      </c>
      <c r="J919">
        <v>0.9788</v>
      </c>
      <c r="N919">
        <v>934.95</v>
      </c>
      <c r="Q919">
        <v>726</v>
      </c>
      <c r="R919" t="s">
        <v>97</v>
      </c>
      <c r="S919">
        <v>4</v>
      </c>
    </row>
    <row r="920" spans="1:19" x14ac:dyDescent="0.2">
      <c r="A920">
        <v>923</v>
      </c>
      <c r="B920" s="443">
        <v>43643.167361111111</v>
      </c>
      <c r="C920" t="s">
        <v>97</v>
      </c>
      <c r="D920">
        <v>0.27</v>
      </c>
      <c r="F920">
        <v>0.98070000000000002</v>
      </c>
      <c r="I920" s="443">
        <v>43643.219444444447</v>
      </c>
      <c r="J920">
        <v>0.98119999999999996</v>
      </c>
      <c r="N920">
        <v>13.76</v>
      </c>
      <c r="Q920">
        <v>727</v>
      </c>
      <c r="R920" t="s">
        <v>97</v>
      </c>
      <c r="S920">
        <v>1</v>
      </c>
    </row>
    <row r="921" spans="1:19" x14ac:dyDescent="0.2">
      <c r="A921">
        <v>924</v>
      </c>
      <c r="B921" s="443">
        <v>43643.379861111112</v>
      </c>
      <c r="C921" t="s">
        <v>97</v>
      </c>
      <c r="D921">
        <v>0.27</v>
      </c>
      <c r="F921">
        <v>0.97989999999999999</v>
      </c>
      <c r="I921" s="443">
        <v>43646.875</v>
      </c>
      <c r="J921">
        <v>0.97889999999999999</v>
      </c>
      <c r="N921">
        <v>-26.88</v>
      </c>
      <c r="Q921">
        <v>728</v>
      </c>
      <c r="R921" t="s">
        <v>97</v>
      </c>
      <c r="S921">
        <v>2</v>
      </c>
    </row>
    <row r="922" spans="1:19" x14ac:dyDescent="0.2">
      <c r="A922">
        <v>925</v>
      </c>
      <c r="B922" s="443">
        <v>43644.56527777778</v>
      </c>
      <c r="C922" t="s">
        <v>97</v>
      </c>
      <c r="D922">
        <v>0.84</v>
      </c>
      <c r="F922">
        <v>0.97699999999999998</v>
      </c>
      <c r="I922" s="443">
        <v>43646.875</v>
      </c>
      <c r="J922">
        <v>0.97889999999999999</v>
      </c>
      <c r="N922">
        <v>163.02000000000001</v>
      </c>
      <c r="Q922">
        <v>728</v>
      </c>
      <c r="R922" t="s">
        <v>97</v>
      </c>
      <c r="S922">
        <v>2</v>
      </c>
    </row>
    <row r="923" spans="1:19" x14ac:dyDescent="0.2">
      <c r="A923">
        <v>926</v>
      </c>
      <c r="B923" s="443">
        <v>43647.212500000001</v>
      </c>
      <c r="C923" t="s">
        <v>97</v>
      </c>
      <c r="D923">
        <v>0.27</v>
      </c>
      <c r="F923">
        <v>0.98299999999999998</v>
      </c>
      <c r="I923" s="443">
        <v>43647.248611111114</v>
      </c>
      <c r="J923">
        <v>0.98350000000000004</v>
      </c>
      <c r="N923">
        <v>13.73</v>
      </c>
      <c r="Q923">
        <v>729</v>
      </c>
      <c r="R923" t="s">
        <v>97</v>
      </c>
      <c r="S923">
        <v>1</v>
      </c>
    </row>
    <row r="924" spans="1:19" x14ac:dyDescent="0.2">
      <c r="A924">
        <v>927</v>
      </c>
      <c r="B924" s="443">
        <v>43647.356944444444</v>
      </c>
      <c r="C924" t="s">
        <v>97</v>
      </c>
      <c r="D924">
        <v>0.27</v>
      </c>
      <c r="F924">
        <v>0.98360000000000003</v>
      </c>
      <c r="I924" s="443">
        <v>43647.372916666667</v>
      </c>
      <c r="J924">
        <v>0.98409999999999997</v>
      </c>
      <c r="N924">
        <v>13.72</v>
      </c>
      <c r="Q924">
        <v>730</v>
      </c>
      <c r="R924" t="s">
        <v>97</v>
      </c>
      <c r="S924">
        <v>1</v>
      </c>
    </row>
    <row r="925" spans="1:19" x14ac:dyDescent="0.2">
      <c r="A925">
        <v>928</v>
      </c>
      <c r="B925" s="443">
        <v>43647.473611111112</v>
      </c>
      <c r="C925" t="s">
        <v>97</v>
      </c>
      <c r="D925">
        <v>0.27</v>
      </c>
      <c r="F925">
        <v>0.98170000000000002</v>
      </c>
      <c r="I925" s="443">
        <v>43647.522916666669</v>
      </c>
      <c r="J925">
        <v>0.98219999999999996</v>
      </c>
      <c r="N925">
        <v>13.74</v>
      </c>
      <c r="Q925">
        <v>731</v>
      </c>
      <c r="R925" t="s">
        <v>97</v>
      </c>
      <c r="S925">
        <v>1</v>
      </c>
    </row>
    <row r="926" spans="1:19" x14ac:dyDescent="0.2">
      <c r="A926">
        <v>929</v>
      </c>
      <c r="B926" s="443">
        <v>43647.584027777775</v>
      </c>
      <c r="C926" t="s">
        <v>97</v>
      </c>
      <c r="D926">
        <v>0.27</v>
      </c>
      <c r="F926">
        <v>0.98499999999999999</v>
      </c>
      <c r="I926" s="443">
        <v>43647.636805555558</v>
      </c>
      <c r="J926">
        <v>0.98550000000000004</v>
      </c>
      <c r="N926">
        <v>13.7</v>
      </c>
      <c r="Q926">
        <v>732</v>
      </c>
      <c r="R926" t="s">
        <v>97</v>
      </c>
      <c r="S926">
        <v>1</v>
      </c>
    </row>
    <row r="927" spans="1:19" x14ac:dyDescent="0.2">
      <c r="A927">
        <v>930</v>
      </c>
      <c r="B927" s="443">
        <v>43647.740972222222</v>
      </c>
      <c r="C927" t="s">
        <v>97</v>
      </c>
      <c r="D927">
        <v>0.27</v>
      </c>
      <c r="F927">
        <v>0.98819999999999997</v>
      </c>
      <c r="I927" s="443">
        <v>43648.527777777781</v>
      </c>
      <c r="J927">
        <v>0.98870000000000002</v>
      </c>
      <c r="N927">
        <v>14.35</v>
      </c>
      <c r="Q927">
        <v>733</v>
      </c>
      <c r="R927" t="s">
        <v>97</v>
      </c>
      <c r="S927">
        <v>1</v>
      </c>
    </row>
    <row r="928" spans="1:19" x14ac:dyDescent="0.2">
      <c r="A928">
        <v>931</v>
      </c>
      <c r="B928" s="443">
        <v>43648.775694444441</v>
      </c>
      <c r="C928" t="s">
        <v>97</v>
      </c>
      <c r="D928">
        <v>0.27</v>
      </c>
      <c r="F928">
        <v>0.98660000000000003</v>
      </c>
      <c r="I928" s="443">
        <v>43649.347916666666</v>
      </c>
      <c r="J928">
        <v>0.98709999999999998</v>
      </c>
      <c r="N928">
        <v>14.38</v>
      </c>
      <c r="Q928">
        <v>734</v>
      </c>
      <c r="R928" t="s">
        <v>97</v>
      </c>
      <c r="S928">
        <v>1</v>
      </c>
    </row>
    <row r="929" spans="1:19" x14ac:dyDescent="0.2">
      <c r="A929">
        <v>932</v>
      </c>
      <c r="B929" s="443">
        <v>43649.525694444441</v>
      </c>
      <c r="C929" t="s">
        <v>97</v>
      </c>
      <c r="D929">
        <v>0.27</v>
      </c>
      <c r="F929">
        <v>0.9859</v>
      </c>
      <c r="I929" s="443">
        <v>43649.638194444444</v>
      </c>
      <c r="J929">
        <v>0.98640000000000005</v>
      </c>
      <c r="N929">
        <v>13.69</v>
      </c>
      <c r="Q929">
        <v>735</v>
      </c>
      <c r="R929" t="s">
        <v>97</v>
      </c>
      <c r="S929">
        <v>1</v>
      </c>
    </row>
    <row r="930" spans="1:19" x14ac:dyDescent="0.2">
      <c r="A930">
        <v>933</v>
      </c>
      <c r="B930" s="443">
        <v>43649.895138888889</v>
      </c>
      <c r="C930" t="s">
        <v>97</v>
      </c>
      <c r="D930">
        <v>0.27</v>
      </c>
      <c r="F930">
        <v>0.9869</v>
      </c>
      <c r="I930" s="443">
        <v>43651.292361111111</v>
      </c>
      <c r="J930">
        <v>0.98650000000000004</v>
      </c>
      <c r="N930">
        <v>-8.15</v>
      </c>
      <c r="Q930">
        <v>736</v>
      </c>
      <c r="R930" t="s">
        <v>97</v>
      </c>
      <c r="S930">
        <v>2</v>
      </c>
    </row>
    <row r="931" spans="1:19" x14ac:dyDescent="0.2">
      <c r="A931">
        <v>934</v>
      </c>
      <c r="B931" s="443">
        <v>43650.915277777778</v>
      </c>
      <c r="C931" t="s">
        <v>97</v>
      </c>
      <c r="D931">
        <v>0.84</v>
      </c>
      <c r="F931">
        <v>0.98480000000000001</v>
      </c>
      <c r="I931" s="443">
        <v>43651.292361111111</v>
      </c>
      <c r="J931">
        <v>0.98650000000000004</v>
      </c>
      <c r="N931">
        <v>146.93</v>
      </c>
      <c r="Q931">
        <v>736</v>
      </c>
      <c r="R931" t="s">
        <v>97</v>
      </c>
      <c r="S931">
        <v>2</v>
      </c>
    </row>
    <row r="932" spans="1:19" x14ac:dyDescent="0.2">
      <c r="A932">
        <v>935</v>
      </c>
      <c r="B932" s="443">
        <v>43651.32916666667</v>
      </c>
      <c r="C932" t="s">
        <v>97</v>
      </c>
      <c r="D932">
        <v>0.28000000000000003</v>
      </c>
      <c r="F932">
        <v>0.98770000000000002</v>
      </c>
      <c r="I932" s="443">
        <v>43651.520833333336</v>
      </c>
      <c r="J932">
        <v>0.98819999999999997</v>
      </c>
      <c r="N932">
        <v>14.16</v>
      </c>
      <c r="Q932">
        <v>737</v>
      </c>
      <c r="R932" t="s">
        <v>97</v>
      </c>
      <c r="S932">
        <v>1</v>
      </c>
    </row>
    <row r="933" spans="1:19" x14ac:dyDescent="0.2">
      <c r="A933">
        <v>936</v>
      </c>
      <c r="B933" s="443">
        <v>43651.521527777775</v>
      </c>
      <c r="C933" t="s">
        <v>97</v>
      </c>
      <c r="D933">
        <v>0.28000000000000003</v>
      </c>
      <c r="F933">
        <v>0.98950000000000005</v>
      </c>
      <c r="I933" s="443">
        <v>43651.521527777775</v>
      </c>
      <c r="J933">
        <v>0.99</v>
      </c>
      <c r="N933">
        <v>14.14</v>
      </c>
      <c r="Q933">
        <v>738</v>
      </c>
      <c r="R933" t="s">
        <v>97</v>
      </c>
      <c r="S933">
        <v>1</v>
      </c>
    </row>
    <row r="934" spans="1:19" x14ac:dyDescent="0.2">
      <c r="A934">
        <v>937</v>
      </c>
      <c r="B934" s="443">
        <v>43651.521527777775</v>
      </c>
      <c r="C934" t="s">
        <v>97</v>
      </c>
      <c r="D934">
        <v>0.28000000000000003</v>
      </c>
      <c r="F934">
        <v>0.99029999999999996</v>
      </c>
      <c r="I934" s="443">
        <v>43651.525694444441</v>
      </c>
      <c r="J934">
        <v>0.99080000000000001</v>
      </c>
      <c r="N934">
        <v>14.13</v>
      </c>
      <c r="Q934">
        <v>739</v>
      </c>
      <c r="R934" t="s">
        <v>97</v>
      </c>
      <c r="S934">
        <v>1</v>
      </c>
    </row>
    <row r="935" spans="1:19" x14ac:dyDescent="0.2">
      <c r="A935">
        <v>938</v>
      </c>
      <c r="B935" s="443">
        <v>43651.526388888888</v>
      </c>
      <c r="C935" t="s">
        <v>97</v>
      </c>
      <c r="D935">
        <v>0.28000000000000003</v>
      </c>
      <c r="F935">
        <v>0.99119999999999997</v>
      </c>
      <c r="I935" s="443">
        <v>43651.527777777781</v>
      </c>
      <c r="J935">
        <v>0.99170000000000003</v>
      </c>
      <c r="N935">
        <v>14.12</v>
      </c>
      <c r="Q935">
        <v>740</v>
      </c>
      <c r="R935" t="s">
        <v>97</v>
      </c>
      <c r="S935">
        <v>1</v>
      </c>
    </row>
    <row r="936" spans="1:19" x14ac:dyDescent="0.2">
      <c r="A936">
        <v>939</v>
      </c>
      <c r="B936" s="443">
        <v>43651.52847222222</v>
      </c>
      <c r="C936" t="s">
        <v>97</v>
      </c>
      <c r="D936">
        <v>0.28000000000000003</v>
      </c>
      <c r="F936">
        <v>0.99180000000000001</v>
      </c>
      <c r="I936" s="443">
        <v>43651.547222222223</v>
      </c>
      <c r="J936">
        <v>0.99229999999999996</v>
      </c>
      <c r="N936">
        <v>14.11</v>
      </c>
      <c r="Q936">
        <v>741</v>
      </c>
      <c r="R936" t="s">
        <v>97</v>
      </c>
      <c r="S936">
        <v>1</v>
      </c>
    </row>
    <row r="937" spans="1:19" x14ac:dyDescent="0.2">
      <c r="A937">
        <v>940</v>
      </c>
      <c r="B937" s="443">
        <v>43651.554861111108</v>
      </c>
      <c r="C937" t="s">
        <v>97</v>
      </c>
      <c r="D937">
        <v>0.28000000000000003</v>
      </c>
      <c r="F937">
        <v>0.9919</v>
      </c>
      <c r="I937" s="443">
        <v>43651.571527777778</v>
      </c>
      <c r="J937">
        <v>0.99239999999999995</v>
      </c>
      <c r="N937">
        <v>14.11</v>
      </c>
      <c r="Q937">
        <v>742</v>
      </c>
      <c r="R937" t="s">
        <v>97</v>
      </c>
      <c r="S937">
        <v>1</v>
      </c>
    </row>
    <row r="938" spans="1:19" x14ac:dyDescent="0.2">
      <c r="A938">
        <v>941</v>
      </c>
      <c r="B938" s="443">
        <v>43651.602777777778</v>
      </c>
      <c r="C938" t="s">
        <v>97</v>
      </c>
      <c r="D938">
        <v>0.28000000000000003</v>
      </c>
      <c r="F938">
        <v>0.99280000000000002</v>
      </c>
      <c r="I938" s="443">
        <v>43654.557638888888</v>
      </c>
      <c r="J938">
        <v>0.99329999999999996</v>
      </c>
      <c r="N938">
        <v>14.82</v>
      </c>
      <c r="Q938">
        <v>743</v>
      </c>
      <c r="R938" t="s">
        <v>97</v>
      </c>
      <c r="S938">
        <v>1</v>
      </c>
    </row>
    <row r="939" spans="1:19" x14ac:dyDescent="0.2">
      <c r="A939">
        <v>942</v>
      </c>
      <c r="B939" s="443">
        <v>43654.56527777778</v>
      </c>
      <c r="C939" t="s">
        <v>97</v>
      </c>
      <c r="D939">
        <v>0.28000000000000003</v>
      </c>
      <c r="F939">
        <v>0.99399999999999999</v>
      </c>
      <c r="I939" s="443">
        <v>43654.603472222225</v>
      </c>
      <c r="J939">
        <v>0.99450000000000005</v>
      </c>
      <c r="N939">
        <v>14.08</v>
      </c>
      <c r="Q939">
        <v>744</v>
      </c>
      <c r="R939" t="s">
        <v>97</v>
      </c>
      <c r="S939">
        <v>1</v>
      </c>
    </row>
    <row r="940" spans="1:19" x14ac:dyDescent="0.2">
      <c r="A940">
        <v>943</v>
      </c>
      <c r="B940" s="443">
        <v>43656.35833333333</v>
      </c>
      <c r="C940" t="s">
        <v>97</v>
      </c>
      <c r="D940">
        <v>0.28000000000000003</v>
      </c>
      <c r="F940">
        <v>0.99199999999999999</v>
      </c>
      <c r="I940" s="443">
        <v>43656.513194444444</v>
      </c>
      <c r="J940">
        <v>0.99250000000000005</v>
      </c>
      <c r="N940">
        <v>14.11</v>
      </c>
      <c r="Q940">
        <v>745</v>
      </c>
      <c r="R940" t="s">
        <v>97</v>
      </c>
      <c r="S940">
        <v>1</v>
      </c>
    </row>
    <row r="941" spans="1:19" x14ac:dyDescent="0.2">
      <c r="A941">
        <v>944</v>
      </c>
      <c r="B941" s="443">
        <v>43656.539583333331</v>
      </c>
      <c r="C941" t="s">
        <v>97</v>
      </c>
      <c r="D941">
        <v>0.28000000000000003</v>
      </c>
      <c r="F941">
        <v>0.98980000000000001</v>
      </c>
      <c r="I941" s="443">
        <v>43656.573611111111</v>
      </c>
      <c r="J941">
        <v>0.99029999999999996</v>
      </c>
      <c r="N941">
        <v>14.14</v>
      </c>
      <c r="Q941">
        <v>746</v>
      </c>
      <c r="R941" t="s">
        <v>97</v>
      </c>
      <c r="S941">
        <v>1</v>
      </c>
    </row>
    <row r="942" spans="1:19" x14ac:dyDescent="0.2">
      <c r="A942">
        <v>945</v>
      </c>
      <c r="B942" s="443">
        <v>43656.611805555556</v>
      </c>
      <c r="C942" t="s">
        <v>97</v>
      </c>
      <c r="D942">
        <v>0.28000000000000003</v>
      </c>
      <c r="F942">
        <v>0.99060000000000004</v>
      </c>
      <c r="I942" s="443">
        <v>43663.425694444442</v>
      </c>
      <c r="J942">
        <v>0.99009999999999998</v>
      </c>
      <c r="N942">
        <v>-9.0500000000000007</v>
      </c>
      <c r="Q942">
        <v>747</v>
      </c>
      <c r="R942" t="s">
        <v>97</v>
      </c>
      <c r="S942">
        <v>2</v>
      </c>
    </row>
    <row r="943" spans="1:19" x14ac:dyDescent="0.2">
      <c r="A943">
        <v>946</v>
      </c>
      <c r="B943" s="443">
        <v>43663.037499999999</v>
      </c>
      <c r="C943" t="s">
        <v>97</v>
      </c>
      <c r="D943">
        <v>0.87</v>
      </c>
      <c r="F943">
        <v>0.98839999999999995</v>
      </c>
      <c r="I943" s="443">
        <v>43663.425694444442</v>
      </c>
      <c r="J943">
        <v>0.99009999999999998</v>
      </c>
      <c r="N943">
        <v>149.38</v>
      </c>
      <c r="Q943">
        <v>747</v>
      </c>
      <c r="R943" t="s">
        <v>97</v>
      </c>
      <c r="S943">
        <v>2</v>
      </c>
    </row>
    <row r="944" spans="1:19" x14ac:dyDescent="0.2">
      <c r="A944">
        <v>947</v>
      </c>
      <c r="B944" s="443">
        <v>43664.438194444447</v>
      </c>
      <c r="C944" t="s">
        <v>97</v>
      </c>
      <c r="D944">
        <v>0.28000000000000003</v>
      </c>
      <c r="F944">
        <v>0.98650000000000004</v>
      </c>
      <c r="I944" s="443">
        <v>43664.438888888886</v>
      </c>
      <c r="J944">
        <v>0.98699999999999999</v>
      </c>
      <c r="N944">
        <v>14.18</v>
      </c>
      <c r="Q944">
        <v>748</v>
      </c>
      <c r="R944" t="s">
        <v>97</v>
      </c>
      <c r="S944">
        <v>1</v>
      </c>
    </row>
    <row r="945" spans="1:19" x14ac:dyDescent="0.2">
      <c r="A945">
        <v>948</v>
      </c>
      <c r="B945" s="443">
        <v>43664.521527777775</v>
      </c>
      <c r="C945" t="s">
        <v>97</v>
      </c>
      <c r="D945">
        <v>0.28000000000000003</v>
      </c>
      <c r="F945">
        <v>0.98709999999999998</v>
      </c>
      <c r="I945" s="443">
        <v>43664.566666666666</v>
      </c>
      <c r="J945">
        <v>0.98760000000000003</v>
      </c>
      <c r="N945">
        <v>14.18</v>
      </c>
      <c r="Q945">
        <v>749</v>
      </c>
      <c r="R945" t="s">
        <v>97</v>
      </c>
      <c r="S945">
        <v>1</v>
      </c>
    </row>
    <row r="946" spans="1:19" x14ac:dyDescent="0.2">
      <c r="A946">
        <v>949</v>
      </c>
      <c r="B946" s="443">
        <v>43664.830555555556</v>
      </c>
      <c r="C946" t="s">
        <v>97</v>
      </c>
      <c r="D946">
        <v>0.28000000000000003</v>
      </c>
      <c r="F946">
        <v>0.9819</v>
      </c>
      <c r="I946" s="443">
        <v>43664.931250000001</v>
      </c>
      <c r="J946">
        <v>0.98240000000000005</v>
      </c>
      <c r="N946">
        <v>14.25</v>
      </c>
      <c r="Q946">
        <v>750</v>
      </c>
      <c r="R946" t="s">
        <v>97</v>
      </c>
      <c r="S946">
        <v>1</v>
      </c>
    </row>
    <row r="947" spans="1:19" x14ac:dyDescent="0.2">
      <c r="A947">
        <v>950</v>
      </c>
      <c r="B947" s="443">
        <v>43664.933333333334</v>
      </c>
      <c r="C947" t="s">
        <v>97</v>
      </c>
      <c r="D947">
        <v>0.28000000000000003</v>
      </c>
      <c r="F947">
        <v>0.98350000000000004</v>
      </c>
      <c r="I947" s="443">
        <v>43664.93472222222</v>
      </c>
      <c r="J947">
        <v>0.98399999999999999</v>
      </c>
      <c r="N947">
        <v>14.23</v>
      </c>
      <c r="Q947">
        <v>751</v>
      </c>
      <c r="R947" t="s">
        <v>97</v>
      </c>
      <c r="S947">
        <v>1</v>
      </c>
    </row>
    <row r="948" spans="1:19" x14ac:dyDescent="0.2">
      <c r="A948">
        <v>951</v>
      </c>
      <c r="B948" s="443">
        <v>43665.481944444444</v>
      </c>
      <c r="C948" t="s">
        <v>97</v>
      </c>
      <c r="D948">
        <v>0.28000000000000003</v>
      </c>
      <c r="F948">
        <v>0.98319999999999996</v>
      </c>
      <c r="I948" s="443">
        <v>43665.759027777778</v>
      </c>
      <c r="J948">
        <v>0.98370000000000002</v>
      </c>
      <c r="N948">
        <v>14.23</v>
      </c>
      <c r="Q948">
        <v>752</v>
      </c>
      <c r="R948" t="s">
        <v>97</v>
      </c>
      <c r="S948">
        <v>1</v>
      </c>
    </row>
    <row r="949" spans="1:19" x14ac:dyDescent="0.2">
      <c r="A949">
        <v>952</v>
      </c>
      <c r="B949" s="443">
        <v>43665.759027777778</v>
      </c>
      <c r="C949" t="s">
        <v>97</v>
      </c>
      <c r="D949">
        <v>0.28000000000000003</v>
      </c>
      <c r="F949">
        <v>0.98399999999999999</v>
      </c>
      <c r="I949" s="443">
        <v>43665.760416666664</v>
      </c>
      <c r="J949">
        <v>0.98450000000000004</v>
      </c>
      <c r="N949">
        <v>14.22</v>
      </c>
      <c r="Q949">
        <v>753</v>
      </c>
      <c r="R949" t="s">
        <v>97</v>
      </c>
      <c r="S949">
        <v>1</v>
      </c>
    </row>
    <row r="950" spans="1:19" x14ac:dyDescent="0.2">
      <c r="A950">
        <v>953</v>
      </c>
      <c r="B950" s="443">
        <v>43665.760416666664</v>
      </c>
      <c r="C950" t="s">
        <v>97</v>
      </c>
      <c r="D950">
        <v>0.28000000000000003</v>
      </c>
      <c r="F950">
        <v>0.98480000000000001</v>
      </c>
      <c r="I950" s="443">
        <v>43669.377083333333</v>
      </c>
      <c r="J950">
        <v>0.98519999999999996</v>
      </c>
      <c r="N950">
        <v>12.82</v>
      </c>
      <c r="Q950">
        <v>754</v>
      </c>
      <c r="R950" t="s">
        <v>97</v>
      </c>
      <c r="S950">
        <v>1</v>
      </c>
    </row>
    <row r="951" spans="1:19" x14ac:dyDescent="0.2">
      <c r="A951">
        <v>954</v>
      </c>
      <c r="B951" s="443">
        <v>43671.443749999999</v>
      </c>
      <c r="C951" t="s">
        <v>97</v>
      </c>
      <c r="D951">
        <v>0.28000000000000003</v>
      </c>
      <c r="F951">
        <v>0.98609999999999998</v>
      </c>
      <c r="I951" s="443">
        <v>43671.490972222222</v>
      </c>
      <c r="J951">
        <v>0.98660000000000003</v>
      </c>
      <c r="N951">
        <v>14.19</v>
      </c>
      <c r="Q951">
        <v>755</v>
      </c>
      <c r="R951" t="s">
        <v>97</v>
      </c>
      <c r="S951">
        <v>1</v>
      </c>
    </row>
    <row r="952" spans="1:19" x14ac:dyDescent="0.2">
      <c r="A952">
        <v>955</v>
      </c>
      <c r="B952" s="443">
        <v>43671.491666666669</v>
      </c>
      <c r="C952" t="s">
        <v>97</v>
      </c>
      <c r="D952">
        <v>0.28000000000000003</v>
      </c>
      <c r="F952">
        <v>0.98699999999999999</v>
      </c>
      <c r="I952" s="443">
        <v>43671.493750000001</v>
      </c>
      <c r="J952">
        <v>0.98750000000000004</v>
      </c>
      <c r="N952">
        <v>14.18</v>
      </c>
      <c r="Q952">
        <v>756</v>
      </c>
      <c r="R952" t="s">
        <v>97</v>
      </c>
      <c r="S952">
        <v>1</v>
      </c>
    </row>
    <row r="953" spans="1:19" x14ac:dyDescent="0.2">
      <c r="A953">
        <v>956</v>
      </c>
      <c r="B953" s="443">
        <v>43671.495833333334</v>
      </c>
      <c r="C953" t="s">
        <v>97</v>
      </c>
      <c r="D953">
        <v>0.28000000000000003</v>
      </c>
      <c r="F953">
        <v>0.98770000000000002</v>
      </c>
      <c r="I953" s="443">
        <v>43671.502083333333</v>
      </c>
      <c r="J953">
        <v>0.98819999999999997</v>
      </c>
      <c r="N953">
        <v>14.17</v>
      </c>
      <c r="Q953">
        <v>757</v>
      </c>
      <c r="R953" t="s">
        <v>97</v>
      </c>
      <c r="S953">
        <v>1</v>
      </c>
    </row>
    <row r="954" spans="1:19" x14ac:dyDescent="0.2">
      <c r="A954">
        <v>957</v>
      </c>
      <c r="B954" s="443">
        <v>43671.518750000003</v>
      </c>
      <c r="C954" t="s">
        <v>97</v>
      </c>
      <c r="D954">
        <v>0.28000000000000003</v>
      </c>
      <c r="F954">
        <v>0.99060000000000004</v>
      </c>
      <c r="I954" s="443">
        <v>43671.705555555556</v>
      </c>
      <c r="J954">
        <v>0.99109999999999998</v>
      </c>
      <c r="N954">
        <v>14.13</v>
      </c>
      <c r="Q954">
        <v>758</v>
      </c>
      <c r="R954" t="s">
        <v>97</v>
      </c>
      <c r="S954">
        <v>1</v>
      </c>
    </row>
    <row r="955" spans="1:19" x14ac:dyDescent="0.2">
      <c r="A955">
        <v>958</v>
      </c>
      <c r="B955" s="443">
        <v>43672.521527777775</v>
      </c>
      <c r="C955" t="s">
        <v>97</v>
      </c>
      <c r="D955">
        <v>0.28000000000000003</v>
      </c>
      <c r="F955">
        <v>0.99350000000000005</v>
      </c>
      <c r="I955" s="443">
        <v>43672.597222222219</v>
      </c>
      <c r="J955">
        <v>0.99399999999999999</v>
      </c>
      <c r="N955">
        <v>14.08</v>
      </c>
      <c r="Q955">
        <v>759</v>
      </c>
      <c r="R955" t="s">
        <v>97</v>
      </c>
      <c r="S955">
        <v>1</v>
      </c>
    </row>
    <row r="956" spans="1:19" x14ac:dyDescent="0.2">
      <c r="A956">
        <v>959</v>
      </c>
      <c r="B956" s="443">
        <v>43674.881944444445</v>
      </c>
      <c r="C956" t="s">
        <v>97</v>
      </c>
      <c r="D956">
        <v>0.28000000000000003</v>
      </c>
      <c r="F956">
        <v>0.99299999999999999</v>
      </c>
      <c r="I956" s="443">
        <v>43674.894444444442</v>
      </c>
      <c r="J956">
        <v>0.99350000000000005</v>
      </c>
      <c r="N956">
        <v>14.09</v>
      </c>
      <c r="Q956">
        <v>760</v>
      </c>
      <c r="R956" t="s">
        <v>97</v>
      </c>
      <c r="S956">
        <v>1</v>
      </c>
    </row>
  </sheetData>
  <autoFilter ref="A1:S12205" xr:uid="{00000000-0009-0000-0000-00000D000000}"/>
  <sortState ref="A956:R956">
    <sortCondition descending="1" ref="F2:F956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9"/>
  <dimension ref="A1:O76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766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4.85546875" style="446" bestFit="1" customWidth="1"/>
    <col min="15" max="15" width="14.85546875" style="498" bestFit="1" customWidth="1"/>
  </cols>
  <sheetData>
    <row r="1" spans="1:15" s="447" customFormat="1" ht="38.25" x14ac:dyDescent="0.2">
      <c r="A1" s="491" t="s">
        <v>426</v>
      </c>
      <c r="B1" s="492" t="s">
        <v>425</v>
      </c>
      <c r="C1" s="493" t="s">
        <v>427</v>
      </c>
      <c r="D1" s="494" t="s">
        <v>428</v>
      </c>
      <c r="E1" s="495" t="s">
        <v>429</v>
      </c>
      <c r="F1" s="449" t="s">
        <v>430</v>
      </c>
      <c r="G1" s="444" t="s">
        <v>431</v>
      </c>
      <c r="H1" s="449" t="s">
        <v>438</v>
      </c>
      <c r="I1" s="444" t="s">
        <v>439</v>
      </c>
      <c r="J1" s="496" t="s">
        <v>432</v>
      </c>
      <c r="K1" s="444" t="s">
        <v>433</v>
      </c>
      <c r="L1" s="444" t="s">
        <v>434</v>
      </c>
      <c r="M1" s="444" t="s">
        <v>437</v>
      </c>
      <c r="N1" s="497" t="s">
        <v>89</v>
      </c>
      <c r="O1" s="499" t="s">
        <v>96</v>
      </c>
    </row>
    <row r="2" spans="1:15" x14ac:dyDescent="0.2">
      <c r="A2">
        <v>1</v>
      </c>
      <c r="B2" t="s">
        <v>98</v>
      </c>
      <c r="C2">
        <v>3</v>
      </c>
      <c r="D2">
        <v>0.1</v>
      </c>
      <c r="E2">
        <v>0.14000000000000001</v>
      </c>
      <c r="F2" s="446">
        <v>42736.979861111111</v>
      </c>
      <c r="G2">
        <v>1.0163</v>
      </c>
      <c r="H2" s="446">
        <v>42737.145138888889</v>
      </c>
      <c r="I2">
        <v>1.0194000000000001</v>
      </c>
      <c r="J2" s="446">
        <v>42740.228472222225</v>
      </c>
      <c r="K2">
        <v>1.0162999999999998</v>
      </c>
      <c r="L2">
        <v>31</v>
      </c>
      <c r="M2">
        <v>31.000000000001819</v>
      </c>
      <c r="N2">
        <v>25.49</v>
      </c>
      <c r="O2" s="498">
        <v>2.2486111111138598</v>
      </c>
    </row>
    <row r="3" spans="1:15" x14ac:dyDescent="0.2">
      <c r="A3">
        <v>2</v>
      </c>
      <c r="B3" t="s">
        <v>97</v>
      </c>
      <c r="C3">
        <v>1</v>
      </c>
      <c r="D3">
        <v>0.01</v>
      </c>
      <c r="E3">
        <v>0.01</v>
      </c>
      <c r="F3" s="446">
        <v>42736.981944444444</v>
      </c>
      <c r="G3">
        <v>1.0178</v>
      </c>
      <c r="H3" s="446">
        <v>42736.981944444444</v>
      </c>
      <c r="I3">
        <v>1.0178</v>
      </c>
      <c r="J3" s="446">
        <v>42736.993055555555</v>
      </c>
      <c r="K3">
        <v>1.0183</v>
      </c>
      <c r="L3">
        <v>0</v>
      </c>
      <c r="M3">
        <v>5</v>
      </c>
      <c r="N3">
        <v>0.49</v>
      </c>
      <c r="O3" s="498">
        <v>-0.98888888888905058</v>
      </c>
    </row>
    <row r="4" spans="1:15" x14ac:dyDescent="0.2">
      <c r="A4">
        <v>3</v>
      </c>
      <c r="B4" t="s">
        <v>97</v>
      </c>
      <c r="C4">
        <v>1</v>
      </c>
      <c r="D4">
        <v>0.01</v>
      </c>
      <c r="E4">
        <v>0.01</v>
      </c>
      <c r="F4" s="446">
        <v>42736.99722222222</v>
      </c>
      <c r="G4">
        <v>1.0186999999999999</v>
      </c>
      <c r="H4" s="446">
        <v>42736.99722222222</v>
      </c>
      <c r="I4">
        <v>1.0186999999999999</v>
      </c>
      <c r="J4" s="446">
        <v>42737.030555555553</v>
      </c>
      <c r="K4">
        <v>1.0192000000000001</v>
      </c>
      <c r="L4">
        <v>0</v>
      </c>
      <c r="M4">
        <v>5.000000000001819</v>
      </c>
      <c r="N4">
        <v>0.52</v>
      </c>
      <c r="O4" s="498">
        <v>-0.96666666666715173</v>
      </c>
    </row>
    <row r="5" spans="1:15" x14ac:dyDescent="0.2">
      <c r="A5">
        <v>4</v>
      </c>
      <c r="B5" t="s">
        <v>97</v>
      </c>
      <c r="C5">
        <v>1</v>
      </c>
      <c r="D5">
        <v>0.01</v>
      </c>
      <c r="E5">
        <v>0.01</v>
      </c>
      <c r="F5" s="446">
        <v>42737.060416666667</v>
      </c>
      <c r="G5">
        <v>1.0197000000000001</v>
      </c>
      <c r="H5" s="446">
        <v>42737.060416666667</v>
      </c>
      <c r="I5">
        <v>1.0197000000000001</v>
      </c>
      <c r="J5" s="446">
        <v>42737.074999999997</v>
      </c>
      <c r="K5">
        <v>1.0202</v>
      </c>
      <c r="L5">
        <v>0</v>
      </c>
      <c r="M5">
        <v>5</v>
      </c>
      <c r="N5">
        <v>0.49</v>
      </c>
      <c r="O5" s="498">
        <v>1.4583333329937886E-2</v>
      </c>
    </row>
    <row r="6" spans="1:15" x14ac:dyDescent="0.2">
      <c r="A6">
        <v>5</v>
      </c>
      <c r="B6" t="s">
        <v>97</v>
      </c>
      <c r="C6">
        <v>1</v>
      </c>
      <c r="D6">
        <v>0.01</v>
      </c>
      <c r="E6">
        <v>0.01</v>
      </c>
      <c r="F6" s="446">
        <v>42737.138194444444</v>
      </c>
      <c r="G6">
        <v>1.0203</v>
      </c>
      <c r="H6" s="446">
        <v>42737.138194444444</v>
      </c>
      <c r="I6">
        <v>1.0203</v>
      </c>
      <c r="J6" s="446">
        <v>42737.372916666667</v>
      </c>
      <c r="K6">
        <v>1.0207999999999999</v>
      </c>
      <c r="L6">
        <v>0</v>
      </c>
      <c r="M6">
        <v>5</v>
      </c>
      <c r="N6">
        <v>0.49</v>
      </c>
      <c r="O6" s="498">
        <v>0.23472222222335404</v>
      </c>
    </row>
    <row r="7" spans="1:15" x14ac:dyDescent="0.2">
      <c r="A7">
        <v>6</v>
      </c>
      <c r="B7" t="s">
        <v>97</v>
      </c>
      <c r="C7">
        <v>1</v>
      </c>
      <c r="D7">
        <v>0.01</v>
      </c>
      <c r="E7">
        <v>0.01</v>
      </c>
      <c r="F7" s="446">
        <v>42737.373611111114</v>
      </c>
      <c r="G7">
        <v>1.0206999999999999</v>
      </c>
      <c r="H7" s="446">
        <v>42737.373611111114</v>
      </c>
      <c r="I7">
        <v>1.0206999999999999</v>
      </c>
      <c r="J7" s="446">
        <v>42737.373611111114</v>
      </c>
      <c r="K7">
        <v>1.0212000000000001</v>
      </c>
      <c r="L7">
        <v>0</v>
      </c>
      <c r="M7">
        <v>5.000000000001819</v>
      </c>
      <c r="N7">
        <v>0.49</v>
      </c>
      <c r="O7" s="498">
        <v>0</v>
      </c>
    </row>
    <row r="8" spans="1:15" x14ac:dyDescent="0.2">
      <c r="A8">
        <v>7</v>
      </c>
      <c r="B8" t="s">
        <v>97</v>
      </c>
      <c r="C8">
        <v>1</v>
      </c>
      <c r="D8">
        <v>0.01</v>
      </c>
      <c r="E8">
        <v>0.01</v>
      </c>
      <c r="F8" s="446">
        <v>42737.373611111114</v>
      </c>
      <c r="G8">
        <v>1.0215000000000001</v>
      </c>
      <c r="H8" s="446">
        <v>42737.373611111114</v>
      </c>
      <c r="I8">
        <v>1.0215000000000001</v>
      </c>
      <c r="J8" s="446">
        <v>42737.375694444447</v>
      </c>
      <c r="K8">
        <v>1.022</v>
      </c>
      <c r="L8">
        <v>0</v>
      </c>
      <c r="M8">
        <v>5</v>
      </c>
      <c r="N8">
        <v>0.49</v>
      </c>
      <c r="O8" s="498">
        <v>2.0833333328482695E-3</v>
      </c>
    </row>
    <row r="9" spans="1:15" x14ac:dyDescent="0.2">
      <c r="A9">
        <v>8</v>
      </c>
      <c r="B9" t="s">
        <v>97</v>
      </c>
      <c r="C9">
        <v>1</v>
      </c>
      <c r="D9">
        <v>0.01</v>
      </c>
      <c r="E9">
        <v>0.01</v>
      </c>
      <c r="F9" s="446">
        <v>42737.376388888886</v>
      </c>
      <c r="G9">
        <v>1.0222</v>
      </c>
      <c r="H9" s="446">
        <v>42737.376388888886</v>
      </c>
      <c r="I9">
        <v>1.0222</v>
      </c>
      <c r="J9" s="446">
        <v>42737.447222222225</v>
      </c>
      <c r="K9">
        <v>1.0226999999999999</v>
      </c>
      <c r="L9">
        <v>0</v>
      </c>
      <c r="M9">
        <v>5</v>
      </c>
      <c r="N9">
        <v>0.49</v>
      </c>
      <c r="O9" s="498">
        <v>7.0833333338669036E-2</v>
      </c>
    </row>
    <row r="10" spans="1:15" x14ac:dyDescent="0.2">
      <c r="A10">
        <v>9</v>
      </c>
      <c r="B10" t="s">
        <v>97</v>
      </c>
      <c r="C10">
        <v>1</v>
      </c>
      <c r="D10">
        <v>0.01</v>
      </c>
      <c r="E10">
        <v>0.01</v>
      </c>
      <c r="F10" s="446">
        <v>42737.456250000003</v>
      </c>
      <c r="G10">
        <v>1.0236000000000001</v>
      </c>
      <c r="H10" s="446">
        <v>42737.456250000003</v>
      </c>
      <c r="I10">
        <v>1.0236000000000001</v>
      </c>
      <c r="J10" s="446">
        <v>42737.963194444441</v>
      </c>
      <c r="K10">
        <v>1.0241</v>
      </c>
      <c r="L10">
        <v>0</v>
      </c>
      <c r="M10">
        <v>5</v>
      </c>
      <c r="N10">
        <v>0.49</v>
      </c>
      <c r="O10" s="498">
        <v>0.50694444443797693</v>
      </c>
    </row>
    <row r="11" spans="1:15" x14ac:dyDescent="0.2">
      <c r="A11">
        <v>10</v>
      </c>
      <c r="B11" t="s">
        <v>97</v>
      </c>
      <c r="C11">
        <v>1</v>
      </c>
      <c r="D11">
        <v>0.01</v>
      </c>
      <c r="E11">
        <v>0.01</v>
      </c>
      <c r="F11" s="446">
        <v>42738.354861111111</v>
      </c>
      <c r="G11">
        <v>1.0257000000000001</v>
      </c>
      <c r="H11" s="446">
        <v>42738.354861111111</v>
      </c>
      <c r="I11">
        <v>1.0257000000000001</v>
      </c>
      <c r="J11" s="446">
        <v>42738.376388888886</v>
      </c>
      <c r="K11">
        <v>1.0262</v>
      </c>
      <c r="L11">
        <v>0</v>
      </c>
      <c r="M11">
        <v>5</v>
      </c>
      <c r="N11">
        <v>0.49</v>
      </c>
      <c r="O11" s="498">
        <v>2.1527777775190771E-2</v>
      </c>
    </row>
    <row r="12" spans="1:15" x14ac:dyDescent="0.2">
      <c r="A12">
        <v>11</v>
      </c>
      <c r="B12" t="s">
        <v>97</v>
      </c>
      <c r="C12">
        <v>1</v>
      </c>
      <c r="D12">
        <v>0.01</v>
      </c>
      <c r="E12">
        <v>0.01</v>
      </c>
      <c r="F12" s="446">
        <v>42738.37777777778</v>
      </c>
      <c r="G12">
        <v>1.0268999999999999</v>
      </c>
      <c r="H12" s="446">
        <v>42738.37777777778</v>
      </c>
      <c r="I12">
        <v>1.0268999999999999</v>
      </c>
      <c r="J12" s="446">
        <v>42738.400000000001</v>
      </c>
      <c r="K12">
        <v>1.0274000000000001</v>
      </c>
      <c r="L12">
        <v>0</v>
      </c>
      <c r="M12">
        <v>5</v>
      </c>
      <c r="N12">
        <v>0.49</v>
      </c>
      <c r="O12" s="498">
        <v>2.2222222221898846E-2</v>
      </c>
    </row>
    <row r="13" spans="1:15" x14ac:dyDescent="0.2">
      <c r="A13">
        <v>12</v>
      </c>
      <c r="B13" t="s">
        <v>97</v>
      </c>
      <c r="C13">
        <v>1</v>
      </c>
      <c r="D13">
        <v>0.01</v>
      </c>
      <c r="E13">
        <v>0.01</v>
      </c>
      <c r="F13" s="446">
        <v>42738.416666666664</v>
      </c>
      <c r="G13">
        <v>1.0285</v>
      </c>
      <c r="H13" s="446">
        <v>42738.416666666664</v>
      </c>
      <c r="I13">
        <v>1.0285</v>
      </c>
      <c r="J13" s="446">
        <v>42738.456250000003</v>
      </c>
      <c r="K13">
        <v>1.0289999999999999</v>
      </c>
      <c r="L13">
        <v>0</v>
      </c>
      <c r="M13">
        <v>5</v>
      </c>
      <c r="N13">
        <v>0.49</v>
      </c>
      <c r="O13" s="498">
        <v>3.9583333338669036E-2</v>
      </c>
    </row>
    <row r="14" spans="1:15" x14ac:dyDescent="0.2">
      <c r="A14">
        <v>13</v>
      </c>
      <c r="B14" t="s">
        <v>97</v>
      </c>
      <c r="C14">
        <v>1</v>
      </c>
      <c r="D14">
        <v>0.01</v>
      </c>
      <c r="E14">
        <v>0.01</v>
      </c>
      <c r="F14" s="446">
        <v>42738.625</v>
      </c>
      <c r="G14">
        <v>1.0299</v>
      </c>
      <c r="H14" s="446">
        <v>42738.625</v>
      </c>
      <c r="I14">
        <v>1.0299</v>
      </c>
      <c r="J14" s="446">
        <v>42738.625</v>
      </c>
      <c r="K14">
        <v>1.0304</v>
      </c>
      <c r="L14">
        <v>0</v>
      </c>
      <c r="M14">
        <v>5</v>
      </c>
      <c r="N14">
        <v>0.49</v>
      </c>
      <c r="O14" s="498">
        <v>0</v>
      </c>
    </row>
    <row r="15" spans="1:15" x14ac:dyDescent="0.2">
      <c r="A15">
        <v>14</v>
      </c>
      <c r="B15" t="s">
        <v>97</v>
      </c>
      <c r="C15">
        <v>1</v>
      </c>
      <c r="D15">
        <v>0.01</v>
      </c>
      <c r="E15">
        <v>0.01</v>
      </c>
      <c r="F15" s="446">
        <v>42738.625</v>
      </c>
      <c r="G15">
        <v>1.0306999999999999</v>
      </c>
      <c r="H15" s="446">
        <v>42738.625</v>
      </c>
      <c r="I15">
        <v>1.0306999999999999</v>
      </c>
      <c r="J15" s="446">
        <v>42738.625694444447</v>
      </c>
      <c r="K15">
        <v>1.0311999999999999</v>
      </c>
      <c r="L15">
        <v>0</v>
      </c>
      <c r="M15">
        <v>4.999999999998181</v>
      </c>
      <c r="N15">
        <v>0.48</v>
      </c>
      <c r="O15" s="498">
        <v>6.944444467080757E-4</v>
      </c>
    </row>
    <row r="16" spans="1:15" x14ac:dyDescent="0.2">
      <c r="A16">
        <v>15</v>
      </c>
      <c r="B16" t="s">
        <v>97</v>
      </c>
      <c r="C16">
        <v>1</v>
      </c>
      <c r="D16">
        <v>0.01</v>
      </c>
      <c r="E16">
        <v>0.01</v>
      </c>
      <c r="F16" s="446">
        <v>42738.625694444447</v>
      </c>
      <c r="G16">
        <v>1.0315000000000001</v>
      </c>
      <c r="H16" s="446">
        <v>42738.625694444447</v>
      </c>
      <c r="I16">
        <v>1.0315000000000001</v>
      </c>
      <c r="J16" s="446">
        <v>42738.62777777778</v>
      </c>
      <c r="K16">
        <v>1.032</v>
      </c>
      <c r="L16">
        <v>0</v>
      </c>
      <c r="M16">
        <v>5</v>
      </c>
      <c r="N16">
        <v>0.48</v>
      </c>
      <c r="O16" s="498">
        <v>2.0833333328482695E-3</v>
      </c>
    </row>
    <row r="17" spans="1:15" x14ac:dyDescent="0.2">
      <c r="A17">
        <v>16</v>
      </c>
      <c r="B17" t="s">
        <v>97</v>
      </c>
      <c r="C17">
        <v>1</v>
      </c>
      <c r="D17">
        <v>0.01</v>
      </c>
      <c r="E17">
        <v>0.01</v>
      </c>
      <c r="F17" s="446">
        <v>42738.628472222219</v>
      </c>
      <c r="G17">
        <v>1.0324</v>
      </c>
      <c r="H17" s="446">
        <v>42738.628472222219</v>
      </c>
      <c r="I17">
        <v>1.0324</v>
      </c>
      <c r="J17" s="446">
        <v>42738.634027777778</v>
      </c>
      <c r="K17">
        <v>1.0328999999999999</v>
      </c>
      <c r="L17">
        <v>0</v>
      </c>
      <c r="M17">
        <v>5</v>
      </c>
      <c r="N17">
        <v>0.48</v>
      </c>
      <c r="O17" s="498">
        <v>5.5555555591126904E-3</v>
      </c>
    </row>
    <row r="18" spans="1:15" x14ac:dyDescent="0.2">
      <c r="A18">
        <v>17</v>
      </c>
      <c r="B18" t="s">
        <v>97</v>
      </c>
      <c r="C18">
        <v>4</v>
      </c>
      <c r="D18">
        <v>0.31</v>
      </c>
      <c r="E18">
        <v>0.42000000000000004</v>
      </c>
      <c r="F18" s="446">
        <v>42738.634722222225</v>
      </c>
      <c r="G18">
        <v>1.0337000000000001</v>
      </c>
      <c r="H18" s="446">
        <v>42772.547222222223</v>
      </c>
      <c r="I18">
        <v>0.99570000000000003</v>
      </c>
      <c r="J18" s="446">
        <v>42773.338888888888</v>
      </c>
      <c r="K18">
        <v>0.99750000000000005</v>
      </c>
      <c r="L18">
        <v>380</v>
      </c>
      <c r="M18">
        <v>18</v>
      </c>
      <c r="N18">
        <v>24.369999999999997</v>
      </c>
      <c r="O18" s="498">
        <v>24.704166666662786</v>
      </c>
    </row>
    <row r="19" spans="1:15" x14ac:dyDescent="0.2">
      <c r="A19">
        <v>18</v>
      </c>
      <c r="B19" t="s">
        <v>98</v>
      </c>
      <c r="C19">
        <v>1</v>
      </c>
      <c r="D19">
        <v>0.01</v>
      </c>
      <c r="E19">
        <v>0.01</v>
      </c>
      <c r="F19" s="446">
        <v>42740.275000000001</v>
      </c>
      <c r="G19">
        <v>1.0162</v>
      </c>
      <c r="H19" s="446">
        <v>42740.275000000001</v>
      </c>
      <c r="I19">
        <v>1.0162</v>
      </c>
      <c r="J19" s="446">
        <v>42740.277083333334</v>
      </c>
      <c r="K19">
        <v>1.0157</v>
      </c>
      <c r="L19">
        <v>0</v>
      </c>
      <c r="M19">
        <v>5</v>
      </c>
      <c r="N19">
        <v>0.49</v>
      </c>
      <c r="O19" s="498">
        <v>2.0833333328482695E-3</v>
      </c>
    </row>
    <row r="20" spans="1:15" x14ac:dyDescent="0.2">
      <c r="A20">
        <v>19</v>
      </c>
      <c r="B20" t="s">
        <v>98</v>
      </c>
      <c r="C20">
        <v>1</v>
      </c>
      <c r="D20">
        <v>0.01</v>
      </c>
      <c r="E20">
        <v>0.01</v>
      </c>
      <c r="F20" s="446">
        <v>42740.290972222225</v>
      </c>
      <c r="G20">
        <v>1.0159</v>
      </c>
      <c r="H20" s="446">
        <v>42740.290972222225</v>
      </c>
      <c r="I20">
        <v>1.0159</v>
      </c>
      <c r="J20" s="446">
        <v>42740.591666666667</v>
      </c>
      <c r="K20">
        <v>1.0154000000000001</v>
      </c>
      <c r="L20">
        <v>0</v>
      </c>
      <c r="M20">
        <v>5</v>
      </c>
      <c r="N20">
        <v>0.49</v>
      </c>
      <c r="O20" s="498">
        <v>0.3006944444423425</v>
      </c>
    </row>
    <row r="21" spans="1:15" x14ac:dyDescent="0.2">
      <c r="A21">
        <v>20</v>
      </c>
      <c r="B21" t="s">
        <v>98</v>
      </c>
      <c r="C21">
        <v>1</v>
      </c>
      <c r="D21">
        <v>0.01</v>
      </c>
      <c r="E21">
        <v>0.01</v>
      </c>
      <c r="F21" s="446">
        <v>42740.595833333333</v>
      </c>
      <c r="G21">
        <v>1.0145999999999999</v>
      </c>
      <c r="H21" s="446">
        <v>42740.595833333333</v>
      </c>
      <c r="I21">
        <v>1.0145999999999999</v>
      </c>
      <c r="J21" s="446">
        <v>42740.597222222219</v>
      </c>
      <c r="K21">
        <v>1.0141</v>
      </c>
      <c r="L21">
        <v>0</v>
      </c>
      <c r="M21">
        <v>5</v>
      </c>
      <c r="N21">
        <v>0.49</v>
      </c>
      <c r="O21" s="498">
        <v>1.3888888861401938E-3</v>
      </c>
    </row>
    <row r="22" spans="1:15" x14ac:dyDescent="0.2">
      <c r="A22">
        <v>21</v>
      </c>
      <c r="B22" t="s">
        <v>98</v>
      </c>
      <c r="C22">
        <v>1</v>
      </c>
      <c r="D22">
        <v>0.01</v>
      </c>
      <c r="E22">
        <v>0.01</v>
      </c>
      <c r="F22" s="446">
        <v>42740.597222222219</v>
      </c>
      <c r="G22">
        <v>1.0138</v>
      </c>
      <c r="H22" s="446">
        <v>42740.597222222219</v>
      </c>
      <c r="I22">
        <v>1.0138</v>
      </c>
      <c r="J22" s="446">
        <v>42740.644444444442</v>
      </c>
      <c r="K22">
        <v>1.0133000000000001</v>
      </c>
      <c r="L22">
        <v>0</v>
      </c>
      <c r="M22">
        <v>5</v>
      </c>
      <c r="N22">
        <v>0.49</v>
      </c>
      <c r="O22" s="498">
        <v>4.7222222223354038E-2</v>
      </c>
    </row>
    <row r="23" spans="1:15" x14ac:dyDescent="0.2">
      <c r="A23">
        <v>22</v>
      </c>
      <c r="B23" t="s">
        <v>98</v>
      </c>
      <c r="C23">
        <v>1</v>
      </c>
      <c r="D23">
        <v>0.01</v>
      </c>
      <c r="E23">
        <v>0.01</v>
      </c>
      <c r="F23" s="446">
        <v>42740.645138888889</v>
      </c>
      <c r="G23">
        <v>1.012</v>
      </c>
      <c r="H23" s="446">
        <v>42740.645138888889</v>
      </c>
      <c r="I23">
        <v>1.012</v>
      </c>
      <c r="J23" s="446">
        <v>42740.645138888889</v>
      </c>
      <c r="K23">
        <v>1.0115000000000001</v>
      </c>
      <c r="L23">
        <v>0</v>
      </c>
      <c r="M23">
        <v>5</v>
      </c>
      <c r="N23">
        <v>0.49</v>
      </c>
      <c r="O23" s="498">
        <v>0</v>
      </c>
    </row>
    <row r="24" spans="1:15" x14ac:dyDescent="0.2">
      <c r="A24">
        <v>23</v>
      </c>
      <c r="B24" t="s">
        <v>98</v>
      </c>
      <c r="C24">
        <v>1</v>
      </c>
      <c r="D24">
        <v>0.01</v>
      </c>
      <c r="E24">
        <v>0.01</v>
      </c>
      <c r="F24" s="446">
        <v>42740.645138888889</v>
      </c>
      <c r="G24">
        <v>1.0112000000000001</v>
      </c>
      <c r="H24" s="446">
        <v>42740.645138888889</v>
      </c>
      <c r="I24">
        <v>1.0112000000000001</v>
      </c>
      <c r="J24" s="446">
        <v>42740.656944444447</v>
      </c>
      <c r="K24">
        <v>1.0106999999999999</v>
      </c>
      <c r="L24">
        <v>0</v>
      </c>
      <c r="M24">
        <v>5.000000000001819</v>
      </c>
      <c r="N24">
        <v>0.49</v>
      </c>
      <c r="O24" s="498">
        <v>1.1805555557657499E-2</v>
      </c>
    </row>
    <row r="25" spans="1:15" x14ac:dyDescent="0.2">
      <c r="A25">
        <v>24</v>
      </c>
      <c r="B25" t="s">
        <v>98</v>
      </c>
      <c r="C25">
        <v>1</v>
      </c>
      <c r="D25">
        <v>0.01</v>
      </c>
      <c r="E25">
        <v>0.01</v>
      </c>
      <c r="F25" s="446">
        <v>42740.660416666666</v>
      </c>
      <c r="G25">
        <v>1.0096000000000001</v>
      </c>
      <c r="H25" s="446">
        <v>42740.660416666666</v>
      </c>
      <c r="I25">
        <v>1.0096000000000001</v>
      </c>
      <c r="J25" s="446">
        <v>42740.67291666667</v>
      </c>
      <c r="K25">
        <v>1.0091000000000001</v>
      </c>
      <c r="L25">
        <v>0</v>
      </c>
      <c r="M25">
        <v>4.999999999998181</v>
      </c>
      <c r="N25">
        <v>0.5</v>
      </c>
      <c r="O25" s="498">
        <v>1.2500000004365575E-2</v>
      </c>
    </row>
    <row r="26" spans="1:15" x14ac:dyDescent="0.2">
      <c r="A26">
        <v>25</v>
      </c>
      <c r="B26" t="s">
        <v>98</v>
      </c>
      <c r="C26">
        <v>1</v>
      </c>
      <c r="D26">
        <v>0.01</v>
      </c>
      <c r="E26">
        <v>0.01</v>
      </c>
      <c r="F26" s="446">
        <v>42740.67291666667</v>
      </c>
      <c r="G26">
        <v>1.0087999999999999</v>
      </c>
      <c r="H26" s="446">
        <v>42740.67291666667</v>
      </c>
      <c r="I26">
        <v>1.0087999999999999</v>
      </c>
      <c r="J26" s="446">
        <v>42747.363194444442</v>
      </c>
      <c r="K26">
        <v>1.0071000000000001</v>
      </c>
      <c r="L26">
        <v>0</v>
      </c>
      <c r="M26">
        <v>16.999999999998181</v>
      </c>
      <c r="N26">
        <v>0.47</v>
      </c>
      <c r="O26" s="498">
        <v>4.6902777777722804</v>
      </c>
    </row>
    <row r="27" spans="1:15" x14ac:dyDescent="0.2">
      <c r="A27">
        <v>26</v>
      </c>
      <c r="B27" t="s">
        <v>98</v>
      </c>
      <c r="C27">
        <v>1</v>
      </c>
      <c r="D27">
        <v>0.01</v>
      </c>
      <c r="E27">
        <v>0.01</v>
      </c>
      <c r="F27" s="446">
        <v>42747.363888888889</v>
      </c>
      <c r="G27">
        <v>1.0068999999999999</v>
      </c>
      <c r="H27" s="446">
        <v>42747.363888888889</v>
      </c>
      <c r="I27">
        <v>1.0068999999999999</v>
      </c>
      <c r="J27" s="446">
        <v>42747.365277777775</v>
      </c>
      <c r="K27">
        <v>1.0064</v>
      </c>
      <c r="L27">
        <v>0</v>
      </c>
      <c r="M27">
        <v>4.999999999998181</v>
      </c>
      <c r="N27">
        <v>0.5</v>
      </c>
      <c r="O27" s="498">
        <v>1.3888888861401938E-3</v>
      </c>
    </row>
    <row r="28" spans="1:15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46">
        <v>42747.382638888892</v>
      </c>
      <c r="G28">
        <v>1.0082</v>
      </c>
      <c r="H28" s="446">
        <v>42747.382638888892</v>
      </c>
      <c r="I28">
        <v>1.0082</v>
      </c>
      <c r="J28" s="446">
        <v>42747.386805555558</v>
      </c>
      <c r="K28">
        <v>1.0077</v>
      </c>
      <c r="L28">
        <v>0</v>
      </c>
      <c r="M28">
        <v>5</v>
      </c>
      <c r="N28">
        <v>0.5</v>
      </c>
      <c r="O28" s="498">
        <v>4.166666665696539E-3</v>
      </c>
    </row>
    <row r="29" spans="1:15" x14ac:dyDescent="0.2">
      <c r="A29">
        <v>28</v>
      </c>
      <c r="B29" t="s">
        <v>98</v>
      </c>
      <c r="C29">
        <v>1</v>
      </c>
      <c r="D29">
        <v>0.01</v>
      </c>
      <c r="E29">
        <v>0.01</v>
      </c>
      <c r="F29" s="446">
        <v>42747.395833333336</v>
      </c>
      <c r="G29">
        <v>1.008</v>
      </c>
      <c r="H29" s="446">
        <v>42747.395833333336</v>
      </c>
      <c r="I29">
        <v>1.008</v>
      </c>
      <c r="J29" s="446">
        <v>42747.397916666669</v>
      </c>
      <c r="K29">
        <v>1.0075000000000001</v>
      </c>
      <c r="L29">
        <v>0</v>
      </c>
      <c r="M29">
        <v>5</v>
      </c>
      <c r="N29">
        <v>0.5</v>
      </c>
      <c r="O29" s="498">
        <v>2.0833333328482695E-3</v>
      </c>
    </row>
    <row r="30" spans="1:15" x14ac:dyDescent="0.2">
      <c r="A30">
        <v>29</v>
      </c>
      <c r="B30" t="s">
        <v>98</v>
      </c>
      <c r="C30">
        <v>1</v>
      </c>
      <c r="D30">
        <v>0.01</v>
      </c>
      <c r="E30">
        <v>0.01</v>
      </c>
      <c r="F30" s="446">
        <v>42747.443749999999</v>
      </c>
      <c r="G30">
        <v>1.0094000000000001</v>
      </c>
      <c r="H30" s="446">
        <v>42747.443749999999</v>
      </c>
      <c r="I30">
        <v>1.0094000000000001</v>
      </c>
      <c r="J30" s="446">
        <v>42747.45416666667</v>
      </c>
      <c r="K30">
        <v>1.0088999999999999</v>
      </c>
      <c r="L30">
        <v>0</v>
      </c>
      <c r="M30">
        <v>5.000000000001819</v>
      </c>
      <c r="N30">
        <v>0.5</v>
      </c>
      <c r="O30" s="498">
        <v>1.0416666671517305E-2</v>
      </c>
    </row>
    <row r="31" spans="1:15" x14ac:dyDescent="0.2">
      <c r="A31">
        <v>30</v>
      </c>
      <c r="B31" t="s">
        <v>98</v>
      </c>
      <c r="C31">
        <v>1</v>
      </c>
      <c r="D31">
        <v>0.01</v>
      </c>
      <c r="E31">
        <v>0.01</v>
      </c>
      <c r="F31" s="446">
        <v>42747.512499999997</v>
      </c>
      <c r="G31">
        <v>1.0065999999999999</v>
      </c>
      <c r="H31" s="446">
        <v>42747.512499999997</v>
      </c>
      <c r="I31">
        <v>1.0065999999999999</v>
      </c>
      <c r="J31" s="446">
        <v>42747.536805555559</v>
      </c>
      <c r="K31">
        <v>1.0061</v>
      </c>
      <c r="L31">
        <v>0</v>
      </c>
      <c r="M31">
        <v>5</v>
      </c>
      <c r="N31">
        <v>0.5</v>
      </c>
      <c r="O31" s="498">
        <v>2.4305555562023073E-2</v>
      </c>
    </row>
    <row r="32" spans="1:15" x14ac:dyDescent="0.2">
      <c r="A32">
        <v>31</v>
      </c>
      <c r="B32" t="s">
        <v>98</v>
      </c>
      <c r="C32">
        <v>1</v>
      </c>
      <c r="D32">
        <v>0.01</v>
      </c>
      <c r="E32">
        <v>0.01</v>
      </c>
      <c r="F32" s="446">
        <v>42747.546527777777</v>
      </c>
      <c r="G32">
        <v>1.0058</v>
      </c>
      <c r="H32" s="446">
        <v>42747.546527777777</v>
      </c>
      <c r="I32">
        <v>1.0058</v>
      </c>
      <c r="J32" s="446">
        <v>42748.5625</v>
      </c>
      <c r="K32">
        <v>1.0051000000000001</v>
      </c>
      <c r="L32">
        <v>0</v>
      </c>
      <c r="M32">
        <v>6.999999999998181</v>
      </c>
      <c r="N32">
        <v>0.53</v>
      </c>
      <c r="O32" s="498">
        <v>1.015972222223354</v>
      </c>
    </row>
    <row r="33" spans="1:15" x14ac:dyDescent="0.2">
      <c r="A33">
        <v>32</v>
      </c>
      <c r="B33" t="s">
        <v>98</v>
      </c>
      <c r="C33">
        <v>1</v>
      </c>
      <c r="D33">
        <v>0.01</v>
      </c>
      <c r="E33">
        <v>0.01</v>
      </c>
      <c r="F33" s="446">
        <v>42748.566666666666</v>
      </c>
      <c r="G33">
        <v>1.0087999999999999</v>
      </c>
      <c r="H33" s="446">
        <v>42748.566666666666</v>
      </c>
      <c r="I33">
        <v>1.0087999999999999</v>
      </c>
      <c r="J33" s="446">
        <v>42748.567361111112</v>
      </c>
      <c r="K33">
        <v>1.0083</v>
      </c>
      <c r="L33">
        <v>0</v>
      </c>
      <c r="M33">
        <v>5</v>
      </c>
      <c r="N33">
        <v>0.5</v>
      </c>
      <c r="O33" s="498">
        <v>6.944444467080757E-4</v>
      </c>
    </row>
    <row r="34" spans="1:15" x14ac:dyDescent="0.2">
      <c r="A34">
        <v>33</v>
      </c>
      <c r="B34" t="s">
        <v>98</v>
      </c>
      <c r="C34">
        <v>1</v>
      </c>
      <c r="D34">
        <v>0.01</v>
      </c>
      <c r="E34">
        <v>0.01</v>
      </c>
      <c r="F34" s="446">
        <v>42748.570138888892</v>
      </c>
      <c r="G34">
        <v>1.0074000000000001</v>
      </c>
      <c r="H34" s="446">
        <v>42748.570138888892</v>
      </c>
      <c r="I34">
        <v>1.0074000000000001</v>
      </c>
      <c r="J34" s="446">
        <v>42748.571527777778</v>
      </c>
      <c r="K34">
        <v>1.0068999999999999</v>
      </c>
      <c r="L34">
        <v>0</v>
      </c>
      <c r="M34">
        <v>5.000000000001819</v>
      </c>
      <c r="N34">
        <v>0.5</v>
      </c>
      <c r="O34" s="498">
        <v>1.3888888861401938E-3</v>
      </c>
    </row>
    <row r="35" spans="1:15" x14ac:dyDescent="0.2">
      <c r="A35">
        <v>34</v>
      </c>
      <c r="B35" t="s">
        <v>98</v>
      </c>
      <c r="C35">
        <v>1</v>
      </c>
      <c r="D35">
        <v>0.01</v>
      </c>
      <c r="E35">
        <v>0.01</v>
      </c>
      <c r="F35" s="446">
        <v>42748.572222222225</v>
      </c>
      <c r="G35">
        <v>1.0067999999999999</v>
      </c>
      <c r="H35" s="446">
        <v>42748.572222222225</v>
      </c>
      <c r="I35">
        <v>1.0067999999999999</v>
      </c>
      <c r="J35" s="446">
        <v>42752.336111111108</v>
      </c>
      <c r="K35">
        <v>1.006</v>
      </c>
      <c r="L35">
        <v>0</v>
      </c>
      <c r="M35">
        <v>8</v>
      </c>
      <c r="N35">
        <v>0.45</v>
      </c>
      <c r="O35" s="498">
        <v>1.7638888888832298</v>
      </c>
    </row>
    <row r="36" spans="1:15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46">
        <v>42752.337500000001</v>
      </c>
      <c r="G36">
        <v>1.0051000000000001</v>
      </c>
      <c r="H36" s="446">
        <v>42752.337500000001</v>
      </c>
      <c r="I36">
        <v>1.0051000000000001</v>
      </c>
      <c r="J36" s="446">
        <v>42752.387499999997</v>
      </c>
      <c r="K36">
        <v>1.0045999999999999</v>
      </c>
      <c r="L36">
        <v>0</v>
      </c>
      <c r="M36">
        <v>5.000000000001819</v>
      </c>
      <c r="N36">
        <v>0.5</v>
      </c>
      <c r="O36" s="498">
        <v>4.9999999995634425E-2</v>
      </c>
    </row>
    <row r="37" spans="1:15" x14ac:dyDescent="0.2">
      <c r="A37">
        <v>36</v>
      </c>
      <c r="B37" t="s">
        <v>98</v>
      </c>
      <c r="C37">
        <v>1</v>
      </c>
      <c r="D37">
        <v>0.01</v>
      </c>
      <c r="E37">
        <v>0.01</v>
      </c>
      <c r="F37" s="446">
        <v>42752.47152777778</v>
      </c>
      <c r="G37">
        <v>1.0018</v>
      </c>
      <c r="H37" s="446">
        <v>42752.47152777778</v>
      </c>
      <c r="I37">
        <v>1.0018</v>
      </c>
      <c r="J37" s="446">
        <v>42752.479166666664</v>
      </c>
      <c r="K37">
        <v>1.0013000000000001</v>
      </c>
      <c r="L37">
        <v>0</v>
      </c>
      <c r="M37">
        <v>5</v>
      </c>
      <c r="N37">
        <v>0.5</v>
      </c>
      <c r="O37" s="498">
        <v>7.6388888846850023E-3</v>
      </c>
    </row>
    <row r="38" spans="1:15" x14ac:dyDescent="0.2">
      <c r="A38">
        <v>37</v>
      </c>
      <c r="B38" t="s">
        <v>98</v>
      </c>
      <c r="C38">
        <v>1</v>
      </c>
      <c r="D38">
        <v>0.01</v>
      </c>
      <c r="E38">
        <v>0.01</v>
      </c>
      <c r="F38" s="446">
        <v>42752.479861111111</v>
      </c>
      <c r="G38">
        <v>1.0004</v>
      </c>
      <c r="H38" s="446">
        <v>42752.479861111111</v>
      </c>
      <c r="I38">
        <v>1.0004</v>
      </c>
      <c r="J38" s="446">
        <v>42752.618055555555</v>
      </c>
      <c r="K38">
        <v>0.99990000000000012</v>
      </c>
      <c r="L38">
        <v>0</v>
      </c>
      <c r="M38">
        <v>4.999999999998181</v>
      </c>
      <c r="N38">
        <v>0.5</v>
      </c>
      <c r="O38" s="498">
        <v>0.13819444444379769</v>
      </c>
    </row>
    <row r="39" spans="1:15" x14ac:dyDescent="0.2">
      <c r="A39">
        <v>38</v>
      </c>
      <c r="B39" t="s">
        <v>98</v>
      </c>
      <c r="C39">
        <v>1</v>
      </c>
      <c r="D39">
        <v>0.01</v>
      </c>
      <c r="E39">
        <v>0.01</v>
      </c>
      <c r="F39" s="446">
        <v>42752.645138888889</v>
      </c>
      <c r="G39">
        <v>1</v>
      </c>
      <c r="H39" s="446">
        <v>42752.645138888889</v>
      </c>
      <c r="I39">
        <v>1</v>
      </c>
      <c r="J39" s="446">
        <v>42758.129861111112</v>
      </c>
      <c r="K39">
        <v>0.99850000000000005</v>
      </c>
      <c r="L39">
        <v>0</v>
      </c>
      <c r="M39">
        <v>15</v>
      </c>
      <c r="N39">
        <v>0.46</v>
      </c>
      <c r="O39" s="498">
        <v>3.484722222223354</v>
      </c>
    </row>
    <row r="40" spans="1:15" x14ac:dyDescent="0.2">
      <c r="A40">
        <v>39</v>
      </c>
      <c r="B40" t="s">
        <v>98</v>
      </c>
      <c r="C40">
        <v>1</v>
      </c>
      <c r="D40">
        <v>0.01</v>
      </c>
      <c r="E40">
        <v>0.01</v>
      </c>
      <c r="F40" s="446">
        <v>42758.299305555556</v>
      </c>
      <c r="G40">
        <v>0.99750000000000005</v>
      </c>
      <c r="H40" s="446">
        <v>42758.299305555556</v>
      </c>
      <c r="I40">
        <v>0.99750000000000005</v>
      </c>
      <c r="J40" s="446">
        <v>42758.912499999999</v>
      </c>
      <c r="K40">
        <v>0.997</v>
      </c>
      <c r="L40">
        <v>0</v>
      </c>
      <c r="M40">
        <v>5</v>
      </c>
      <c r="N40">
        <v>0.5</v>
      </c>
      <c r="O40" s="498">
        <v>0.6131944444423425</v>
      </c>
    </row>
    <row r="41" spans="1:15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46">
        <v>42758.913194444445</v>
      </c>
      <c r="G41">
        <v>0.99639999999999995</v>
      </c>
      <c r="H41" s="446">
        <v>42758.913194444445</v>
      </c>
      <c r="I41">
        <v>0.99639999999999995</v>
      </c>
      <c r="J41" s="446">
        <v>42765.734722222223</v>
      </c>
      <c r="K41">
        <v>0.99470000000000003</v>
      </c>
      <c r="L41">
        <v>0</v>
      </c>
      <c r="M41">
        <v>17</v>
      </c>
      <c r="N41">
        <v>0.49</v>
      </c>
      <c r="O41" s="498">
        <v>4.8215277777781012</v>
      </c>
    </row>
    <row r="42" spans="1:15" x14ac:dyDescent="0.2">
      <c r="A42">
        <v>41</v>
      </c>
      <c r="B42" t="s">
        <v>98</v>
      </c>
      <c r="C42">
        <v>1</v>
      </c>
      <c r="D42">
        <v>0.01</v>
      </c>
      <c r="E42">
        <v>0.01</v>
      </c>
      <c r="F42" s="446">
        <v>42765.73541666667</v>
      </c>
      <c r="G42">
        <v>0.99429999999999996</v>
      </c>
      <c r="H42" s="446">
        <v>42765.73541666667</v>
      </c>
      <c r="I42">
        <v>0.99429999999999996</v>
      </c>
      <c r="J42" s="446">
        <v>42765.736111111109</v>
      </c>
      <c r="K42">
        <v>0.99380000000000002</v>
      </c>
      <c r="L42">
        <v>0</v>
      </c>
      <c r="M42">
        <v>5</v>
      </c>
      <c r="N42">
        <v>0.5</v>
      </c>
      <c r="O42" s="498">
        <v>6.9444443943211809E-4</v>
      </c>
    </row>
    <row r="43" spans="1:15" x14ac:dyDescent="0.2">
      <c r="A43">
        <v>42</v>
      </c>
      <c r="B43" t="s">
        <v>98</v>
      </c>
      <c r="C43">
        <v>1</v>
      </c>
      <c r="D43">
        <v>0.01</v>
      </c>
      <c r="E43">
        <v>0.01</v>
      </c>
      <c r="F43" s="446">
        <v>42765.736111111109</v>
      </c>
      <c r="G43">
        <v>0.99350000000000005</v>
      </c>
      <c r="H43" s="446">
        <v>42765.736111111109</v>
      </c>
      <c r="I43">
        <v>0.99350000000000005</v>
      </c>
      <c r="J43" s="446">
        <v>42766.492361111108</v>
      </c>
      <c r="K43">
        <v>0.99280000000000013</v>
      </c>
      <c r="L43">
        <v>0</v>
      </c>
      <c r="M43">
        <v>6.999999999998181</v>
      </c>
      <c r="N43">
        <v>0.54</v>
      </c>
      <c r="O43" s="498">
        <v>0.75624999999854481</v>
      </c>
    </row>
    <row r="44" spans="1:15" x14ac:dyDescent="0.2">
      <c r="A44">
        <v>43</v>
      </c>
      <c r="B44" t="s">
        <v>98</v>
      </c>
      <c r="C44">
        <v>1</v>
      </c>
      <c r="D44">
        <v>0.01</v>
      </c>
      <c r="E44">
        <v>0.01</v>
      </c>
      <c r="F44" s="446">
        <v>42766.495833333334</v>
      </c>
      <c r="G44">
        <v>0.99319999999999997</v>
      </c>
      <c r="H44" s="446">
        <v>42766.495833333334</v>
      </c>
      <c r="I44">
        <v>0.99319999999999997</v>
      </c>
      <c r="J44" s="446">
        <v>42766.499305555553</v>
      </c>
      <c r="K44">
        <v>0.99270000000000003</v>
      </c>
      <c r="L44">
        <v>0</v>
      </c>
      <c r="M44">
        <v>5</v>
      </c>
      <c r="N44">
        <v>0.5</v>
      </c>
      <c r="O44" s="498">
        <v>3.4722222189884633E-3</v>
      </c>
    </row>
    <row r="45" spans="1:15" x14ac:dyDescent="0.2">
      <c r="A45">
        <v>44</v>
      </c>
      <c r="B45" t="s">
        <v>98</v>
      </c>
      <c r="C45">
        <v>1</v>
      </c>
      <c r="D45">
        <v>0.01</v>
      </c>
      <c r="E45">
        <v>0.01</v>
      </c>
      <c r="F45" s="446">
        <v>42766.5</v>
      </c>
      <c r="G45">
        <v>0.99239999999999995</v>
      </c>
      <c r="H45" s="446">
        <v>42766.5</v>
      </c>
      <c r="I45">
        <v>0.99239999999999995</v>
      </c>
      <c r="J45" s="446">
        <v>42766.504861111112</v>
      </c>
      <c r="K45">
        <v>0.9919</v>
      </c>
      <c r="L45">
        <v>0</v>
      </c>
      <c r="M45">
        <v>5</v>
      </c>
      <c r="N45">
        <v>0.5</v>
      </c>
      <c r="O45" s="498">
        <v>4.8611111124046147E-3</v>
      </c>
    </row>
    <row r="46" spans="1:15" x14ac:dyDescent="0.2">
      <c r="A46">
        <v>45</v>
      </c>
      <c r="B46" t="s">
        <v>98</v>
      </c>
      <c r="C46">
        <v>1</v>
      </c>
      <c r="D46">
        <v>0.01</v>
      </c>
      <c r="E46">
        <v>0.01</v>
      </c>
      <c r="F46" s="446">
        <v>42766.515277777777</v>
      </c>
      <c r="G46">
        <v>0.99139999999999995</v>
      </c>
      <c r="H46" s="446">
        <v>42766.515277777777</v>
      </c>
      <c r="I46">
        <v>0.99139999999999995</v>
      </c>
      <c r="J46" s="446">
        <v>42766.519444444442</v>
      </c>
      <c r="K46">
        <v>0.99089999999999989</v>
      </c>
      <c r="L46">
        <v>0</v>
      </c>
      <c r="M46">
        <v>5.000000000001819</v>
      </c>
      <c r="N46">
        <v>0.5</v>
      </c>
      <c r="O46" s="498">
        <v>4.166666665696539E-3</v>
      </c>
    </row>
    <row r="47" spans="1:15" x14ac:dyDescent="0.2">
      <c r="A47">
        <v>46</v>
      </c>
      <c r="B47" t="s">
        <v>98</v>
      </c>
      <c r="C47">
        <v>1</v>
      </c>
      <c r="D47">
        <v>0.01</v>
      </c>
      <c r="E47">
        <v>0.01</v>
      </c>
      <c r="F47" s="446">
        <v>42766.547222222223</v>
      </c>
      <c r="G47">
        <v>0.99129999999999996</v>
      </c>
      <c r="H47" s="446">
        <v>42766.547222222223</v>
      </c>
      <c r="I47">
        <v>0.99129999999999996</v>
      </c>
      <c r="J47" s="446">
        <v>42766.602777777778</v>
      </c>
      <c r="K47">
        <v>0.99080000000000001</v>
      </c>
      <c r="L47">
        <v>0</v>
      </c>
      <c r="M47">
        <v>5</v>
      </c>
      <c r="N47">
        <v>0.5</v>
      </c>
      <c r="O47" s="498">
        <v>5.5555555554747116E-2</v>
      </c>
    </row>
    <row r="48" spans="1:15" x14ac:dyDescent="0.2">
      <c r="A48">
        <v>47</v>
      </c>
      <c r="B48" t="s">
        <v>98</v>
      </c>
      <c r="C48">
        <v>1</v>
      </c>
      <c r="D48">
        <v>0.01</v>
      </c>
      <c r="E48">
        <v>0.01</v>
      </c>
      <c r="F48" s="446">
        <v>42766.602777777778</v>
      </c>
      <c r="G48">
        <v>0.99050000000000005</v>
      </c>
      <c r="H48" s="446">
        <v>42766.602777777778</v>
      </c>
      <c r="I48">
        <v>0.99050000000000005</v>
      </c>
      <c r="J48" s="446">
        <v>42766.60833333333</v>
      </c>
      <c r="K48">
        <v>0.9900000000000001</v>
      </c>
      <c r="L48">
        <v>0</v>
      </c>
      <c r="M48">
        <v>4.999999999998181</v>
      </c>
      <c r="N48">
        <v>0.51</v>
      </c>
      <c r="O48" s="498">
        <v>5.5555555518367328E-3</v>
      </c>
    </row>
    <row r="49" spans="1:15" x14ac:dyDescent="0.2">
      <c r="A49">
        <v>48</v>
      </c>
      <c r="B49" t="s">
        <v>98</v>
      </c>
      <c r="C49">
        <v>1</v>
      </c>
      <c r="D49">
        <v>0.01</v>
      </c>
      <c r="E49">
        <v>0.01</v>
      </c>
      <c r="F49" s="446">
        <v>42766.60833333333</v>
      </c>
      <c r="G49">
        <v>0.98970000000000002</v>
      </c>
      <c r="H49" s="446">
        <v>42766.60833333333</v>
      </c>
      <c r="I49">
        <v>0.98970000000000002</v>
      </c>
      <c r="J49" s="446">
        <v>42766.614583333336</v>
      </c>
      <c r="K49">
        <v>0.98919999999999997</v>
      </c>
      <c r="L49">
        <v>0</v>
      </c>
      <c r="M49">
        <v>5</v>
      </c>
      <c r="N49">
        <v>0.51</v>
      </c>
      <c r="O49" s="498">
        <v>6.2500000058207661E-3</v>
      </c>
    </row>
    <row r="50" spans="1:15" x14ac:dyDescent="0.2">
      <c r="A50">
        <v>49</v>
      </c>
      <c r="B50" t="s">
        <v>98</v>
      </c>
      <c r="C50">
        <v>1</v>
      </c>
      <c r="D50">
        <v>0.01</v>
      </c>
      <c r="E50">
        <v>0.01</v>
      </c>
      <c r="F50" s="446">
        <v>42766.615277777775</v>
      </c>
      <c r="G50">
        <v>0.98909999999999998</v>
      </c>
      <c r="H50" s="446">
        <v>42766.615277777775</v>
      </c>
      <c r="I50">
        <v>0.98909999999999998</v>
      </c>
      <c r="J50" s="446">
        <v>42766.618750000001</v>
      </c>
      <c r="K50">
        <v>0.98860000000000003</v>
      </c>
      <c r="L50">
        <v>0</v>
      </c>
      <c r="M50">
        <v>5</v>
      </c>
      <c r="N50">
        <v>0.51</v>
      </c>
      <c r="O50" s="498">
        <v>3.4722222262644209E-3</v>
      </c>
    </row>
    <row r="51" spans="1:15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46">
        <v>42766.618750000001</v>
      </c>
      <c r="G51">
        <v>0.98829999999999996</v>
      </c>
      <c r="H51" s="446">
        <v>42766.618750000001</v>
      </c>
      <c r="I51">
        <v>0.98829999999999996</v>
      </c>
      <c r="J51" s="446">
        <v>42766.620833333334</v>
      </c>
      <c r="K51">
        <v>0.9877999999999999</v>
      </c>
      <c r="L51">
        <v>0</v>
      </c>
      <c r="M51">
        <v>5.000000000001819</v>
      </c>
      <c r="N51">
        <v>0.51</v>
      </c>
      <c r="O51" s="498">
        <v>2.0833333328482695E-3</v>
      </c>
    </row>
    <row r="52" spans="1:15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46">
        <v>42766.621527777781</v>
      </c>
      <c r="G52">
        <v>0.98740000000000006</v>
      </c>
      <c r="H52" s="446">
        <v>42766.621527777781</v>
      </c>
      <c r="I52">
        <v>0.98740000000000006</v>
      </c>
      <c r="J52" s="446">
        <v>42766.665972222225</v>
      </c>
      <c r="K52">
        <v>0.98690000000000011</v>
      </c>
      <c r="L52">
        <v>0</v>
      </c>
      <c r="M52">
        <v>4.999999999998181</v>
      </c>
      <c r="N52">
        <v>0.51</v>
      </c>
      <c r="O52" s="498">
        <v>4.4444444443797693E-2</v>
      </c>
    </row>
    <row r="53" spans="1:15" x14ac:dyDescent="0.2">
      <c r="A53">
        <v>52</v>
      </c>
      <c r="B53" t="s">
        <v>98</v>
      </c>
      <c r="C53">
        <v>4</v>
      </c>
      <c r="D53">
        <v>0.31</v>
      </c>
      <c r="E53">
        <v>0.32</v>
      </c>
      <c r="F53" s="446">
        <v>42766.666666666664</v>
      </c>
      <c r="G53">
        <v>0.98609999999999998</v>
      </c>
      <c r="H53" s="446">
        <v>42772.645138888889</v>
      </c>
      <c r="I53">
        <v>0.99399999999999999</v>
      </c>
      <c r="J53" s="446">
        <v>42772.665277777778</v>
      </c>
      <c r="K53">
        <v>0.99310000000000009</v>
      </c>
      <c r="L53">
        <v>79</v>
      </c>
      <c r="M53">
        <v>8.999999999998181</v>
      </c>
      <c r="N53">
        <v>20</v>
      </c>
      <c r="O53" s="498">
        <v>3.9986111111138598</v>
      </c>
    </row>
    <row r="54" spans="1:15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46">
        <v>42772.777083333334</v>
      </c>
      <c r="G54">
        <v>0.99219999999999997</v>
      </c>
      <c r="H54" s="446">
        <v>42772.777083333334</v>
      </c>
      <c r="I54">
        <v>0.99219999999999997</v>
      </c>
      <c r="J54" s="446">
        <v>42772.78402777778</v>
      </c>
      <c r="K54">
        <v>0.99170000000000003</v>
      </c>
      <c r="L54">
        <v>0</v>
      </c>
      <c r="M54">
        <v>5</v>
      </c>
      <c r="N54">
        <v>0.5</v>
      </c>
      <c r="O54" s="498">
        <v>6.9444444452528842E-3</v>
      </c>
    </row>
    <row r="55" spans="1:15" x14ac:dyDescent="0.2">
      <c r="A55">
        <v>54</v>
      </c>
      <c r="B55" t="s">
        <v>97</v>
      </c>
      <c r="C55">
        <v>1</v>
      </c>
      <c r="D55">
        <v>0.01</v>
      </c>
      <c r="E55">
        <v>0.01</v>
      </c>
      <c r="F55" s="446">
        <v>42773.344444444447</v>
      </c>
      <c r="G55">
        <v>0.99919999999999998</v>
      </c>
      <c r="H55" s="446">
        <v>42773.344444444447</v>
      </c>
      <c r="I55">
        <v>0.99919999999999998</v>
      </c>
      <c r="J55" s="446">
        <v>42773.347916666666</v>
      </c>
      <c r="K55">
        <v>0.99970000000000003</v>
      </c>
      <c r="L55">
        <v>0</v>
      </c>
      <c r="M55">
        <v>5</v>
      </c>
      <c r="N55">
        <v>0.5</v>
      </c>
      <c r="O55" s="498">
        <v>3.4722222189884633E-3</v>
      </c>
    </row>
    <row r="56" spans="1:15" x14ac:dyDescent="0.2">
      <c r="A56">
        <v>55</v>
      </c>
      <c r="B56" t="s">
        <v>97</v>
      </c>
      <c r="C56">
        <v>1</v>
      </c>
      <c r="D56">
        <v>0.01</v>
      </c>
      <c r="E56">
        <v>0.01</v>
      </c>
      <c r="F56" s="446">
        <v>42773.348611111112</v>
      </c>
      <c r="G56">
        <v>1.0001</v>
      </c>
      <c r="H56" s="446">
        <v>42773.348611111112</v>
      </c>
      <c r="I56">
        <v>1.0001</v>
      </c>
      <c r="J56" s="446">
        <v>42773.396527777775</v>
      </c>
      <c r="K56">
        <v>1.0005999999999999</v>
      </c>
      <c r="L56">
        <v>0</v>
      </c>
      <c r="M56">
        <v>5</v>
      </c>
      <c r="N56">
        <v>0.5</v>
      </c>
      <c r="O56" s="498">
        <v>4.7916666662786156E-2</v>
      </c>
    </row>
    <row r="57" spans="1:15" x14ac:dyDescent="0.2">
      <c r="A57">
        <v>56</v>
      </c>
      <c r="B57" t="s">
        <v>98</v>
      </c>
      <c r="C57">
        <v>1</v>
      </c>
      <c r="D57">
        <v>0.01</v>
      </c>
      <c r="E57">
        <v>0.01</v>
      </c>
      <c r="F57" s="446">
        <v>42773.490972222222</v>
      </c>
      <c r="G57">
        <v>0.99939999999999996</v>
      </c>
      <c r="H57" s="446">
        <v>42773.490972222222</v>
      </c>
      <c r="I57">
        <v>0.99939999999999996</v>
      </c>
      <c r="J57" s="446">
        <v>42773.51458333333</v>
      </c>
      <c r="K57">
        <v>0.9988999999999999</v>
      </c>
      <c r="L57">
        <v>0</v>
      </c>
      <c r="M57">
        <v>5.000000000001819</v>
      </c>
      <c r="N57">
        <v>0.5</v>
      </c>
      <c r="O57" s="498">
        <v>2.361111110803904E-2</v>
      </c>
    </row>
    <row r="58" spans="1:15" x14ac:dyDescent="0.2">
      <c r="A58">
        <v>57</v>
      </c>
      <c r="B58" t="s">
        <v>98</v>
      </c>
      <c r="C58">
        <v>1</v>
      </c>
      <c r="D58">
        <v>0.01</v>
      </c>
      <c r="E58">
        <v>0.01</v>
      </c>
      <c r="F58" s="446">
        <v>42773.530555555553</v>
      </c>
      <c r="G58">
        <v>0.998</v>
      </c>
      <c r="H58" s="446">
        <v>42773.530555555553</v>
      </c>
      <c r="I58">
        <v>0.998</v>
      </c>
      <c r="J58" s="446">
        <v>42773.668749999997</v>
      </c>
      <c r="K58">
        <v>0.99750000000000005</v>
      </c>
      <c r="L58">
        <v>0</v>
      </c>
      <c r="M58">
        <v>5</v>
      </c>
      <c r="N58">
        <v>0.5</v>
      </c>
      <c r="O58" s="498">
        <v>0.13819444444379769</v>
      </c>
    </row>
    <row r="59" spans="1:15" x14ac:dyDescent="0.2">
      <c r="A59">
        <v>58</v>
      </c>
      <c r="B59" t="s">
        <v>97</v>
      </c>
      <c r="C59">
        <v>1</v>
      </c>
      <c r="D59">
        <v>0.01</v>
      </c>
      <c r="E59">
        <v>0.01</v>
      </c>
      <c r="F59" s="446">
        <v>42773.558333333334</v>
      </c>
      <c r="G59">
        <v>0.99909999999999999</v>
      </c>
      <c r="H59" s="446">
        <v>42773.558333333334</v>
      </c>
      <c r="I59">
        <v>0.99909999999999999</v>
      </c>
      <c r="J59" s="446">
        <v>42774.335416666669</v>
      </c>
      <c r="K59">
        <v>0.99960000000000016</v>
      </c>
      <c r="L59">
        <v>0</v>
      </c>
      <c r="M59">
        <v>5.000000000001819</v>
      </c>
      <c r="N59">
        <v>0.53</v>
      </c>
      <c r="O59" s="498">
        <v>0.77708333333430346</v>
      </c>
    </row>
    <row r="60" spans="1:15" x14ac:dyDescent="0.2">
      <c r="A60">
        <v>59</v>
      </c>
      <c r="B60" t="s">
        <v>98</v>
      </c>
      <c r="C60">
        <v>1</v>
      </c>
      <c r="D60">
        <v>0.01</v>
      </c>
      <c r="E60">
        <v>0.01</v>
      </c>
      <c r="F60" s="446">
        <v>42773.679166666669</v>
      </c>
      <c r="G60">
        <v>0.99729999999999996</v>
      </c>
      <c r="H60" s="446">
        <v>42773.679166666669</v>
      </c>
      <c r="I60">
        <v>0.99729999999999996</v>
      </c>
      <c r="J60" s="446">
        <v>42773.718055555553</v>
      </c>
      <c r="K60">
        <v>0.99680000000000013</v>
      </c>
      <c r="L60">
        <v>0</v>
      </c>
      <c r="M60">
        <v>4.999999999998181</v>
      </c>
      <c r="N60">
        <v>0.5</v>
      </c>
      <c r="O60" s="498">
        <v>3.8888888884685002E-2</v>
      </c>
    </row>
    <row r="61" spans="1:15" x14ac:dyDescent="0.2">
      <c r="A61">
        <v>60</v>
      </c>
      <c r="B61" t="s">
        <v>98</v>
      </c>
      <c r="C61">
        <v>1</v>
      </c>
      <c r="D61">
        <v>0.01</v>
      </c>
      <c r="E61">
        <v>0.01</v>
      </c>
      <c r="F61" s="446">
        <v>42773.727777777778</v>
      </c>
      <c r="G61">
        <v>0.996</v>
      </c>
      <c r="H61" s="446">
        <v>42773.727777777778</v>
      </c>
      <c r="I61">
        <v>0.996</v>
      </c>
      <c r="J61" s="446">
        <v>42774.597916666666</v>
      </c>
      <c r="K61">
        <v>0.99529999999999996</v>
      </c>
      <c r="L61">
        <v>0</v>
      </c>
      <c r="M61">
        <v>7</v>
      </c>
      <c r="N61">
        <v>0.53</v>
      </c>
      <c r="O61" s="498">
        <v>0.87013888888759539</v>
      </c>
    </row>
    <row r="62" spans="1:15" x14ac:dyDescent="0.2">
      <c r="A62">
        <v>61</v>
      </c>
      <c r="B62" t="s">
        <v>97</v>
      </c>
      <c r="C62">
        <v>1</v>
      </c>
      <c r="D62">
        <v>0.01</v>
      </c>
      <c r="E62">
        <v>0.01</v>
      </c>
      <c r="F62" s="446">
        <v>42774.336111111108</v>
      </c>
      <c r="G62">
        <v>0.99990000000000001</v>
      </c>
      <c r="H62" s="446">
        <v>42774.336111111108</v>
      </c>
      <c r="I62">
        <v>0.99990000000000001</v>
      </c>
      <c r="J62" s="446">
        <v>42775.625</v>
      </c>
      <c r="K62">
        <v>1.0003</v>
      </c>
      <c r="L62">
        <v>0</v>
      </c>
      <c r="M62">
        <v>4</v>
      </c>
      <c r="N62">
        <v>0.48</v>
      </c>
      <c r="O62" s="498">
        <v>1.288888888891961</v>
      </c>
    </row>
    <row r="63" spans="1:15" x14ac:dyDescent="0.2">
      <c r="A63">
        <v>62</v>
      </c>
      <c r="B63" t="s">
        <v>98</v>
      </c>
      <c r="C63">
        <v>1</v>
      </c>
      <c r="D63">
        <v>0.01</v>
      </c>
      <c r="E63">
        <v>0.01</v>
      </c>
      <c r="F63" s="446">
        <v>42774.598611111112</v>
      </c>
      <c r="G63">
        <v>0.995</v>
      </c>
      <c r="H63" s="446">
        <v>42774.598611111112</v>
      </c>
      <c r="I63">
        <v>0.995</v>
      </c>
      <c r="J63" s="446">
        <v>42774.617361111108</v>
      </c>
      <c r="K63">
        <v>0.99450000000000005</v>
      </c>
      <c r="L63">
        <v>0</v>
      </c>
      <c r="M63">
        <v>5</v>
      </c>
      <c r="N63">
        <v>0.5</v>
      </c>
      <c r="O63" s="498">
        <v>1.8749999995634425E-2</v>
      </c>
    </row>
    <row r="64" spans="1:15" x14ac:dyDescent="0.2">
      <c r="A64">
        <v>63</v>
      </c>
      <c r="B64" t="s">
        <v>98</v>
      </c>
      <c r="C64">
        <v>1</v>
      </c>
      <c r="D64">
        <v>0.01</v>
      </c>
      <c r="E64">
        <v>0.01</v>
      </c>
      <c r="F64" s="446">
        <v>42774.676388888889</v>
      </c>
      <c r="G64">
        <v>0.99339999999999995</v>
      </c>
      <c r="H64" s="446">
        <v>42774.676388888889</v>
      </c>
      <c r="I64">
        <v>0.99339999999999995</v>
      </c>
      <c r="J64" s="446">
        <v>42821.283333333333</v>
      </c>
      <c r="K64">
        <v>0.98480000000000012</v>
      </c>
      <c r="L64">
        <v>0</v>
      </c>
      <c r="M64">
        <v>85.999999999998181</v>
      </c>
      <c r="N64">
        <v>0.56000000000000005</v>
      </c>
      <c r="O64" s="498">
        <v>32.606944444443798</v>
      </c>
    </row>
    <row r="65" spans="1:15" x14ac:dyDescent="0.2">
      <c r="A65">
        <v>64</v>
      </c>
      <c r="B65" t="s">
        <v>97</v>
      </c>
      <c r="C65">
        <v>1</v>
      </c>
      <c r="D65">
        <v>0.01</v>
      </c>
      <c r="E65">
        <v>0.01</v>
      </c>
      <c r="F65" s="446">
        <v>42775.625694444447</v>
      </c>
      <c r="G65">
        <v>1.0014000000000001</v>
      </c>
      <c r="H65" s="446">
        <v>42775.625694444447</v>
      </c>
      <c r="I65">
        <v>1.0014000000000001</v>
      </c>
      <c r="J65" s="446">
        <v>42775.754861111112</v>
      </c>
      <c r="K65">
        <v>1.0019</v>
      </c>
      <c r="L65">
        <v>0</v>
      </c>
      <c r="M65">
        <v>5</v>
      </c>
      <c r="N65">
        <v>0.5</v>
      </c>
      <c r="O65" s="498">
        <v>0.12916666666569654</v>
      </c>
    </row>
    <row r="66" spans="1:15" x14ac:dyDescent="0.2">
      <c r="A66">
        <v>65</v>
      </c>
      <c r="B66" t="s">
        <v>97</v>
      </c>
      <c r="C66">
        <v>1</v>
      </c>
      <c r="D66">
        <v>0.01</v>
      </c>
      <c r="E66">
        <v>0.01</v>
      </c>
      <c r="F66" s="446">
        <v>42776.332638888889</v>
      </c>
      <c r="G66">
        <v>1.0033000000000001</v>
      </c>
      <c r="H66" s="446">
        <v>42776.332638888889</v>
      </c>
      <c r="I66">
        <v>1.0033000000000001</v>
      </c>
      <c r="J66" s="446">
        <v>42776.509027777778</v>
      </c>
      <c r="K66">
        <v>1.0038</v>
      </c>
      <c r="L66">
        <v>0</v>
      </c>
      <c r="M66">
        <v>5</v>
      </c>
      <c r="N66">
        <v>0.5</v>
      </c>
      <c r="O66" s="498">
        <v>0.17638888888905058</v>
      </c>
    </row>
    <row r="67" spans="1:15" x14ac:dyDescent="0.2">
      <c r="A67">
        <v>66</v>
      </c>
      <c r="B67" t="s">
        <v>97</v>
      </c>
      <c r="C67">
        <v>1</v>
      </c>
      <c r="D67">
        <v>0.01</v>
      </c>
      <c r="E67">
        <v>0.01</v>
      </c>
      <c r="F67" s="446">
        <v>42776.622916666667</v>
      </c>
      <c r="G67">
        <v>1.0059</v>
      </c>
      <c r="H67" s="446">
        <v>42776.622916666667</v>
      </c>
      <c r="I67">
        <v>1.0059</v>
      </c>
      <c r="J67" s="446">
        <v>42779.631944444445</v>
      </c>
      <c r="K67">
        <v>1.0064</v>
      </c>
      <c r="L67">
        <v>0</v>
      </c>
      <c r="M67">
        <v>5</v>
      </c>
      <c r="N67">
        <v>0.53</v>
      </c>
      <c r="O67" s="498">
        <v>1.0090277777781012</v>
      </c>
    </row>
    <row r="68" spans="1:15" x14ac:dyDescent="0.2">
      <c r="A68">
        <v>67</v>
      </c>
      <c r="B68" t="s">
        <v>97</v>
      </c>
      <c r="C68">
        <v>1</v>
      </c>
      <c r="D68">
        <v>0.01</v>
      </c>
      <c r="E68">
        <v>0.01</v>
      </c>
      <c r="F68" s="446">
        <v>42779.917361111111</v>
      </c>
      <c r="G68">
        <v>1.0062</v>
      </c>
      <c r="H68" s="446">
        <v>42779.917361111111</v>
      </c>
      <c r="I68">
        <v>1.0062</v>
      </c>
      <c r="J68" s="446">
        <v>42780.628472222219</v>
      </c>
      <c r="K68">
        <v>1.0066999999999999</v>
      </c>
      <c r="L68">
        <v>0</v>
      </c>
      <c r="M68">
        <v>5</v>
      </c>
      <c r="N68">
        <v>0.53</v>
      </c>
      <c r="O68" s="498">
        <v>0.71111111110803904</v>
      </c>
    </row>
    <row r="69" spans="1:15" x14ac:dyDescent="0.2">
      <c r="A69">
        <v>68</v>
      </c>
      <c r="B69" t="s">
        <v>97</v>
      </c>
      <c r="C69">
        <v>1</v>
      </c>
      <c r="D69">
        <v>0.01</v>
      </c>
      <c r="E69">
        <v>0.01</v>
      </c>
      <c r="F69" s="446">
        <v>42780.629166666666</v>
      </c>
      <c r="G69">
        <v>1.0068999999999999</v>
      </c>
      <c r="H69" s="446">
        <v>42780.629166666666</v>
      </c>
      <c r="I69">
        <v>1.0068999999999999</v>
      </c>
      <c r="J69" s="446">
        <v>42780.646527777775</v>
      </c>
      <c r="K69">
        <v>1.0074000000000001</v>
      </c>
      <c r="L69">
        <v>0</v>
      </c>
      <c r="M69">
        <v>5.000000000001819</v>
      </c>
      <c r="N69">
        <v>0.5</v>
      </c>
      <c r="O69" s="498">
        <v>1.7361111109494232E-2</v>
      </c>
    </row>
    <row r="70" spans="1:15" x14ac:dyDescent="0.2">
      <c r="A70">
        <v>69</v>
      </c>
      <c r="B70" t="s">
        <v>97</v>
      </c>
      <c r="C70">
        <v>1</v>
      </c>
      <c r="D70">
        <v>0.01</v>
      </c>
      <c r="E70">
        <v>0.01</v>
      </c>
      <c r="F70" s="446">
        <v>42780.647222222222</v>
      </c>
      <c r="G70">
        <v>1.0077</v>
      </c>
      <c r="H70" s="446">
        <v>42780.647222222222</v>
      </c>
      <c r="I70">
        <v>1.0077</v>
      </c>
      <c r="J70" s="446">
        <v>42780.65902777778</v>
      </c>
      <c r="K70">
        <v>1.0082</v>
      </c>
      <c r="L70">
        <v>0</v>
      </c>
      <c r="M70">
        <v>5</v>
      </c>
      <c r="N70">
        <v>0.5</v>
      </c>
      <c r="O70" s="498">
        <v>1.1805555557657499E-2</v>
      </c>
    </row>
    <row r="71" spans="1:15" x14ac:dyDescent="0.2">
      <c r="A71">
        <v>70</v>
      </c>
      <c r="B71" t="s">
        <v>97</v>
      </c>
      <c r="C71">
        <v>1</v>
      </c>
      <c r="D71">
        <v>0.01</v>
      </c>
      <c r="E71">
        <v>0.01</v>
      </c>
      <c r="F71" s="446">
        <v>42781.024305555555</v>
      </c>
      <c r="G71">
        <v>1.0074000000000001</v>
      </c>
      <c r="H71" s="446">
        <v>42781.024305555555</v>
      </c>
      <c r="I71">
        <v>1.0074000000000001</v>
      </c>
      <c r="J71" s="446">
        <v>42781.339583333334</v>
      </c>
      <c r="K71">
        <v>1.0079</v>
      </c>
      <c r="L71">
        <v>0</v>
      </c>
      <c r="M71">
        <v>5</v>
      </c>
      <c r="N71">
        <v>0.5</v>
      </c>
      <c r="O71" s="498">
        <v>0.31527777777955635</v>
      </c>
    </row>
    <row r="72" spans="1:15" x14ac:dyDescent="0.2">
      <c r="A72">
        <v>71</v>
      </c>
      <c r="B72" t="s">
        <v>97</v>
      </c>
      <c r="C72">
        <v>1</v>
      </c>
      <c r="D72">
        <v>0.01</v>
      </c>
      <c r="E72">
        <v>0.01</v>
      </c>
      <c r="F72" s="446">
        <v>42781.340277777781</v>
      </c>
      <c r="G72">
        <v>1.0085</v>
      </c>
      <c r="H72" s="446">
        <v>42781.340277777781</v>
      </c>
      <c r="I72">
        <v>1.0085</v>
      </c>
      <c r="J72" s="446">
        <v>42781.359722222223</v>
      </c>
      <c r="K72">
        <v>1.0089999999999999</v>
      </c>
      <c r="L72">
        <v>0</v>
      </c>
      <c r="M72">
        <v>4.999999999998181</v>
      </c>
      <c r="N72">
        <v>0.5</v>
      </c>
      <c r="O72" s="498">
        <v>1.9444444442342501E-2</v>
      </c>
    </row>
    <row r="73" spans="1:15" x14ac:dyDescent="0.2">
      <c r="A73">
        <v>72</v>
      </c>
      <c r="B73" t="s">
        <v>97</v>
      </c>
      <c r="C73">
        <v>1</v>
      </c>
      <c r="D73">
        <v>0.01</v>
      </c>
      <c r="E73">
        <v>0.01</v>
      </c>
      <c r="F73" s="446">
        <v>42781.563194444447</v>
      </c>
      <c r="G73">
        <v>1.0114000000000001</v>
      </c>
      <c r="H73" s="446">
        <v>42781.563194444447</v>
      </c>
      <c r="I73">
        <v>1.0114000000000001</v>
      </c>
      <c r="J73" s="446">
        <v>42788.3125</v>
      </c>
      <c r="K73">
        <v>1.0117</v>
      </c>
      <c r="L73">
        <v>0</v>
      </c>
      <c r="M73">
        <v>3</v>
      </c>
      <c r="N73">
        <v>0.48</v>
      </c>
      <c r="O73" s="498">
        <v>4.7493055555532919</v>
      </c>
    </row>
    <row r="74" spans="1:15" x14ac:dyDescent="0.2">
      <c r="A74">
        <v>73</v>
      </c>
      <c r="B74" t="s">
        <v>97</v>
      </c>
      <c r="C74">
        <v>1</v>
      </c>
      <c r="D74">
        <v>0.01</v>
      </c>
      <c r="E74">
        <v>0.01</v>
      </c>
      <c r="F74" s="446">
        <v>42788.447222222225</v>
      </c>
      <c r="G74">
        <v>1.0130999999999999</v>
      </c>
      <c r="H74" s="446">
        <v>42788.447222222225</v>
      </c>
      <c r="I74">
        <v>1.0130999999999999</v>
      </c>
      <c r="J74" s="446">
        <v>42788.481249999997</v>
      </c>
      <c r="K74">
        <v>1.0136000000000001</v>
      </c>
      <c r="L74">
        <v>0</v>
      </c>
      <c r="M74">
        <v>5.000000000001819</v>
      </c>
      <c r="N74">
        <v>0.49</v>
      </c>
      <c r="O74" s="498">
        <v>3.4027777772280388E-2</v>
      </c>
    </row>
    <row r="75" spans="1:15" x14ac:dyDescent="0.2">
      <c r="A75">
        <v>74</v>
      </c>
      <c r="B75" t="s">
        <v>97</v>
      </c>
      <c r="C75">
        <v>1</v>
      </c>
      <c r="D75">
        <v>0.01</v>
      </c>
      <c r="E75">
        <v>0.01</v>
      </c>
      <c r="F75" s="446">
        <v>42788.654166666667</v>
      </c>
      <c r="G75">
        <v>1.012</v>
      </c>
      <c r="H75" s="446">
        <v>42788.654166666667</v>
      </c>
      <c r="I75">
        <v>1.012</v>
      </c>
      <c r="J75" s="446">
        <v>42788.654166666667</v>
      </c>
      <c r="K75">
        <v>1.0125</v>
      </c>
      <c r="L75">
        <v>0</v>
      </c>
      <c r="M75">
        <v>5</v>
      </c>
      <c r="N75">
        <v>0.49</v>
      </c>
      <c r="O75" s="498">
        <v>0</v>
      </c>
    </row>
    <row r="76" spans="1:15" x14ac:dyDescent="0.2">
      <c r="A76">
        <v>75</v>
      </c>
      <c r="B76" t="s">
        <v>97</v>
      </c>
      <c r="C76">
        <v>1</v>
      </c>
      <c r="D76">
        <v>0.01</v>
      </c>
      <c r="E76">
        <v>0.01</v>
      </c>
      <c r="F76" s="446">
        <v>42788.654166666667</v>
      </c>
      <c r="G76">
        <v>1.0127999999999999</v>
      </c>
      <c r="H76" s="446">
        <v>42788.654166666667</v>
      </c>
      <c r="I76">
        <v>1.0127999999999999</v>
      </c>
      <c r="J76" s="446">
        <v>42796.54583333333</v>
      </c>
      <c r="K76">
        <v>1.0129999999999999</v>
      </c>
      <c r="L76">
        <v>0</v>
      </c>
      <c r="M76">
        <v>1.999999999998181</v>
      </c>
      <c r="N76">
        <v>0.46</v>
      </c>
      <c r="O76" s="498">
        <v>5.8916666666627862</v>
      </c>
    </row>
    <row r="77" spans="1:15" x14ac:dyDescent="0.2">
      <c r="A77">
        <v>76</v>
      </c>
      <c r="B77" t="s">
        <v>97</v>
      </c>
      <c r="C77">
        <v>1</v>
      </c>
      <c r="D77">
        <v>0.01</v>
      </c>
      <c r="E77">
        <v>0.01</v>
      </c>
      <c r="F77" s="446">
        <v>42796.563194444447</v>
      </c>
      <c r="G77">
        <v>1.0137</v>
      </c>
      <c r="H77" s="446">
        <v>42796.563194444447</v>
      </c>
      <c r="I77">
        <v>1.0137</v>
      </c>
      <c r="J77" s="446">
        <v>42796.79791666667</v>
      </c>
      <c r="K77">
        <v>1.0142</v>
      </c>
      <c r="L77">
        <v>0</v>
      </c>
      <c r="M77">
        <v>5</v>
      </c>
      <c r="N77">
        <v>0.49</v>
      </c>
      <c r="O77" s="498">
        <v>0.23472222222335404</v>
      </c>
    </row>
    <row r="78" spans="1:15" x14ac:dyDescent="0.2">
      <c r="A78">
        <v>77</v>
      </c>
      <c r="B78" t="s">
        <v>97</v>
      </c>
      <c r="C78">
        <v>1</v>
      </c>
      <c r="D78">
        <v>0.01</v>
      </c>
      <c r="E78">
        <v>0.01</v>
      </c>
      <c r="F78" s="446">
        <v>42797.527777777781</v>
      </c>
      <c r="G78">
        <v>1.0116000000000001</v>
      </c>
      <c r="H78" s="446">
        <v>42797.527777777781</v>
      </c>
      <c r="I78">
        <v>1.0116000000000001</v>
      </c>
      <c r="J78" s="446">
        <v>42797.684027777781</v>
      </c>
      <c r="K78">
        <v>1.0121</v>
      </c>
      <c r="L78">
        <v>0</v>
      </c>
      <c r="M78">
        <v>5</v>
      </c>
      <c r="N78">
        <v>0.49</v>
      </c>
      <c r="O78" s="498">
        <v>0.15625</v>
      </c>
    </row>
    <row r="79" spans="1:15" x14ac:dyDescent="0.2">
      <c r="A79">
        <v>78</v>
      </c>
      <c r="B79" t="s">
        <v>97</v>
      </c>
      <c r="C79">
        <v>1</v>
      </c>
      <c r="D79">
        <v>0.01</v>
      </c>
      <c r="E79">
        <v>0.01</v>
      </c>
      <c r="F79" s="446">
        <v>42797.750694444447</v>
      </c>
      <c r="G79">
        <v>1.0123</v>
      </c>
      <c r="H79" s="446">
        <v>42797.750694444447</v>
      </c>
      <c r="I79">
        <v>1.0123</v>
      </c>
      <c r="J79" s="446">
        <v>42797.750694444447</v>
      </c>
      <c r="K79">
        <v>1.0127999999999999</v>
      </c>
      <c r="L79">
        <v>0</v>
      </c>
      <c r="M79">
        <v>5</v>
      </c>
      <c r="N79">
        <v>0.49</v>
      </c>
      <c r="O79" s="498">
        <v>0</v>
      </c>
    </row>
    <row r="80" spans="1:15" x14ac:dyDescent="0.2">
      <c r="A80">
        <v>79</v>
      </c>
      <c r="B80" t="s">
        <v>97</v>
      </c>
      <c r="C80">
        <v>1</v>
      </c>
      <c r="D80">
        <v>0.01</v>
      </c>
      <c r="E80">
        <v>0.01</v>
      </c>
      <c r="F80" s="446">
        <v>42797.750694444447</v>
      </c>
      <c r="G80">
        <v>1.0130999999999999</v>
      </c>
      <c r="H80" s="446">
        <v>42797.750694444447</v>
      </c>
      <c r="I80">
        <v>1.0130999999999999</v>
      </c>
      <c r="J80" s="446">
        <v>42801.390972222223</v>
      </c>
      <c r="K80">
        <v>1.0135000000000001</v>
      </c>
      <c r="L80">
        <v>0</v>
      </c>
      <c r="M80">
        <v>4.000000000001819</v>
      </c>
      <c r="N80">
        <v>0.44</v>
      </c>
      <c r="O80" s="498">
        <v>1.640277777776646</v>
      </c>
    </row>
    <row r="81" spans="1:15" x14ac:dyDescent="0.2">
      <c r="A81">
        <v>80</v>
      </c>
      <c r="B81" t="s">
        <v>97</v>
      </c>
      <c r="C81">
        <v>1</v>
      </c>
      <c r="D81">
        <v>0.01</v>
      </c>
      <c r="E81">
        <v>0.01</v>
      </c>
      <c r="F81" s="446">
        <v>42801.39166666667</v>
      </c>
      <c r="G81">
        <v>1.0138</v>
      </c>
      <c r="H81" s="446">
        <v>42801.39166666667</v>
      </c>
      <c r="I81">
        <v>1.0138</v>
      </c>
      <c r="J81" s="446">
        <v>42801.398611111108</v>
      </c>
      <c r="K81">
        <v>1.0143</v>
      </c>
      <c r="L81">
        <v>0</v>
      </c>
      <c r="M81">
        <v>5</v>
      </c>
      <c r="N81">
        <v>0.49</v>
      </c>
      <c r="O81" s="498">
        <v>6.9444444379769266E-3</v>
      </c>
    </row>
    <row r="82" spans="1:15" x14ac:dyDescent="0.2">
      <c r="A82">
        <v>81</v>
      </c>
      <c r="B82" t="s">
        <v>97</v>
      </c>
      <c r="C82">
        <v>1</v>
      </c>
      <c r="D82">
        <v>0.01</v>
      </c>
      <c r="E82">
        <v>0.01</v>
      </c>
      <c r="F82" s="446">
        <v>42801.418749999997</v>
      </c>
      <c r="G82">
        <v>1.0158</v>
      </c>
      <c r="H82" s="446">
        <v>42801.418749999997</v>
      </c>
      <c r="I82">
        <v>1.0158</v>
      </c>
      <c r="J82" s="446">
        <v>42801.574999999997</v>
      </c>
      <c r="K82">
        <v>1.0163</v>
      </c>
      <c r="L82">
        <v>0</v>
      </c>
      <c r="M82">
        <v>5</v>
      </c>
      <c r="N82">
        <v>0.49</v>
      </c>
      <c r="O82" s="498">
        <v>0.15625</v>
      </c>
    </row>
    <row r="83" spans="1:15" x14ac:dyDescent="0.2">
      <c r="A83">
        <v>82</v>
      </c>
      <c r="B83" t="s">
        <v>97</v>
      </c>
      <c r="C83">
        <v>1</v>
      </c>
      <c r="D83">
        <v>0.01</v>
      </c>
      <c r="E83">
        <v>0.01</v>
      </c>
      <c r="F83" s="446">
        <v>42802.552777777775</v>
      </c>
      <c r="G83">
        <v>1.0148999999999999</v>
      </c>
      <c r="H83" s="446">
        <v>42802.552777777775</v>
      </c>
      <c r="I83">
        <v>1.0148999999999999</v>
      </c>
      <c r="J83" s="446">
        <v>42802.555555555555</v>
      </c>
      <c r="K83">
        <v>1.0154000000000001</v>
      </c>
      <c r="L83">
        <v>0</v>
      </c>
      <c r="M83">
        <v>5</v>
      </c>
      <c r="N83">
        <v>0.49</v>
      </c>
      <c r="O83" s="498">
        <v>2.7777777795563452E-3</v>
      </c>
    </row>
    <row r="84" spans="1:15" x14ac:dyDescent="0.2">
      <c r="A84">
        <v>83</v>
      </c>
      <c r="B84" t="s">
        <v>97</v>
      </c>
      <c r="C84">
        <v>1</v>
      </c>
      <c r="D84">
        <v>0.01</v>
      </c>
      <c r="E84">
        <v>0.01</v>
      </c>
      <c r="F84" s="446">
        <v>42803.002083333333</v>
      </c>
      <c r="G84">
        <v>1.0152000000000001</v>
      </c>
      <c r="H84" s="446">
        <v>42803.002083333333</v>
      </c>
      <c r="I84">
        <v>1.0152000000000001</v>
      </c>
      <c r="J84" s="446">
        <v>42803.155555555553</v>
      </c>
      <c r="K84">
        <v>1.0157</v>
      </c>
      <c r="L84">
        <v>0</v>
      </c>
      <c r="M84">
        <v>4.999999999998181</v>
      </c>
      <c r="N84">
        <v>0.49</v>
      </c>
      <c r="O84" s="498">
        <v>0.15347222222044365</v>
      </c>
    </row>
    <row r="85" spans="1:15" x14ac:dyDescent="0.2">
      <c r="A85">
        <v>84</v>
      </c>
      <c r="B85" t="s">
        <v>97</v>
      </c>
      <c r="C85">
        <v>4</v>
      </c>
      <c r="D85">
        <v>0.31</v>
      </c>
      <c r="E85">
        <v>0.42000000000000004</v>
      </c>
      <c r="F85" s="446">
        <v>42803.567361111112</v>
      </c>
      <c r="G85">
        <v>1.0158</v>
      </c>
      <c r="H85" s="446">
        <v>42822.786111111112</v>
      </c>
      <c r="I85">
        <v>0.99339999999999995</v>
      </c>
      <c r="J85" s="446">
        <v>42823.478472222225</v>
      </c>
      <c r="K85">
        <v>0.99469999999999981</v>
      </c>
      <c r="L85">
        <v>224</v>
      </c>
      <c r="M85">
        <v>12.999999999998181</v>
      </c>
      <c r="N85">
        <v>18.560000000000002</v>
      </c>
      <c r="O85" s="498">
        <v>13.911111111112405</v>
      </c>
    </row>
    <row r="86" spans="1:15" x14ac:dyDescent="0.2">
      <c r="A86">
        <v>85</v>
      </c>
      <c r="B86" t="s">
        <v>98</v>
      </c>
      <c r="C86">
        <v>1</v>
      </c>
      <c r="D86">
        <v>0.01</v>
      </c>
      <c r="E86">
        <v>0.01</v>
      </c>
      <c r="F86" s="446">
        <v>42821.28402777778</v>
      </c>
      <c r="G86">
        <v>0.98429999999999995</v>
      </c>
      <c r="H86" s="446">
        <v>42821.28402777778</v>
      </c>
      <c r="I86">
        <v>0.98429999999999995</v>
      </c>
      <c r="J86" s="446">
        <v>42821.51458333333</v>
      </c>
      <c r="K86">
        <v>0.9837999999999999</v>
      </c>
      <c r="L86">
        <v>0</v>
      </c>
      <c r="M86">
        <v>5.000000000001819</v>
      </c>
      <c r="N86">
        <v>0.51</v>
      </c>
      <c r="O86" s="498">
        <v>0.23055555555038154</v>
      </c>
    </row>
    <row r="87" spans="1:15" x14ac:dyDescent="0.2">
      <c r="A87">
        <v>86</v>
      </c>
      <c r="B87" t="s">
        <v>98</v>
      </c>
      <c r="C87">
        <v>1</v>
      </c>
      <c r="D87">
        <v>0.01</v>
      </c>
      <c r="E87">
        <v>0.01</v>
      </c>
      <c r="F87" s="446">
        <v>42821.544444444444</v>
      </c>
      <c r="G87">
        <v>0.98209999999999997</v>
      </c>
      <c r="H87" s="446">
        <v>42821.544444444444</v>
      </c>
      <c r="I87">
        <v>0.98209999999999997</v>
      </c>
      <c r="J87" s="446">
        <v>42821.548611111109</v>
      </c>
      <c r="K87">
        <v>0.98160000000000003</v>
      </c>
      <c r="L87">
        <v>0</v>
      </c>
      <c r="M87">
        <v>5</v>
      </c>
      <c r="N87">
        <v>0.51</v>
      </c>
      <c r="O87" s="498">
        <v>4.166666665696539E-3</v>
      </c>
    </row>
    <row r="88" spans="1:15" x14ac:dyDescent="0.2">
      <c r="A88">
        <v>87</v>
      </c>
      <c r="B88" t="s">
        <v>98</v>
      </c>
      <c r="C88">
        <v>1</v>
      </c>
      <c r="D88">
        <v>0.01</v>
      </c>
      <c r="E88">
        <v>0.01</v>
      </c>
      <c r="F88" s="446">
        <v>42822.51458333333</v>
      </c>
      <c r="G88">
        <v>0.98399999999999999</v>
      </c>
      <c r="H88" s="446">
        <v>42822.51458333333</v>
      </c>
      <c r="I88">
        <v>0.98399999999999999</v>
      </c>
      <c r="J88" s="446">
        <v>42822.609027777777</v>
      </c>
      <c r="K88">
        <v>0.98349999999999993</v>
      </c>
      <c r="L88">
        <v>0</v>
      </c>
      <c r="M88">
        <v>5</v>
      </c>
      <c r="N88">
        <v>0.51</v>
      </c>
      <c r="O88" s="498">
        <v>9.4444444446708076E-2</v>
      </c>
    </row>
    <row r="89" spans="1:15" x14ac:dyDescent="0.2">
      <c r="A89">
        <v>88</v>
      </c>
      <c r="B89" t="s">
        <v>98</v>
      </c>
      <c r="C89">
        <v>1</v>
      </c>
      <c r="D89">
        <v>0.01</v>
      </c>
      <c r="E89">
        <v>0.01</v>
      </c>
      <c r="F89" s="446">
        <v>42823.284722222219</v>
      </c>
      <c r="G89">
        <v>0.99309999999999998</v>
      </c>
      <c r="H89" s="446">
        <v>42823.284722222219</v>
      </c>
      <c r="I89">
        <v>0.99309999999999998</v>
      </c>
      <c r="J89" s="446">
        <v>42823.365277777775</v>
      </c>
      <c r="K89">
        <v>0.99260000000000004</v>
      </c>
      <c r="L89">
        <v>0</v>
      </c>
      <c r="M89">
        <v>5</v>
      </c>
      <c r="N89">
        <v>0.5</v>
      </c>
      <c r="O89" s="498">
        <v>8.0555555556202307E-2</v>
      </c>
    </row>
    <row r="90" spans="1:15" x14ac:dyDescent="0.2">
      <c r="A90">
        <v>89</v>
      </c>
      <c r="B90" t="s">
        <v>97</v>
      </c>
      <c r="C90">
        <v>1</v>
      </c>
      <c r="D90">
        <v>0.01</v>
      </c>
      <c r="E90">
        <v>0.01</v>
      </c>
      <c r="F90" s="446">
        <v>42823.478472222225</v>
      </c>
      <c r="G90">
        <v>0.99509999999999998</v>
      </c>
      <c r="H90" s="446">
        <v>42823.478472222225</v>
      </c>
      <c r="I90">
        <v>0.99509999999999998</v>
      </c>
      <c r="J90" s="446">
        <v>42823.493055555555</v>
      </c>
      <c r="K90">
        <v>0.99560000000000015</v>
      </c>
      <c r="L90">
        <v>0</v>
      </c>
      <c r="M90">
        <v>5.000000000001819</v>
      </c>
      <c r="N90">
        <v>0.5</v>
      </c>
      <c r="O90" s="498">
        <v>1.4583333329937886E-2</v>
      </c>
    </row>
    <row r="91" spans="1:15" x14ac:dyDescent="0.2">
      <c r="A91">
        <v>90</v>
      </c>
      <c r="B91" t="s">
        <v>97</v>
      </c>
      <c r="C91">
        <v>1</v>
      </c>
      <c r="D91">
        <v>0.01</v>
      </c>
      <c r="E91">
        <v>0.01</v>
      </c>
      <c r="F91" s="446">
        <v>42823.493750000001</v>
      </c>
      <c r="G91">
        <v>0.99650000000000005</v>
      </c>
      <c r="H91" s="446">
        <v>42823.493750000001</v>
      </c>
      <c r="I91">
        <v>0.99650000000000005</v>
      </c>
      <c r="J91" s="446">
        <v>42823.493750000001</v>
      </c>
      <c r="K91">
        <v>0.997</v>
      </c>
      <c r="L91">
        <v>0</v>
      </c>
      <c r="M91">
        <v>5</v>
      </c>
      <c r="N91">
        <v>0.5</v>
      </c>
      <c r="O91" s="498">
        <v>0</v>
      </c>
    </row>
    <row r="92" spans="1:15" x14ac:dyDescent="0.2">
      <c r="A92">
        <v>91</v>
      </c>
      <c r="B92" t="s">
        <v>97</v>
      </c>
      <c r="C92">
        <v>1</v>
      </c>
      <c r="D92">
        <v>0.01</v>
      </c>
      <c r="E92">
        <v>0.01</v>
      </c>
      <c r="F92" s="446">
        <v>42823.493750000001</v>
      </c>
      <c r="G92">
        <v>0.99729999999999996</v>
      </c>
      <c r="H92" s="446">
        <v>42823.493750000001</v>
      </c>
      <c r="I92">
        <v>0.99729999999999996</v>
      </c>
      <c r="J92" s="446">
        <v>42824.039583333331</v>
      </c>
      <c r="K92">
        <v>0.99769999999999992</v>
      </c>
      <c r="L92">
        <v>0</v>
      </c>
      <c r="M92">
        <v>4</v>
      </c>
      <c r="N92">
        <v>0.48</v>
      </c>
      <c r="O92" s="498">
        <v>0.54583333332993789</v>
      </c>
    </row>
    <row r="93" spans="1:15" x14ac:dyDescent="0.2">
      <c r="A93">
        <v>92</v>
      </c>
      <c r="B93" t="s">
        <v>98</v>
      </c>
      <c r="C93">
        <v>1</v>
      </c>
      <c r="D93">
        <v>0.01</v>
      </c>
      <c r="E93">
        <v>0.01</v>
      </c>
      <c r="F93" s="446">
        <v>42823.495138888888</v>
      </c>
      <c r="G93">
        <v>0.99639999999999995</v>
      </c>
      <c r="H93" s="446">
        <v>42823.495138888888</v>
      </c>
      <c r="I93">
        <v>0.99639999999999995</v>
      </c>
      <c r="J93" s="446">
        <v>42823.523611111108</v>
      </c>
      <c r="K93">
        <v>0.99590000000000012</v>
      </c>
      <c r="L93">
        <v>0</v>
      </c>
      <c r="M93">
        <v>4.999999999998181</v>
      </c>
      <c r="N93">
        <v>0.5</v>
      </c>
      <c r="O93" s="498">
        <v>2.8472222220443655E-2</v>
      </c>
    </row>
    <row r="94" spans="1:15" x14ac:dyDescent="0.2">
      <c r="A94">
        <v>93</v>
      </c>
      <c r="B94" t="s">
        <v>98</v>
      </c>
      <c r="C94">
        <v>4</v>
      </c>
      <c r="D94">
        <v>0.31</v>
      </c>
      <c r="E94">
        <v>0.45000000000000007</v>
      </c>
      <c r="F94" s="446">
        <v>42823.524305555555</v>
      </c>
      <c r="G94">
        <v>0.995</v>
      </c>
      <c r="H94" s="446">
        <v>42828.275000000001</v>
      </c>
      <c r="I94">
        <v>1.0008999999999999</v>
      </c>
      <c r="J94" s="446">
        <v>42843.736805555556</v>
      </c>
      <c r="K94">
        <v>0.99661999999999984</v>
      </c>
      <c r="L94">
        <v>58.999999999998181</v>
      </c>
      <c r="M94">
        <v>42.799999999999272</v>
      </c>
      <c r="N94">
        <v>78.98</v>
      </c>
      <c r="O94" s="498">
        <v>14.212500000001455</v>
      </c>
    </row>
    <row r="95" spans="1:15" x14ac:dyDescent="0.2">
      <c r="A95">
        <v>94</v>
      </c>
      <c r="B95" t="s">
        <v>97</v>
      </c>
      <c r="C95">
        <v>1</v>
      </c>
      <c r="D95">
        <v>0.01</v>
      </c>
      <c r="E95">
        <v>0.01</v>
      </c>
      <c r="F95" s="446">
        <v>42824.334027777775</v>
      </c>
      <c r="G95">
        <v>0.99709999999999999</v>
      </c>
      <c r="H95" s="446">
        <v>42824.334027777775</v>
      </c>
      <c r="I95">
        <v>0.99709999999999999</v>
      </c>
      <c r="J95" s="446">
        <v>42824.540972222225</v>
      </c>
      <c r="K95">
        <v>0.99760000000000004</v>
      </c>
      <c r="L95">
        <v>0</v>
      </c>
      <c r="M95">
        <v>5</v>
      </c>
      <c r="N95">
        <v>0.5</v>
      </c>
      <c r="O95" s="498">
        <v>0.20694444444961846</v>
      </c>
    </row>
    <row r="96" spans="1:15" x14ac:dyDescent="0.2">
      <c r="A96">
        <v>95</v>
      </c>
      <c r="B96" t="s">
        <v>97</v>
      </c>
      <c r="C96">
        <v>1</v>
      </c>
      <c r="D96">
        <v>0.01</v>
      </c>
      <c r="E96">
        <v>0.01</v>
      </c>
      <c r="F96" s="446">
        <v>42824.555555555555</v>
      </c>
      <c r="G96">
        <v>0.99780000000000002</v>
      </c>
      <c r="H96" s="446">
        <v>42824.555555555555</v>
      </c>
      <c r="I96">
        <v>0.99780000000000002</v>
      </c>
      <c r="J96" s="446">
        <v>42824.704861111109</v>
      </c>
      <c r="K96">
        <v>0.99830000000000008</v>
      </c>
      <c r="L96">
        <v>0</v>
      </c>
      <c r="M96">
        <v>5</v>
      </c>
      <c r="N96">
        <v>0.5</v>
      </c>
      <c r="O96" s="498">
        <v>0.14930555555474712</v>
      </c>
    </row>
    <row r="97" spans="1:15" x14ac:dyDescent="0.2">
      <c r="A97">
        <v>96</v>
      </c>
      <c r="B97" t="s">
        <v>97</v>
      </c>
      <c r="C97">
        <v>1</v>
      </c>
      <c r="D97">
        <v>0.01</v>
      </c>
      <c r="E97">
        <v>0.01</v>
      </c>
      <c r="F97" s="446">
        <v>42824.704861111109</v>
      </c>
      <c r="G97">
        <v>0.99860000000000004</v>
      </c>
      <c r="H97" s="446">
        <v>42824.704861111109</v>
      </c>
      <c r="I97">
        <v>0.99860000000000004</v>
      </c>
      <c r="J97" s="446">
        <v>42824.709722222222</v>
      </c>
      <c r="K97">
        <v>0.99909999999999999</v>
      </c>
      <c r="L97">
        <v>0</v>
      </c>
      <c r="M97">
        <v>5</v>
      </c>
      <c r="N97">
        <v>0.5</v>
      </c>
      <c r="O97" s="498">
        <v>4.8611111124046147E-3</v>
      </c>
    </row>
    <row r="98" spans="1:15" x14ac:dyDescent="0.2">
      <c r="A98">
        <v>97</v>
      </c>
      <c r="B98" t="s">
        <v>97</v>
      </c>
      <c r="C98">
        <v>1</v>
      </c>
      <c r="D98">
        <v>0.01</v>
      </c>
      <c r="E98">
        <v>0.01</v>
      </c>
      <c r="F98" s="446">
        <v>42824.711805555555</v>
      </c>
      <c r="G98">
        <v>0.99970000000000003</v>
      </c>
      <c r="H98" s="446">
        <v>42824.711805555555</v>
      </c>
      <c r="I98">
        <v>0.99970000000000003</v>
      </c>
      <c r="J98" s="446">
        <v>42824.739583333336</v>
      </c>
      <c r="K98">
        <v>1.0002</v>
      </c>
      <c r="L98">
        <v>0</v>
      </c>
      <c r="M98">
        <v>5</v>
      </c>
      <c r="N98">
        <v>0.5</v>
      </c>
      <c r="O98" s="498">
        <v>2.7777777781011537E-2</v>
      </c>
    </row>
    <row r="99" spans="1:15" x14ac:dyDescent="0.2">
      <c r="A99">
        <v>98</v>
      </c>
      <c r="B99" t="s">
        <v>97</v>
      </c>
      <c r="C99">
        <v>1</v>
      </c>
      <c r="D99">
        <v>0.01</v>
      </c>
      <c r="E99">
        <v>0.01</v>
      </c>
      <c r="F99" s="446">
        <v>42825.293055555558</v>
      </c>
      <c r="G99">
        <v>1.0015000000000001</v>
      </c>
      <c r="H99" s="446">
        <v>42825.293055555558</v>
      </c>
      <c r="I99">
        <v>1.0015000000000001</v>
      </c>
      <c r="J99" s="446">
        <v>42825.612500000003</v>
      </c>
      <c r="K99">
        <v>1.002</v>
      </c>
      <c r="L99">
        <v>0</v>
      </c>
      <c r="M99">
        <v>5</v>
      </c>
      <c r="N99">
        <v>0.5</v>
      </c>
      <c r="O99" s="498">
        <v>0.31944444444525288</v>
      </c>
    </row>
    <row r="100" spans="1:15" x14ac:dyDescent="0.2">
      <c r="A100">
        <v>99</v>
      </c>
      <c r="B100" t="s">
        <v>97</v>
      </c>
      <c r="C100">
        <v>1</v>
      </c>
      <c r="D100">
        <v>0.01</v>
      </c>
      <c r="E100">
        <v>0.01</v>
      </c>
      <c r="F100" s="446">
        <v>42825.613194444442</v>
      </c>
      <c r="G100">
        <v>1.0024</v>
      </c>
      <c r="H100" s="446">
        <v>42825.613194444442</v>
      </c>
      <c r="I100">
        <v>1.0024</v>
      </c>
      <c r="J100" s="446">
        <v>42825.862500000003</v>
      </c>
      <c r="K100">
        <v>1.0028999999999999</v>
      </c>
      <c r="L100">
        <v>0</v>
      </c>
      <c r="M100">
        <v>4.999999999998181</v>
      </c>
      <c r="N100">
        <v>0.5</v>
      </c>
      <c r="O100" s="498">
        <v>0.24930555556056788</v>
      </c>
    </row>
    <row r="101" spans="1:15" x14ac:dyDescent="0.2">
      <c r="A101">
        <v>100</v>
      </c>
      <c r="B101" t="s">
        <v>97</v>
      </c>
      <c r="C101">
        <v>1</v>
      </c>
      <c r="D101">
        <v>0.01</v>
      </c>
      <c r="E101">
        <v>0.01</v>
      </c>
      <c r="F101" s="446">
        <v>42828.3125</v>
      </c>
      <c r="G101">
        <v>1.0024</v>
      </c>
      <c r="H101" s="446">
        <v>42828.3125</v>
      </c>
      <c r="I101">
        <v>1.0024</v>
      </c>
      <c r="J101" s="446">
        <v>42828.327777777777</v>
      </c>
      <c r="K101">
        <v>1.0028999999999999</v>
      </c>
      <c r="L101">
        <v>0</v>
      </c>
      <c r="M101">
        <v>4.999999999998181</v>
      </c>
      <c r="N101">
        <v>0.5</v>
      </c>
      <c r="O101" s="498">
        <v>1.5277777776645962E-2</v>
      </c>
    </row>
    <row r="102" spans="1:15" x14ac:dyDescent="0.2">
      <c r="A102">
        <v>101</v>
      </c>
      <c r="B102" t="s">
        <v>97</v>
      </c>
      <c r="C102">
        <v>1</v>
      </c>
      <c r="D102">
        <v>0.01</v>
      </c>
      <c r="E102">
        <v>0.01</v>
      </c>
      <c r="F102" s="446">
        <v>42828.624305555553</v>
      </c>
      <c r="G102">
        <v>1.0034000000000001</v>
      </c>
      <c r="H102" s="446">
        <v>42828.624305555553</v>
      </c>
      <c r="I102">
        <v>1.0034000000000001</v>
      </c>
      <c r="J102" s="446">
        <v>42830.470138888886</v>
      </c>
      <c r="K102">
        <v>1.0038</v>
      </c>
      <c r="L102">
        <v>0</v>
      </c>
      <c r="M102">
        <v>4</v>
      </c>
      <c r="N102">
        <v>0.45</v>
      </c>
      <c r="O102" s="498">
        <v>1.8458333333328483</v>
      </c>
    </row>
    <row r="103" spans="1:15" x14ac:dyDescent="0.2">
      <c r="A103">
        <v>102</v>
      </c>
      <c r="B103" t="s">
        <v>97</v>
      </c>
      <c r="C103">
        <v>1</v>
      </c>
      <c r="D103">
        <v>0.01</v>
      </c>
      <c r="E103">
        <v>0.01</v>
      </c>
      <c r="F103" s="446">
        <v>42830.511111111111</v>
      </c>
      <c r="G103">
        <v>1.0038</v>
      </c>
      <c r="H103" s="446">
        <v>42830.511111111111</v>
      </c>
      <c r="I103">
        <v>1.0038</v>
      </c>
      <c r="J103" s="446">
        <v>42830.512499999997</v>
      </c>
      <c r="K103">
        <v>1.0043</v>
      </c>
      <c r="L103">
        <v>0</v>
      </c>
      <c r="M103">
        <v>5</v>
      </c>
      <c r="N103">
        <v>0.5</v>
      </c>
      <c r="O103" s="498">
        <v>1.3888888861401938E-3</v>
      </c>
    </row>
    <row r="104" spans="1:15" x14ac:dyDescent="0.2">
      <c r="A104">
        <v>103</v>
      </c>
      <c r="B104" t="s">
        <v>97</v>
      </c>
      <c r="C104">
        <v>1</v>
      </c>
      <c r="D104">
        <v>0.01</v>
      </c>
      <c r="E104">
        <v>0.01</v>
      </c>
      <c r="F104" s="446">
        <v>42830.513888888891</v>
      </c>
      <c r="G104">
        <v>1.0052000000000001</v>
      </c>
      <c r="H104" s="446">
        <v>42830.513888888891</v>
      </c>
      <c r="I104">
        <v>1.0052000000000001</v>
      </c>
      <c r="J104" s="446">
        <v>42830.670138888891</v>
      </c>
      <c r="K104">
        <v>1.0057</v>
      </c>
      <c r="L104">
        <v>0</v>
      </c>
      <c r="M104">
        <v>4.999999999998181</v>
      </c>
      <c r="N104">
        <v>0.5</v>
      </c>
      <c r="O104" s="498">
        <v>0.15625</v>
      </c>
    </row>
    <row r="105" spans="1:15" x14ac:dyDescent="0.2">
      <c r="A105">
        <v>104</v>
      </c>
      <c r="B105" t="s">
        <v>97</v>
      </c>
      <c r="C105">
        <v>1</v>
      </c>
      <c r="D105">
        <v>0.01</v>
      </c>
      <c r="E105">
        <v>0.01</v>
      </c>
      <c r="F105" s="446">
        <v>42830.75277777778</v>
      </c>
      <c r="G105">
        <v>1.0072000000000001</v>
      </c>
      <c r="H105" s="446">
        <v>42830.75277777778</v>
      </c>
      <c r="I105">
        <v>1.0072000000000001</v>
      </c>
      <c r="J105" s="446">
        <v>42830.754861111112</v>
      </c>
      <c r="K105">
        <v>1.0077</v>
      </c>
      <c r="L105">
        <v>0</v>
      </c>
      <c r="M105">
        <v>4.999999999998181</v>
      </c>
      <c r="N105">
        <v>0.5</v>
      </c>
      <c r="O105" s="498">
        <v>2.0833333328482695E-3</v>
      </c>
    </row>
    <row r="106" spans="1:15" x14ac:dyDescent="0.2">
      <c r="A106">
        <v>105</v>
      </c>
      <c r="B106" t="s">
        <v>97</v>
      </c>
      <c r="C106">
        <v>1</v>
      </c>
      <c r="D106">
        <v>0.01</v>
      </c>
      <c r="E106">
        <v>0.01</v>
      </c>
      <c r="F106" s="446">
        <v>42831.035416666666</v>
      </c>
      <c r="G106">
        <v>1.0036</v>
      </c>
      <c r="H106" s="446">
        <v>42831.035416666666</v>
      </c>
      <c r="I106">
        <v>1.0036</v>
      </c>
      <c r="J106" s="446">
        <v>42831.292361111111</v>
      </c>
      <c r="K106">
        <v>1.0041</v>
      </c>
      <c r="L106">
        <v>0</v>
      </c>
      <c r="M106">
        <v>5</v>
      </c>
      <c r="N106">
        <v>0.5</v>
      </c>
      <c r="O106" s="498">
        <v>0.25694444444525288</v>
      </c>
    </row>
    <row r="107" spans="1:15" x14ac:dyDescent="0.2">
      <c r="A107">
        <v>106</v>
      </c>
      <c r="B107" t="s">
        <v>97</v>
      </c>
      <c r="C107">
        <v>1</v>
      </c>
      <c r="D107">
        <v>0.01</v>
      </c>
      <c r="E107">
        <v>0.01</v>
      </c>
      <c r="F107" s="446">
        <v>42831.29583333333</v>
      </c>
      <c r="G107">
        <v>1.0052000000000001</v>
      </c>
      <c r="H107" s="446">
        <v>42831.29583333333</v>
      </c>
      <c r="I107">
        <v>1.0052000000000001</v>
      </c>
      <c r="J107" s="446">
        <v>42831.298611111109</v>
      </c>
      <c r="K107">
        <v>1.0057</v>
      </c>
      <c r="L107">
        <v>0</v>
      </c>
      <c r="M107">
        <v>4.999999999998181</v>
      </c>
      <c r="N107">
        <v>0.5</v>
      </c>
      <c r="O107" s="498">
        <v>2.7777777795563452E-3</v>
      </c>
    </row>
    <row r="108" spans="1:15" x14ac:dyDescent="0.2">
      <c r="A108">
        <v>107</v>
      </c>
      <c r="B108" t="s">
        <v>97</v>
      </c>
      <c r="C108">
        <v>1</v>
      </c>
      <c r="D108">
        <v>0.01</v>
      </c>
      <c r="E108">
        <v>0.01</v>
      </c>
      <c r="F108" s="446">
        <v>42831.298611111109</v>
      </c>
      <c r="G108">
        <v>1.006</v>
      </c>
      <c r="H108" s="446">
        <v>42831.298611111109</v>
      </c>
      <c r="I108">
        <v>1.006</v>
      </c>
      <c r="J108" s="446">
        <v>42831.303472222222</v>
      </c>
      <c r="K108">
        <v>1.0065</v>
      </c>
      <c r="L108">
        <v>0</v>
      </c>
      <c r="M108">
        <v>5</v>
      </c>
      <c r="N108">
        <v>0.5</v>
      </c>
      <c r="O108" s="498">
        <v>4.8611111124046147E-3</v>
      </c>
    </row>
    <row r="109" spans="1:15" x14ac:dyDescent="0.2">
      <c r="A109">
        <v>108</v>
      </c>
      <c r="B109" t="s">
        <v>97</v>
      </c>
      <c r="C109">
        <v>1</v>
      </c>
      <c r="D109">
        <v>0.01</v>
      </c>
      <c r="E109">
        <v>0.01</v>
      </c>
      <c r="F109" s="446">
        <v>42831.304166666669</v>
      </c>
      <c r="G109">
        <v>1.0068999999999999</v>
      </c>
      <c r="H109" s="446">
        <v>42831.304166666669</v>
      </c>
      <c r="I109">
        <v>1.0068999999999999</v>
      </c>
      <c r="J109" s="446">
        <v>42832.702777777777</v>
      </c>
      <c r="K109">
        <v>1.0074000000000001</v>
      </c>
      <c r="L109">
        <v>0</v>
      </c>
      <c r="M109">
        <v>5.000000000001819</v>
      </c>
      <c r="N109">
        <v>0.53</v>
      </c>
      <c r="O109" s="498">
        <v>1.398611111108039</v>
      </c>
    </row>
    <row r="110" spans="1:15" x14ac:dyDescent="0.2">
      <c r="A110">
        <v>109</v>
      </c>
      <c r="B110" t="s">
        <v>97</v>
      </c>
      <c r="C110">
        <v>1</v>
      </c>
      <c r="D110">
        <v>0.01</v>
      </c>
      <c r="E110">
        <v>0.01</v>
      </c>
      <c r="F110" s="446">
        <v>42832.703472222223</v>
      </c>
      <c r="G110">
        <v>1.0078</v>
      </c>
      <c r="H110" s="446">
        <v>42832.703472222223</v>
      </c>
      <c r="I110">
        <v>1.0078</v>
      </c>
      <c r="J110" s="446">
        <v>42832.718055555553</v>
      </c>
      <c r="K110">
        <v>1.0083</v>
      </c>
      <c r="L110">
        <v>0</v>
      </c>
      <c r="M110">
        <v>5</v>
      </c>
      <c r="N110">
        <v>0.5</v>
      </c>
      <c r="O110" s="498">
        <v>1.4583333329937886E-2</v>
      </c>
    </row>
    <row r="111" spans="1:15" x14ac:dyDescent="0.2">
      <c r="A111">
        <v>110</v>
      </c>
      <c r="B111" t="s">
        <v>97</v>
      </c>
      <c r="C111">
        <v>1</v>
      </c>
      <c r="D111">
        <v>0.01</v>
      </c>
      <c r="E111">
        <v>0.01</v>
      </c>
      <c r="F111" s="446">
        <v>42832.74722222222</v>
      </c>
      <c r="G111">
        <v>1.0097</v>
      </c>
      <c r="H111" s="446">
        <v>42832.74722222222</v>
      </c>
      <c r="I111">
        <v>1.0097</v>
      </c>
      <c r="J111" s="446">
        <v>42835.043055555558</v>
      </c>
      <c r="K111">
        <v>1.0102</v>
      </c>
      <c r="L111">
        <v>0</v>
      </c>
      <c r="M111">
        <v>5</v>
      </c>
      <c r="N111">
        <v>0.52</v>
      </c>
      <c r="O111" s="498">
        <v>0.29583333333721384</v>
      </c>
    </row>
    <row r="112" spans="1:15" x14ac:dyDescent="0.2">
      <c r="A112">
        <v>111</v>
      </c>
      <c r="B112" t="s">
        <v>97</v>
      </c>
      <c r="C112">
        <v>1</v>
      </c>
      <c r="D112">
        <v>0.01</v>
      </c>
      <c r="E112">
        <v>0.01</v>
      </c>
      <c r="F112" s="446">
        <v>42835.905555555553</v>
      </c>
      <c r="G112">
        <v>1.0086999999999999</v>
      </c>
      <c r="H112" s="446">
        <v>42835.905555555553</v>
      </c>
      <c r="I112">
        <v>1.0086999999999999</v>
      </c>
      <c r="J112" s="446">
        <v>42836.104166666664</v>
      </c>
      <c r="K112">
        <v>1.0092000000000001</v>
      </c>
      <c r="L112">
        <v>0</v>
      </c>
      <c r="M112">
        <v>5.000000000001819</v>
      </c>
      <c r="N112">
        <v>0.53</v>
      </c>
      <c r="O112" s="498">
        <v>0.19861111111094942</v>
      </c>
    </row>
    <row r="113" spans="1:15" x14ac:dyDescent="0.2">
      <c r="A113">
        <v>112</v>
      </c>
      <c r="B113" t="s">
        <v>97</v>
      </c>
      <c r="C113">
        <v>1</v>
      </c>
      <c r="D113">
        <v>0.01</v>
      </c>
      <c r="E113">
        <v>0.01</v>
      </c>
      <c r="F113" s="446">
        <v>42836.895833333336</v>
      </c>
      <c r="G113">
        <v>1.0077</v>
      </c>
      <c r="H113" s="446">
        <v>42836.895833333336</v>
      </c>
      <c r="I113">
        <v>1.0077</v>
      </c>
      <c r="J113" s="446">
        <v>42837.734027777777</v>
      </c>
      <c r="K113">
        <v>1.0082</v>
      </c>
      <c r="L113">
        <v>0</v>
      </c>
      <c r="M113">
        <v>5</v>
      </c>
      <c r="N113">
        <v>0.53</v>
      </c>
      <c r="O113" s="498">
        <v>0.83819444444088731</v>
      </c>
    </row>
    <row r="114" spans="1:15" x14ac:dyDescent="0.2">
      <c r="A114">
        <v>113</v>
      </c>
      <c r="B114" t="s">
        <v>97</v>
      </c>
      <c r="C114">
        <v>4</v>
      </c>
      <c r="D114">
        <v>0.31</v>
      </c>
      <c r="E114">
        <v>0.42</v>
      </c>
      <c r="F114" s="446">
        <v>42837.734722222223</v>
      </c>
      <c r="G114">
        <v>1.0088999999999999</v>
      </c>
      <c r="H114" s="446">
        <v>42846.76458333333</v>
      </c>
      <c r="I114">
        <v>0.99950000000000006</v>
      </c>
      <c r="J114" s="446">
        <v>42864.390277777777</v>
      </c>
      <c r="K114">
        <v>1.0013000000000003</v>
      </c>
      <c r="L114">
        <v>93.999999999998181</v>
      </c>
      <c r="M114">
        <v>18.000000000003638</v>
      </c>
      <c r="N114">
        <v>26.729999999999997</v>
      </c>
      <c r="O114" s="498">
        <v>18.655555555553292</v>
      </c>
    </row>
    <row r="115" spans="1:15" x14ac:dyDescent="0.2">
      <c r="A115">
        <v>114</v>
      </c>
      <c r="B115" t="s">
        <v>98</v>
      </c>
      <c r="C115">
        <v>1</v>
      </c>
      <c r="D115">
        <v>0.01</v>
      </c>
      <c r="E115">
        <v>0.01</v>
      </c>
      <c r="F115" s="446">
        <v>42843.737500000003</v>
      </c>
      <c r="G115">
        <v>0.99639999999999995</v>
      </c>
      <c r="H115" s="446">
        <v>42843.737500000003</v>
      </c>
      <c r="I115">
        <v>0.99639999999999995</v>
      </c>
      <c r="J115" s="446">
        <v>42843.796527777777</v>
      </c>
      <c r="K115">
        <v>0.99590000000000012</v>
      </c>
      <c r="L115">
        <v>0</v>
      </c>
      <c r="M115">
        <v>4.999999999998181</v>
      </c>
      <c r="N115">
        <v>0.5</v>
      </c>
      <c r="O115" s="498">
        <v>5.9027777773735579E-2</v>
      </c>
    </row>
    <row r="116" spans="1:15" x14ac:dyDescent="0.2">
      <c r="A116">
        <v>115</v>
      </c>
      <c r="B116" t="s">
        <v>98</v>
      </c>
      <c r="C116">
        <v>1</v>
      </c>
      <c r="D116">
        <v>0.01</v>
      </c>
      <c r="E116">
        <v>0.01</v>
      </c>
      <c r="F116" s="446">
        <v>42844.375694444447</v>
      </c>
      <c r="G116">
        <v>0.99719999999999998</v>
      </c>
      <c r="H116" s="446">
        <v>42844.375694444447</v>
      </c>
      <c r="I116">
        <v>0.99719999999999998</v>
      </c>
      <c r="J116" s="446">
        <v>42844.40347222222</v>
      </c>
      <c r="K116">
        <v>0.99670000000000003</v>
      </c>
      <c r="L116">
        <v>0</v>
      </c>
      <c r="M116">
        <v>5</v>
      </c>
      <c r="N116">
        <v>0.5</v>
      </c>
      <c r="O116" s="498">
        <v>2.7777777773735579E-2</v>
      </c>
    </row>
    <row r="117" spans="1:15" x14ac:dyDescent="0.2">
      <c r="A117">
        <v>116</v>
      </c>
      <c r="B117" t="s">
        <v>98</v>
      </c>
      <c r="C117">
        <v>1</v>
      </c>
      <c r="D117">
        <v>0.01</v>
      </c>
      <c r="E117">
        <v>0.01</v>
      </c>
      <c r="F117" s="446">
        <v>42845.286805555559</v>
      </c>
      <c r="G117">
        <v>0.99580000000000002</v>
      </c>
      <c r="H117" s="446">
        <v>42845.286805555559</v>
      </c>
      <c r="I117">
        <v>0.99580000000000002</v>
      </c>
      <c r="J117" s="446">
        <v>42845.344444444447</v>
      </c>
      <c r="K117">
        <v>0.99529999999999996</v>
      </c>
      <c r="L117">
        <v>0</v>
      </c>
      <c r="M117">
        <v>5</v>
      </c>
      <c r="N117">
        <v>0.5</v>
      </c>
      <c r="O117" s="498">
        <v>5.7638888887595385E-2</v>
      </c>
    </row>
    <row r="118" spans="1:15" x14ac:dyDescent="0.2">
      <c r="A118">
        <v>117</v>
      </c>
      <c r="B118" t="s">
        <v>98</v>
      </c>
      <c r="C118">
        <v>3</v>
      </c>
      <c r="D118">
        <v>0.1</v>
      </c>
      <c r="E118">
        <v>0.14000000000000001</v>
      </c>
      <c r="F118" s="446">
        <v>42845.651388888888</v>
      </c>
      <c r="G118">
        <v>0.99429999999999996</v>
      </c>
      <c r="H118" s="446">
        <v>42846.799305555556</v>
      </c>
      <c r="I118">
        <v>0.99780000000000002</v>
      </c>
      <c r="J118" s="446">
        <v>42848.875</v>
      </c>
      <c r="K118">
        <v>0.99530000000000007</v>
      </c>
      <c r="L118">
        <v>35</v>
      </c>
      <c r="M118">
        <v>25</v>
      </c>
      <c r="N118">
        <v>27.1</v>
      </c>
      <c r="O118" s="498">
        <v>1.2236111111124046</v>
      </c>
    </row>
    <row r="119" spans="1:15" x14ac:dyDescent="0.2">
      <c r="A119">
        <v>118</v>
      </c>
      <c r="B119" t="s">
        <v>98</v>
      </c>
      <c r="C119">
        <v>1</v>
      </c>
      <c r="D119">
        <v>0.01</v>
      </c>
      <c r="E119">
        <v>0.01</v>
      </c>
      <c r="F119" s="446">
        <v>42848.883333333331</v>
      </c>
      <c r="G119">
        <v>0.99280000000000002</v>
      </c>
      <c r="H119" s="446">
        <v>42848.883333333331</v>
      </c>
      <c r="I119">
        <v>0.99280000000000002</v>
      </c>
      <c r="J119" s="446">
        <v>42848.884027777778</v>
      </c>
      <c r="K119">
        <v>0.99229999999999996</v>
      </c>
      <c r="L119">
        <v>0</v>
      </c>
      <c r="M119">
        <v>5</v>
      </c>
      <c r="N119">
        <v>0.5</v>
      </c>
      <c r="O119" s="498">
        <v>-0.99930555555329192</v>
      </c>
    </row>
    <row r="120" spans="1:15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46">
        <v>42848.884027777778</v>
      </c>
      <c r="G120">
        <v>0.99199999999999999</v>
      </c>
      <c r="H120" s="446">
        <v>42848.884027777778</v>
      </c>
      <c r="I120">
        <v>0.99199999999999999</v>
      </c>
      <c r="J120" s="446">
        <v>42848.915277777778</v>
      </c>
      <c r="K120">
        <v>0.99150000000000005</v>
      </c>
      <c r="L120">
        <v>0</v>
      </c>
      <c r="M120">
        <v>5</v>
      </c>
      <c r="N120">
        <v>0.5</v>
      </c>
      <c r="O120" s="498">
        <v>-0.96875</v>
      </c>
    </row>
    <row r="121" spans="1:15" x14ac:dyDescent="0.2">
      <c r="A121">
        <v>120</v>
      </c>
      <c r="B121" t="s">
        <v>98</v>
      </c>
      <c r="C121">
        <v>4</v>
      </c>
      <c r="D121">
        <v>0.31</v>
      </c>
      <c r="E121">
        <v>0.32</v>
      </c>
      <c r="F121" s="446">
        <v>42848.915972222225</v>
      </c>
      <c r="G121">
        <v>0.9909</v>
      </c>
      <c r="H121" s="446">
        <v>42849.130555555559</v>
      </c>
      <c r="I121">
        <v>0.99690000000000001</v>
      </c>
      <c r="J121" s="446">
        <v>42849.263194444444</v>
      </c>
      <c r="K121">
        <v>0.99609999999999987</v>
      </c>
      <c r="L121">
        <v>60</v>
      </c>
      <c r="M121">
        <v>8.000000000001819</v>
      </c>
      <c r="N121">
        <v>19.509999999999998</v>
      </c>
      <c r="O121" s="498">
        <v>-0.65277777778101154</v>
      </c>
    </row>
    <row r="122" spans="1:15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46">
        <v>42849.263194444444</v>
      </c>
      <c r="G122">
        <v>0.99580000000000002</v>
      </c>
      <c r="H122" s="446">
        <v>42849.263194444444</v>
      </c>
      <c r="I122">
        <v>0.99580000000000002</v>
      </c>
      <c r="J122" s="446">
        <v>42849.286111111112</v>
      </c>
      <c r="K122">
        <v>0.99529999999999996</v>
      </c>
      <c r="L122">
        <v>0</v>
      </c>
      <c r="M122">
        <v>5</v>
      </c>
      <c r="N122">
        <v>0.5</v>
      </c>
      <c r="O122" s="498">
        <v>2.2916666668606922E-2</v>
      </c>
    </row>
    <row r="123" spans="1:15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46">
        <v>42849.292361111111</v>
      </c>
      <c r="G123">
        <v>0.99519999999999997</v>
      </c>
      <c r="H123" s="446">
        <v>42849.292361111111</v>
      </c>
      <c r="I123">
        <v>0.99519999999999997</v>
      </c>
      <c r="J123" s="446">
        <v>42849.324999999997</v>
      </c>
      <c r="K123">
        <v>0.99470000000000003</v>
      </c>
      <c r="L123">
        <v>0</v>
      </c>
      <c r="M123">
        <v>5</v>
      </c>
      <c r="N123">
        <v>0.5</v>
      </c>
      <c r="O123" s="498">
        <v>3.2638888886140194E-2</v>
      </c>
    </row>
    <row r="124" spans="1:15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46">
        <v>42849.331250000003</v>
      </c>
      <c r="G124">
        <v>0.99439999999999995</v>
      </c>
      <c r="H124" s="446">
        <v>42849.331250000003</v>
      </c>
      <c r="I124">
        <v>0.99439999999999995</v>
      </c>
      <c r="J124" s="446">
        <v>42849.338194444441</v>
      </c>
      <c r="K124">
        <v>0.99390000000000001</v>
      </c>
      <c r="L124">
        <v>0</v>
      </c>
      <c r="M124">
        <v>5</v>
      </c>
      <c r="N124">
        <v>0.5</v>
      </c>
      <c r="O124" s="498">
        <v>6.9444444379769266E-3</v>
      </c>
    </row>
    <row r="125" spans="1:15" x14ac:dyDescent="0.2">
      <c r="A125">
        <v>124</v>
      </c>
      <c r="B125" t="s">
        <v>98</v>
      </c>
      <c r="C125">
        <v>1</v>
      </c>
      <c r="D125">
        <v>0.01</v>
      </c>
      <c r="E125">
        <v>0.01</v>
      </c>
      <c r="F125" s="446">
        <v>42849.45208333333</v>
      </c>
      <c r="G125">
        <v>0.99439999999999995</v>
      </c>
      <c r="H125" s="446">
        <v>42849.45208333333</v>
      </c>
      <c r="I125">
        <v>0.99439999999999995</v>
      </c>
      <c r="J125" s="446">
        <v>42849.553472222222</v>
      </c>
      <c r="K125">
        <v>0.99390000000000001</v>
      </c>
      <c r="L125">
        <v>0</v>
      </c>
      <c r="M125">
        <v>5</v>
      </c>
      <c r="N125">
        <v>0.5</v>
      </c>
      <c r="O125" s="498">
        <v>0.10138888889196096</v>
      </c>
    </row>
    <row r="126" spans="1:15" x14ac:dyDescent="0.2">
      <c r="A126">
        <v>125</v>
      </c>
      <c r="B126" t="s">
        <v>98</v>
      </c>
      <c r="C126">
        <v>1</v>
      </c>
      <c r="D126">
        <v>0.01</v>
      </c>
      <c r="E126">
        <v>0.01</v>
      </c>
      <c r="F126" s="446">
        <v>42850.286111111112</v>
      </c>
      <c r="G126">
        <v>0.99450000000000005</v>
      </c>
      <c r="H126" s="446">
        <v>42850.286111111112</v>
      </c>
      <c r="I126">
        <v>0.99450000000000005</v>
      </c>
      <c r="J126" s="446">
        <v>42850.51458333333</v>
      </c>
      <c r="K126">
        <v>0.99400000000000011</v>
      </c>
      <c r="L126">
        <v>0</v>
      </c>
      <c r="M126">
        <v>4.999999999998181</v>
      </c>
      <c r="N126">
        <v>0.5</v>
      </c>
      <c r="O126" s="498">
        <v>0.22847222221753327</v>
      </c>
    </row>
    <row r="127" spans="1:15" x14ac:dyDescent="0.2">
      <c r="A127">
        <v>126</v>
      </c>
      <c r="B127" t="s">
        <v>98</v>
      </c>
      <c r="C127">
        <v>2</v>
      </c>
      <c r="D127">
        <v>0.03</v>
      </c>
      <c r="E127">
        <v>0.04</v>
      </c>
      <c r="F127" s="446">
        <v>42850.605555555558</v>
      </c>
      <c r="G127">
        <v>0.9919</v>
      </c>
      <c r="H127" s="446">
        <v>42853.219444444447</v>
      </c>
      <c r="I127">
        <v>0.99439999999999995</v>
      </c>
      <c r="J127" s="446">
        <v>42853.37777777778</v>
      </c>
      <c r="K127">
        <v>0.99239999999999984</v>
      </c>
      <c r="L127">
        <v>25</v>
      </c>
      <c r="M127">
        <v>20.000000000001819</v>
      </c>
      <c r="N127">
        <v>4.68</v>
      </c>
      <c r="O127" s="498">
        <v>2.7722222222218988</v>
      </c>
    </row>
    <row r="128" spans="1:15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46">
        <v>42853.379166666666</v>
      </c>
      <c r="G128">
        <v>0.99109999999999998</v>
      </c>
      <c r="H128" s="446">
        <v>42853.379166666666</v>
      </c>
      <c r="I128">
        <v>0.99109999999999998</v>
      </c>
      <c r="J128" s="446">
        <v>42853.379166666666</v>
      </c>
      <c r="K128">
        <v>0.99059999999999993</v>
      </c>
      <c r="L128">
        <v>0</v>
      </c>
      <c r="M128">
        <v>5</v>
      </c>
      <c r="N128">
        <v>0.5</v>
      </c>
      <c r="O128" s="498">
        <v>0</v>
      </c>
    </row>
    <row r="129" spans="1:15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46">
        <v>42853.379166666666</v>
      </c>
      <c r="G129">
        <v>0.99029999999999996</v>
      </c>
      <c r="H129" s="446">
        <v>42853.379166666666</v>
      </c>
      <c r="I129">
        <v>0.99029999999999996</v>
      </c>
      <c r="J129" s="446">
        <v>42853.379166666666</v>
      </c>
      <c r="K129">
        <v>0.98980000000000001</v>
      </c>
      <c r="L129">
        <v>0</v>
      </c>
      <c r="M129">
        <v>5</v>
      </c>
      <c r="N129">
        <v>0.51</v>
      </c>
      <c r="O129" s="498">
        <v>0</v>
      </c>
    </row>
    <row r="130" spans="1:15" x14ac:dyDescent="0.2">
      <c r="A130">
        <v>129</v>
      </c>
      <c r="B130" t="s">
        <v>98</v>
      </c>
      <c r="C130">
        <v>1</v>
      </c>
      <c r="D130">
        <v>0.01</v>
      </c>
      <c r="E130">
        <v>0.01</v>
      </c>
      <c r="F130" s="446">
        <v>42853.379861111112</v>
      </c>
      <c r="G130">
        <v>0.99009999999999998</v>
      </c>
      <c r="H130" s="446">
        <v>42853.379861111112</v>
      </c>
      <c r="I130">
        <v>0.99009999999999998</v>
      </c>
      <c r="J130" s="446">
        <v>42853.386111111111</v>
      </c>
      <c r="K130">
        <v>0.98960000000000004</v>
      </c>
      <c r="L130">
        <v>0</v>
      </c>
      <c r="M130">
        <v>5</v>
      </c>
      <c r="N130">
        <v>0.51</v>
      </c>
      <c r="O130" s="498">
        <v>6.2499999985448085E-3</v>
      </c>
    </row>
    <row r="131" spans="1:15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46">
        <v>42853.622916666667</v>
      </c>
      <c r="G131">
        <v>0.99419999999999997</v>
      </c>
      <c r="H131" s="446">
        <v>42853.622916666667</v>
      </c>
      <c r="I131">
        <v>0.99419999999999997</v>
      </c>
      <c r="J131" s="446">
        <v>42853.689583333333</v>
      </c>
      <c r="K131">
        <v>0.99369999999999992</v>
      </c>
      <c r="L131">
        <v>0</v>
      </c>
      <c r="M131">
        <v>5</v>
      </c>
      <c r="N131">
        <v>0.5</v>
      </c>
      <c r="O131" s="498">
        <v>6.6666666665696539E-2</v>
      </c>
    </row>
    <row r="132" spans="1:15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46">
        <v>42856.654166666667</v>
      </c>
      <c r="G132">
        <v>0.99470000000000003</v>
      </c>
      <c r="H132" s="446">
        <v>42856.654166666667</v>
      </c>
      <c r="I132">
        <v>0.99470000000000003</v>
      </c>
      <c r="J132" s="446">
        <v>42857.390972222223</v>
      </c>
      <c r="K132">
        <v>0.99400000000000011</v>
      </c>
      <c r="L132">
        <v>0</v>
      </c>
      <c r="M132">
        <v>6.999999999998181</v>
      </c>
      <c r="N132">
        <v>0.53</v>
      </c>
      <c r="O132" s="498">
        <v>0.73680555555620231</v>
      </c>
    </row>
    <row r="133" spans="1:15" x14ac:dyDescent="0.2">
      <c r="A133">
        <v>132</v>
      </c>
      <c r="B133" t="s">
        <v>98</v>
      </c>
      <c r="C133">
        <v>1</v>
      </c>
      <c r="D133">
        <v>0.01</v>
      </c>
      <c r="E133">
        <v>0.01</v>
      </c>
      <c r="F133" s="446">
        <v>42857.508333333331</v>
      </c>
      <c r="G133">
        <v>0.99439999999999995</v>
      </c>
      <c r="H133" s="446">
        <v>42857.508333333331</v>
      </c>
      <c r="I133">
        <v>0.99439999999999995</v>
      </c>
      <c r="J133" s="446">
        <v>42857.563194444447</v>
      </c>
      <c r="K133">
        <v>0.99390000000000001</v>
      </c>
      <c r="L133">
        <v>0</v>
      </c>
      <c r="M133">
        <v>5</v>
      </c>
      <c r="N133">
        <v>0.5</v>
      </c>
      <c r="O133" s="498">
        <v>5.4861111115314998E-2</v>
      </c>
    </row>
    <row r="134" spans="1:15" x14ac:dyDescent="0.2">
      <c r="A134">
        <v>133</v>
      </c>
      <c r="B134" t="s">
        <v>98</v>
      </c>
      <c r="C134">
        <v>1</v>
      </c>
      <c r="D134">
        <v>0.01</v>
      </c>
      <c r="E134">
        <v>0.01</v>
      </c>
      <c r="F134" s="446">
        <v>42857.645833333336</v>
      </c>
      <c r="G134">
        <v>0.99309999999999998</v>
      </c>
      <c r="H134" s="446">
        <v>42857.645833333336</v>
      </c>
      <c r="I134">
        <v>0.99309999999999998</v>
      </c>
      <c r="J134" s="446">
        <v>42857.65625</v>
      </c>
      <c r="K134">
        <v>0.99260000000000004</v>
      </c>
      <c r="L134">
        <v>0</v>
      </c>
      <c r="M134">
        <v>5</v>
      </c>
      <c r="N134">
        <v>0.5</v>
      </c>
      <c r="O134" s="498">
        <v>1.0416666664241347E-2</v>
      </c>
    </row>
    <row r="135" spans="1:15" x14ac:dyDescent="0.2">
      <c r="A135">
        <v>134</v>
      </c>
      <c r="B135" t="s">
        <v>98</v>
      </c>
      <c r="C135">
        <v>1</v>
      </c>
      <c r="D135">
        <v>0.01</v>
      </c>
      <c r="E135">
        <v>0.01</v>
      </c>
      <c r="F135" s="446">
        <v>42858.411805555559</v>
      </c>
      <c r="G135">
        <v>0.98909999999999998</v>
      </c>
      <c r="H135" s="446">
        <v>42858.411805555559</v>
      </c>
      <c r="I135">
        <v>0.98909999999999998</v>
      </c>
      <c r="J135" s="446">
        <v>42859.676388888889</v>
      </c>
      <c r="K135">
        <v>0.98809999999999987</v>
      </c>
      <c r="L135">
        <v>0</v>
      </c>
      <c r="M135">
        <v>10.000000000001819</v>
      </c>
      <c r="N135">
        <v>0.49</v>
      </c>
      <c r="O135" s="498">
        <v>1.2645833333299379</v>
      </c>
    </row>
    <row r="136" spans="1:15" x14ac:dyDescent="0.2">
      <c r="A136">
        <v>135</v>
      </c>
      <c r="B136" t="s">
        <v>98</v>
      </c>
      <c r="C136">
        <v>1</v>
      </c>
      <c r="D136">
        <v>0.01</v>
      </c>
      <c r="E136">
        <v>0.01</v>
      </c>
      <c r="F136" s="446">
        <v>42859.75277777778</v>
      </c>
      <c r="G136">
        <v>0.98809999999999998</v>
      </c>
      <c r="H136" s="446">
        <v>42859.75277777778</v>
      </c>
      <c r="I136">
        <v>0.98809999999999998</v>
      </c>
      <c r="J136" s="446">
        <v>42859.767361111109</v>
      </c>
      <c r="K136">
        <v>0.98760000000000014</v>
      </c>
      <c r="L136">
        <v>0</v>
      </c>
      <c r="M136">
        <v>4.999999999998181</v>
      </c>
      <c r="N136">
        <v>0.51</v>
      </c>
      <c r="O136" s="498">
        <v>1.4583333329937886E-2</v>
      </c>
    </row>
    <row r="137" spans="1:15" x14ac:dyDescent="0.2">
      <c r="A137">
        <v>136</v>
      </c>
      <c r="B137" t="s">
        <v>98</v>
      </c>
      <c r="C137">
        <v>3</v>
      </c>
      <c r="D137">
        <v>0.31</v>
      </c>
      <c r="E137">
        <v>0.32</v>
      </c>
      <c r="F137" s="446">
        <v>42859.917361111111</v>
      </c>
      <c r="G137">
        <v>0.98609999999999998</v>
      </c>
      <c r="H137" s="446">
        <v>42867.645138888889</v>
      </c>
      <c r="I137">
        <v>1.0008999999999999</v>
      </c>
      <c r="J137" s="446">
        <v>42867.652777777781</v>
      </c>
      <c r="K137">
        <v>0.99980000000000002</v>
      </c>
      <c r="L137">
        <v>147.99999999999818</v>
      </c>
      <c r="M137">
        <v>10.999999999998181</v>
      </c>
      <c r="N137">
        <v>19.02</v>
      </c>
      <c r="O137" s="498">
        <v>5.7354166666700621</v>
      </c>
    </row>
    <row r="138" spans="1:15" x14ac:dyDescent="0.2">
      <c r="A138">
        <v>137</v>
      </c>
      <c r="B138" t="s">
        <v>97</v>
      </c>
      <c r="C138">
        <v>1</v>
      </c>
      <c r="D138">
        <v>0.01</v>
      </c>
      <c r="E138">
        <v>0.01</v>
      </c>
      <c r="F138" s="446">
        <v>42864.492361111108</v>
      </c>
      <c r="G138">
        <v>1.0037</v>
      </c>
      <c r="H138" s="446">
        <v>42864.492361111108</v>
      </c>
      <c r="I138">
        <v>1.0037</v>
      </c>
      <c r="J138" s="446">
        <v>42864.497916666667</v>
      </c>
      <c r="K138">
        <v>1.0042</v>
      </c>
      <c r="L138">
        <v>0</v>
      </c>
      <c r="M138">
        <v>5</v>
      </c>
      <c r="N138">
        <v>0.5</v>
      </c>
      <c r="O138" s="498">
        <v>5.5555555591126904E-3</v>
      </c>
    </row>
    <row r="139" spans="1:15" x14ac:dyDescent="0.2">
      <c r="A139">
        <v>138</v>
      </c>
      <c r="B139" t="s">
        <v>97</v>
      </c>
      <c r="C139">
        <v>1</v>
      </c>
      <c r="D139">
        <v>0.01</v>
      </c>
      <c r="E139">
        <v>0.01</v>
      </c>
      <c r="F139" s="446">
        <v>42864.499305555553</v>
      </c>
      <c r="G139">
        <v>1.0048999999999999</v>
      </c>
      <c r="H139" s="446">
        <v>42864.499305555553</v>
      </c>
      <c r="I139">
        <v>1.0048999999999999</v>
      </c>
      <c r="J139" s="446">
        <v>42864.53125</v>
      </c>
      <c r="K139">
        <v>1.0054000000000001</v>
      </c>
      <c r="L139">
        <v>0</v>
      </c>
      <c r="M139">
        <v>5.000000000001819</v>
      </c>
      <c r="N139">
        <v>0.5</v>
      </c>
      <c r="O139" s="498">
        <v>3.1944444446708076E-2</v>
      </c>
    </row>
    <row r="140" spans="1:15" x14ac:dyDescent="0.2">
      <c r="A140">
        <v>139</v>
      </c>
      <c r="B140" t="s">
        <v>97</v>
      </c>
      <c r="C140">
        <v>1</v>
      </c>
      <c r="D140">
        <v>0.01</v>
      </c>
      <c r="E140">
        <v>0.01</v>
      </c>
      <c r="F140" s="446">
        <v>42865.877083333333</v>
      </c>
      <c r="G140">
        <v>1.0089999999999999</v>
      </c>
      <c r="H140" s="446">
        <v>42865.877083333333</v>
      </c>
      <c r="I140">
        <v>1.0089999999999999</v>
      </c>
      <c r="J140" s="446">
        <v>42866.209027777775</v>
      </c>
      <c r="K140">
        <v>1.0094000000000001</v>
      </c>
      <c r="L140">
        <v>0</v>
      </c>
      <c r="M140">
        <v>4.000000000001819</v>
      </c>
      <c r="N140">
        <v>0.48</v>
      </c>
      <c r="O140" s="498">
        <v>0.3319444444423425</v>
      </c>
    </row>
    <row r="141" spans="1:15" x14ac:dyDescent="0.2">
      <c r="A141">
        <v>140</v>
      </c>
      <c r="B141" t="s">
        <v>97</v>
      </c>
      <c r="C141">
        <v>1</v>
      </c>
      <c r="D141">
        <v>0.01</v>
      </c>
      <c r="E141">
        <v>0.01</v>
      </c>
      <c r="F141" s="446">
        <v>42866.512499999997</v>
      </c>
      <c r="G141">
        <v>1.0094000000000001</v>
      </c>
      <c r="H141" s="446">
        <v>42866.512499999997</v>
      </c>
      <c r="I141">
        <v>1.0094000000000001</v>
      </c>
      <c r="J141" s="446">
        <v>42866.522222222222</v>
      </c>
      <c r="K141">
        <v>1.0099</v>
      </c>
      <c r="L141">
        <v>0</v>
      </c>
      <c r="M141">
        <v>5</v>
      </c>
      <c r="N141">
        <v>0.5</v>
      </c>
      <c r="O141" s="498">
        <v>9.7222222248092294E-3</v>
      </c>
    </row>
    <row r="142" spans="1:15" x14ac:dyDescent="0.2">
      <c r="A142">
        <v>141</v>
      </c>
      <c r="B142" t="s">
        <v>97</v>
      </c>
      <c r="C142">
        <v>4</v>
      </c>
      <c r="D142">
        <v>0.31</v>
      </c>
      <c r="E142">
        <v>0.32</v>
      </c>
      <c r="F142" s="446">
        <v>42866.557638888888</v>
      </c>
      <c r="G142">
        <v>1.0097</v>
      </c>
      <c r="H142" s="446">
        <v>43035.445138888892</v>
      </c>
      <c r="I142">
        <v>1.0022</v>
      </c>
      <c r="J142" s="446">
        <v>43035.49722222222</v>
      </c>
      <c r="K142">
        <v>1.0028999999999999</v>
      </c>
      <c r="L142">
        <v>75</v>
      </c>
      <c r="M142">
        <v>6.999999999998181</v>
      </c>
      <c r="N142">
        <v>19.25</v>
      </c>
      <c r="O142" s="498">
        <v>120.93958333333285</v>
      </c>
    </row>
    <row r="143" spans="1:15" x14ac:dyDescent="0.2">
      <c r="A143">
        <v>142</v>
      </c>
      <c r="B143" t="s">
        <v>98</v>
      </c>
      <c r="C143">
        <v>1</v>
      </c>
      <c r="D143">
        <v>0.1</v>
      </c>
      <c r="E143">
        <v>0.1</v>
      </c>
      <c r="F143" s="446">
        <v>42867.652777777781</v>
      </c>
      <c r="G143">
        <v>0.99939999999999996</v>
      </c>
      <c r="H143" s="446">
        <v>42867.652777777781</v>
      </c>
      <c r="I143">
        <v>0.99939999999999996</v>
      </c>
      <c r="J143" s="446">
        <v>42867.652777777781</v>
      </c>
      <c r="K143">
        <v>0.99970000000000003</v>
      </c>
      <c r="L143">
        <v>0</v>
      </c>
      <c r="M143">
        <v>-3</v>
      </c>
      <c r="N143">
        <v>-3</v>
      </c>
      <c r="O143" s="498">
        <v>0</v>
      </c>
    </row>
    <row r="144" spans="1:15" x14ac:dyDescent="0.2">
      <c r="A144">
        <v>143</v>
      </c>
      <c r="B144" t="s">
        <v>98</v>
      </c>
      <c r="C144">
        <v>2</v>
      </c>
      <c r="D144">
        <v>0.03</v>
      </c>
      <c r="E144">
        <v>0.04</v>
      </c>
      <c r="F144" s="446">
        <v>42867.652777777781</v>
      </c>
      <c r="G144">
        <v>0.99909999999999999</v>
      </c>
      <c r="H144" s="446">
        <v>42870.185416666667</v>
      </c>
      <c r="I144">
        <v>1.0012000000000001</v>
      </c>
      <c r="J144" s="446">
        <v>42870.37222222222</v>
      </c>
      <c r="K144">
        <v>0.99939999999999996</v>
      </c>
      <c r="L144">
        <v>21</v>
      </c>
      <c r="M144">
        <v>18</v>
      </c>
      <c r="N144">
        <v>4.9300000000000006</v>
      </c>
      <c r="O144" s="498">
        <v>0.71944444443943212</v>
      </c>
    </row>
    <row r="145" spans="1:15" x14ac:dyDescent="0.2">
      <c r="A145">
        <v>144</v>
      </c>
      <c r="B145" t="s">
        <v>98</v>
      </c>
      <c r="C145">
        <v>1</v>
      </c>
      <c r="D145">
        <v>0.01</v>
      </c>
      <c r="E145">
        <v>0.01</v>
      </c>
      <c r="F145" s="446">
        <v>42870.525000000001</v>
      </c>
      <c r="G145">
        <v>0.99639999999999995</v>
      </c>
      <c r="H145" s="446">
        <v>42870.525000000001</v>
      </c>
      <c r="I145">
        <v>0.99639999999999995</v>
      </c>
      <c r="J145" s="446">
        <v>42870.988888888889</v>
      </c>
      <c r="K145">
        <v>0.99590000000000012</v>
      </c>
      <c r="L145">
        <v>0</v>
      </c>
      <c r="M145">
        <v>4.999999999998181</v>
      </c>
      <c r="N145">
        <v>0.5</v>
      </c>
      <c r="O145" s="498">
        <v>0.46388888888759539</v>
      </c>
    </row>
    <row r="146" spans="1:15" x14ac:dyDescent="0.2">
      <c r="A146">
        <v>145</v>
      </c>
      <c r="B146" t="s">
        <v>98</v>
      </c>
      <c r="C146">
        <v>1</v>
      </c>
      <c r="D146">
        <v>0.01</v>
      </c>
      <c r="E146">
        <v>0.01</v>
      </c>
      <c r="F146" s="446">
        <v>42871.306944444441</v>
      </c>
      <c r="G146">
        <v>0.99260000000000004</v>
      </c>
      <c r="H146" s="446">
        <v>42871.306944444441</v>
      </c>
      <c r="I146">
        <v>0.99260000000000004</v>
      </c>
      <c r="J146" s="446">
        <v>42871.365277777775</v>
      </c>
      <c r="K146">
        <v>0.99209999999999987</v>
      </c>
      <c r="L146">
        <v>0</v>
      </c>
      <c r="M146">
        <v>5.000000000001819</v>
      </c>
      <c r="N146">
        <v>0.5</v>
      </c>
      <c r="O146" s="498">
        <v>5.8333333334303461E-2</v>
      </c>
    </row>
    <row r="147" spans="1:15" x14ac:dyDescent="0.2">
      <c r="A147">
        <v>146</v>
      </c>
      <c r="B147" t="s">
        <v>98</v>
      </c>
      <c r="C147">
        <v>1</v>
      </c>
      <c r="D147">
        <v>0.01</v>
      </c>
      <c r="E147">
        <v>0.01</v>
      </c>
      <c r="F147" s="446">
        <v>42871.375</v>
      </c>
      <c r="G147">
        <v>0.99050000000000005</v>
      </c>
      <c r="H147" s="446">
        <v>42871.375</v>
      </c>
      <c r="I147">
        <v>0.99050000000000005</v>
      </c>
      <c r="J147" s="446">
        <v>42871.443055555559</v>
      </c>
      <c r="K147">
        <v>0.9900000000000001</v>
      </c>
      <c r="L147">
        <v>0</v>
      </c>
      <c r="M147">
        <v>4.999999999998181</v>
      </c>
      <c r="N147">
        <v>0.51</v>
      </c>
      <c r="O147" s="498">
        <v>6.805555555911269E-2</v>
      </c>
    </row>
    <row r="148" spans="1:15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46">
        <v>42871.521527777775</v>
      </c>
      <c r="G148">
        <v>0.99029999999999996</v>
      </c>
      <c r="H148" s="446">
        <v>42871.521527777775</v>
      </c>
      <c r="I148">
        <v>0.99029999999999996</v>
      </c>
      <c r="J148" s="446">
        <v>42871.525694444441</v>
      </c>
      <c r="K148">
        <v>0.98980000000000001</v>
      </c>
      <c r="L148">
        <v>0</v>
      </c>
      <c r="M148">
        <v>5</v>
      </c>
      <c r="N148">
        <v>0.51</v>
      </c>
      <c r="O148" s="498">
        <v>4.166666665696539E-3</v>
      </c>
    </row>
    <row r="149" spans="1:15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46">
        <v>42871.754166666666</v>
      </c>
      <c r="G149">
        <v>0.98519999999999996</v>
      </c>
      <c r="H149" s="446">
        <v>42871.754166666666</v>
      </c>
      <c r="I149">
        <v>0.98519999999999996</v>
      </c>
      <c r="J149" s="446">
        <v>42871.982638888891</v>
      </c>
      <c r="K149">
        <v>0.98470000000000002</v>
      </c>
      <c r="L149">
        <v>0</v>
      </c>
      <c r="M149">
        <v>5</v>
      </c>
      <c r="N149">
        <v>0.51</v>
      </c>
      <c r="O149" s="498">
        <v>0.22847222222480923</v>
      </c>
    </row>
    <row r="150" spans="1:15" x14ac:dyDescent="0.2">
      <c r="A150">
        <v>149</v>
      </c>
      <c r="B150" t="s">
        <v>98</v>
      </c>
      <c r="C150">
        <v>1</v>
      </c>
      <c r="D150">
        <v>0.01</v>
      </c>
      <c r="E150">
        <v>0.01</v>
      </c>
      <c r="F150" s="446">
        <v>42872.402083333334</v>
      </c>
      <c r="G150">
        <v>0.98399999999999999</v>
      </c>
      <c r="H150" s="446">
        <v>42872.402083333334</v>
      </c>
      <c r="I150">
        <v>0.98399999999999999</v>
      </c>
      <c r="J150" s="446">
        <v>42872.438194444447</v>
      </c>
      <c r="K150">
        <v>0.98349999999999993</v>
      </c>
      <c r="L150">
        <v>0</v>
      </c>
      <c r="M150">
        <v>5</v>
      </c>
      <c r="N150">
        <v>0.51</v>
      </c>
      <c r="O150" s="498">
        <v>3.6111111112404615E-2</v>
      </c>
    </row>
    <row r="151" spans="1:15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46">
        <v>42872.584027777775</v>
      </c>
      <c r="G151">
        <v>0.97919999999999996</v>
      </c>
      <c r="H151" s="446">
        <v>42872.584027777775</v>
      </c>
      <c r="I151">
        <v>0.97919999999999996</v>
      </c>
      <c r="J151" s="446">
        <v>42872.592361111114</v>
      </c>
      <c r="K151">
        <v>0.97870000000000001</v>
      </c>
      <c r="L151">
        <v>0</v>
      </c>
      <c r="M151">
        <v>5</v>
      </c>
      <c r="N151">
        <v>0.51</v>
      </c>
      <c r="O151" s="498">
        <v>8.3333333386690356E-3</v>
      </c>
    </row>
    <row r="152" spans="1:15" x14ac:dyDescent="0.2">
      <c r="A152">
        <v>151</v>
      </c>
      <c r="B152" t="s">
        <v>98</v>
      </c>
      <c r="C152">
        <v>1</v>
      </c>
      <c r="D152">
        <v>0.01</v>
      </c>
      <c r="E152">
        <v>0.01</v>
      </c>
      <c r="F152" s="446">
        <v>42872.59652777778</v>
      </c>
      <c r="G152">
        <v>0.97770000000000001</v>
      </c>
      <c r="H152" s="446">
        <v>42872.59652777778</v>
      </c>
      <c r="I152">
        <v>0.97770000000000001</v>
      </c>
      <c r="J152" s="446">
        <v>42873.520138888889</v>
      </c>
      <c r="K152">
        <v>0.9766999999999999</v>
      </c>
      <c r="L152">
        <v>0</v>
      </c>
      <c r="M152">
        <v>10.000000000001819</v>
      </c>
      <c r="N152">
        <v>0.5</v>
      </c>
      <c r="O152" s="498">
        <v>0.92361111110949423</v>
      </c>
    </row>
    <row r="153" spans="1:15" x14ac:dyDescent="0.2">
      <c r="A153">
        <v>152</v>
      </c>
      <c r="B153" t="s">
        <v>98</v>
      </c>
      <c r="C153">
        <v>1</v>
      </c>
      <c r="D153">
        <v>0.01</v>
      </c>
      <c r="E153">
        <v>0.01</v>
      </c>
      <c r="F153" s="446">
        <v>42873.556944444441</v>
      </c>
      <c r="G153">
        <v>0.97870000000000001</v>
      </c>
      <c r="H153" s="446">
        <v>42873.556944444441</v>
      </c>
      <c r="I153">
        <v>0.97870000000000001</v>
      </c>
      <c r="J153" s="446">
        <v>42873.593055555553</v>
      </c>
      <c r="K153">
        <v>0.97819999999999985</v>
      </c>
      <c r="L153">
        <v>0</v>
      </c>
      <c r="M153">
        <v>5.000000000001819</v>
      </c>
      <c r="N153">
        <v>0.51</v>
      </c>
      <c r="O153" s="498">
        <v>3.6111111112404615E-2</v>
      </c>
    </row>
    <row r="154" spans="1:15" x14ac:dyDescent="0.2">
      <c r="A154">
        <v>153</v>
      </c>
      <c r="B154" t="s">
        <v>98</v>
      </c>
      <c r="C154">
        <v>1</v>
      </c>
      <c r="D154">
        <v>0.01</v>
      </c>
      <c r="E154">
        <v>0.01</v>
      </c>
      <c r="F154" s="446">
        <v>42873.604861111111</v>
      </c>
      <c r="G154">
        <v>0.97929999999999995</v>
      </c>
      <c r="H154" s="446">
        <v>42873.604861111111</v>
      </c>
      <c r="I154">
        <v>0.97929999999999995</v>
      </c>
      <c r="J154" s="446">
        <v>42873.622916666667</v>
      </c>
      <c r="K154">
        <v>0.9788</v>
      </c>
      <c r="L154">
        <v>0</v>
      </c>
      <c r="M154">
        <v>5</v>
      </c>
      <c r="N154">
        <v>0.51</v>
      </c>
      <c r="O154" s="498">
        <v>1.8055555556202307E-2</v>
      </c>
    </row>
    <row r="155" spans="1:15" x14ac:dyDescent="0.2">
      <c r="A155">
        <v>154</v>
      </c>
      <c r="B155" t="s">
        <v>98</v>
      </c>
      <c r="C155">
        <v>1</v>
      </c>
      <c r="D155">
        <v>0.01</v>
      </c>
      <c r="E155">
        <v>0.01</v>
      </c>
      <c r="F155" s="446">
        <v>42873.65347222222</v>
      </c>
      <c r="G155">
        <v>0.97770000000000001</v>
      </c>
      <c r="H155" s="446">
        <v>42873.65347222222</v>
      </c>
      <c r="I155">
        <v>0.97770000000000001</v>
      </c>
      <c r="J155" s="446">
        <v>42873.659722222219</v>
      </c>
      <c r="K155">
        <v>0.97719999999999996</v>
      </c>
      <c r="L155">
        <v>0</v>
      </c>
      <c r="M155">
        <v>5</v>
      </c>
      <c r="N155">
        <v>0.51</v>
      </c>
      <c r="O155" s="498">
        <v>6.2499999985448085E-3</v>
      </c>
    </row>
    <row r="156" spans="1:15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46">
        <v>42873.747916666667</v>
      </c>
      <c r="G156">
        <v>0.98109999999999997</v>
      </c>
      <c r="H156" s="446">
        <v>42873.747916666667</v>
      </c>
      <c r="I156">
        <v>0.98109999999999997</v>
      </c>
      <c r="J156" s="446">
        <v>42873.781944444447</v>
      </c>
      <c r="K156">
        <v>0.98060000000000003</v>
      </c>
      <c r="L156">
        <v>0</v>
      </c>
      <c r="M156">
        <v>5</v>
      </c>
      <c r="N156">
        <v>0.51</v>
      </c>
      <c r="O156" s="498">
        <v>3.4027777779556345E-2</v>
      </c>
    </row>
    <row r="157" spans="1:15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46">
        <v>42874.321527777778</v>
      </c>
      <c r="G157">
        <v>0.97819999999999996</v>
      </c>
      <c r="H157" s="446">
        <v>42874.321527777778</v>
      </c>
      <c r="I157">
        <v>0.97819999999999996</v>
      </c>
      <c r="J157" s="446">
        <v>42874.364583333336</v>
      </c>
      <c r="K157">
        <v>0.97770000000000012</v>
      </c>
      <c r="L157">
        <v>0</v>
      </c>
      <c r="M157">
        <v>4.999999999998181</v>
      </c>
      <c r="N157">
        <v>0.51</v>
      </c>
      <c r="O157" s="498">
        <v>4.3055555557657499E-2</v>
      </c>
    </row>
    <row r="158" spans="1:15" x14ac:dyDescent="0.2">
      <c r="A158">
        <v>157</v>
      </c>
      <c r="B158" t="s">
        <v>98</v>
      </c>
      <c r="C158">
        <v>1</v>
      </c>
      <c r="D158">
        <v>0.01</v>
      </c>
      <c r="E158">
        <v>0.01</v>
      </c>
      <c r="F158" s="446">
        <v>42874.548611111109</v>
      </c>
      <c r="G158">
        <v>0.97609999999999997</v>
      </c>
      <c r="H158" s="446">
        <v>42874.548611111109</v>
      </c>
      <c r="I158">
        <v>0.97609999999999997</v>
      </c>
      <c r="J158" s="446">
        <v>42874.554166666669</v>
      </c>
      <c r="K158">
        <v>0.97560000000000002</v>
      </c>
      <c r="L158">
        <v>0</v>
      </c>
      <c r="M158">
        <v>5</v>
      </c>
      <c r="N158">
        <v>0.51</v>
      </c>
      <c r="O158" s="498">
        <v>5.5555555591126904E-3</v>
      </c>
    </row>
    <row r="159" spans="1:15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46">
        <v>42874.565972222219</v>
      </c>
      <c r="G159">
        <v>0.97460000000000002</v>
      </c>
      <c r="H159" s="446">
        <v>42874.565972222219</v>
      </c>
      <c r="I159">
        <v>0.97460000000000002</v>
      </c>
      <c r="J159" s="446">
        <v>42874.710416666669</v>
      </c>
      <c r="K159">
        <v>0.97409999999999997</v>
      </c>
      <c r="L159">
        <v>0</v>
      </c>
      <c r="M159">
        <v>5</v>
      </c>
      <c r="N159">
        <v>0.51</v>
      </c>
      <c r="O159" s="498">
        <v>0.14444444444961846</v>
      </c>
    </row>
    <row r="160" spans="1:15" x14ac:dyDescent="0.2">
      <c r="A160">
        <v>159</v>
      </c>
      <c r="B160" t="s">
        <v>98</v>
      </c>
      <c r="C160">
        <v>1</v>
      </c>
      <c r="D160">
        <v>0.01</v>
      </c>
      <c r="E160">
        <v>0.01</v>
      </c>
      <c r="F160" s="446">
        <v>42874.710416666669</v>
      </c>
      <c r="G160">
        <v>0.9738</v>
      </c>
      <c r="H160" s="446">
        <v>42874.710416666669</v>
      </c>
      <c r="I160">
        <v>0.9738</v>
      </c>
      <c r="J160" s="446">
        <v>42874.730555555558</v>
      </c>
      <c r="K160">
        <v>0.97330000000000005</v>
      </c>
      <c r="L160">
        <v>0</v>
      </c>
      <c r="M160">
        <v>5</v>
      </c>
      <c r="N160">
        <v>0.52</v>
      </c>
      <c r="O160" s="498">
        <v>2.0138888889050577E-2</v>
      </c>
    </row>
    <row r="161" spans="1:15" x14ac:dyDescent="0.2">
      <c r="A161">
        <v>160</v>
      </c>
      <c r="B161" t="s">
        <v>98</v>
      </c>
      <c r="C161">
        <v>1</v>
      </c>
      <c r="D161">
        <v>0.01</v>
      </c>
      <c r="E161">
        <v>0.01</v>
      </c>
      <c r="F161" s="446">
        <v>42874.731249999997</v>
      </c>
      <c r="G161">
        <v>0.97289999999999999</v>
      </c>
      <c r="H161" s="446">
        <v>42874.731249999997</v>
      </c>
      <c r="I161">
        <v>0.97289999999999999</v>
      </c>
      <c r="J161" s="446">
        <v>42877.416666666664</v>
      </c>
      <c r="K161">
        <v>0.97219999999999995</v>
      </c>
      <c r="L161">
        <v>0</v>
      </c>
      <c r="M161">
        <v>7</v>
      </c>
      <c r="N161">
        <v>0.55000000000000004</v>
      </c>
      <c r="O161" s="498">
        <v>0.68541666666715173</v>
      </c>
    </row>
    <row r="162" spans="1:15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46">
        <v>42877.417361111111</v>
      </c>
      <c r="G162">
        <v>0.97189999999999999</v>
      </c>
      <c r="H162" s="446">
        <v>42877.417361111111</v>
      </c>
      <c r="I162">
        <v>0.97189999999999999</v>
      </c>
      <c r="J162" s="446">
        <v>42877.419444444444</v>
      </c>
      <c r="K162">
        <v>0.97140000000000004</v>
      </c>
      <c r="L162">
        <v>0</v>
      </c>
      <c r="M162">
        <v>5</v>
      </c>
      <c r="N162">
        <v>0.51</v>
      </c>
      <c r="O162" s="498">
        <v>2.0833333328482695E-3</v>
      </c>
    </row>
    <row r="163" spans="1:15" x14ac:dyDescent="0.2">
      <c r="A163">
        <v>162</v>
      </c>
      <c r="B163" t="s">
        <v>98</v>
      </c>
      <c r="C163">
        <v>1</v>
      </c>
      <c r="D163">
        <v>0.01</v>
      </c>
      <c r="E163">
        <v>0.01</v>
      </c>
      <c r="F163" s="446">
        <v>42877.420138888891</v>
      </c>
      <c r="G163">
        <v>0.9708</v>
      </c>
      <c r="H163" s="446">
        <v>42877.420138888891</v>
      </c>
      <c r="I163">
        <v>0.9708</v>
      </c>
      <c r="J163" s="446">
        <v>42877.473611111112</v>
      </c>
      <c r="K163">
        <v>0.97030000000000016</v>
      </c>
      <c r="L163">
        <v>0</v>
      </c>
      <c r="M163">
        <v>4.999999999998181</v>
      </c>
      <c r="N163">
        <v>0.52</v>
      </c>
      <c r="O163" s="498">
        <v>5.3472222221898846E-2</v>
      </c>
    </row>
    <row r="164" spans="1:15" x14ac:dyDescent="0.2">
      <c r="A164">
        <v>163</v>
      </c>
      <c r="B164" t="s">
        <v>98</v>
      </c>
      <c r="C164">
        <v>4</v>
      </c>
      <c r="D164">
        <v>0.31</v>
      </c>
      <c r="E164">
        <v>0.32</v>
      </c>
      <c r="F164" s="446">
        <v>42877.577777777777</v>
      </c>
      <c r="G164">
        <v>0.96960000000000002</v>
      </c>
      <c r="H164" s="446">
        <v>42885.488888888889</v>
      </c>
      <c r="I164">
        <v>0.97550000000000003</v>
      </c>
      <c r="J164" s="446">
        <v>42885.579861111109</v>
      </c>
      <c r="K164">
        <v>0.97470000000000001</v>
      </c>
      <c r="L164">
        <v>59</v>
      </c>
      <c r="M164">
        <v>8</v>
      </c>
      <c r="N164">
        <v>18.82</v>
      </c>
      <c r="O164" s="498">
        <v>6.0020833333328483</v>
      </c>
    </row>
    <row r="165" spans="1:15" x14ac:dyDescent="0.2">
      <c r="A165">
        <v>164</v>
      </c>
      <c r="B165" t="s">
        <v>98</v>
      </c>
      <c r="C165">
        <v>1</v>
      </c>
      <c r="D165">
        <v>0.01</v>
      </c>
      <c r="E165">
        <v>0.01</v>
      </c>
      <c r="F165" s="446">
        <v>42885.59097222222</v>
      </c>
      <c r="G165">
        <v>0.9738</v>
      </c>
      <c r="H165" s="446">
        <v>42885.59097222222</v>
      </c>
      <c r="I165">
        <v>0.9738</v>
      </c>
      <c r="J165" s="446">
        <v>42886.414583333331</v>
      </c>
      <c r="K165">
        <v>0.97309999999999997</v>
      </c>
      <c r="L165">
        <v>0</v>
      </c>
      <c r="M165">
        <v>7</v>
      </c>
      <c r="N165">
        <v>0.55000000000000004</v>
      </c>
      <c r="O165" s="498">
        <v>0.82361111111094942</v>
      </c>
    </row>
    <row r="166" spans="1:15" x14ac:dyDescent="0.2">
      <c r="A166">
        <v>165</v>
      </c>
      <c r="B166" t="s">
        <v>98</v>
      </c>
      <c r="C166">
        <v>1</v>
      </c>
      <c r="D166">
        <v>0.01</v>
      </c>
      <c r="E166">
        <v>0.01</v>
      </c>
      <c r="F166" s="446">
        <v>42886.439583333333</v>
      </c>
      <c r="G166">
        <v>0.97099999999999997</v>
      </c>
      <c r="H166" s="446">
        <v>42886.439583333333</v>
      </c>
      <c r="I166">
        <v>0.97099999999999997</v>
      </c>
      <c r="J166" s="446">
        <v>42886.48541666667</v>
      </c>
      <c r="K166">
        <v>0.97050000000000003</v>
      </c>
      <c r="L166">
        <v>0</v>
      </c>
      <c r="M166">
        <v>5</v>
      </c>
      <c r="N166">
        <v>0.52</v>
      </c>
      <c r="O166" s="498">
        <v>4.5833333337213844E-2</v>
      </c>
    </row>
    <row r="167" spans="1:15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46">
        <v>42886.56527777778</v>
      </c>
      <c r="G167">
        <v>0.97109999999999996</v>
      </c>
      <c r="H167" s="446">
        <v>42886.56527777778</v>
      </c>
      <c r="I167">
        <v>0.97109999999999996</v>
      </c>
      <c r="J167" s="446">
        <v>42886.572222222225</v>
      </c>
      <c r="K167">
        <v>0.97060000000000013</v>
      </c>
      <c r="L167">
        <v>0</v>
      </c>
      <c r="M167">
        <v>4.999999999998181</v>
      </c>
      <c r="N167">
        <v>0.52</v>
      </c>
      <c r="O167" s="498">
        <v>6.9444444452528842E-3</v>
      </c>
    </row>
    <row r="168" spans="1:15" x14ac:dyDescent="0.2">
      <c r="A168">
        <v>167</v>
      </c>
      <c r="B168" t="s">
        <v>98</v>
      </c>
      <c r="C168">
        <v>1</v>
      </c>
      <c r="D168">
        <v>0.01</v>
      </c>
      <c r="E168">
        <v>0.01</v>
      </c>
      <c r="F168" s="446">
        <v>42886.574999999997</v>
      </c>
      <c r="G168">
        <v>0.96989999999999998</v>
      </c>
      <c r="H168" s="446">
        <v>42886.574999999997</v>
      </c>
      <c r="I168">
        <v>0.96989999999999998</v>
      </c>
      <c r="J168" s="446">
        <v>42886.576388888891</v>
      </c>
      <c r="K168">
        <v>0.96940000000000015</v>
      </c>
      <c r="L168">
        <v>0</v>
      </c>
      <c r="M168">
        <v>4.999999999998181</v>
      </c>
      <c r="N168">
        <v>0.52</v>
      </c>
      <c r="O168" s="498">
        <v>1.3888888934161514E-3</v>
      </c>
    </row>
    <row r="169" spans="1:15" x14ac:dyDescent="0.2">
      <c r="A169">
        <v>168</v>
      </c>
      <c r="B169" t="s">
        <v>98</v>
      </c>
      <c r="C169">
        <v>1</v>
      </c>
      <c r="D169">
        <v>0.01</v>
      </c>
      <c r="E169">
        <v>0.01</v>
      </c>
      <c r="F169" s="446">
        <v>42886.614583333336</v>
      </c>
      <c r="G169">
        <v>0.97</v>
      </c>
      <c r="H169" s="446">
        <v>42886.614583333336</v>
      </c>
      <c r="I169">
        <v>0.97</v>
      </c>
      <c r="J169" s="446">
        <v>42886.621527777781</v>
      </c>
      <c r="K169">
        <v>0.96950000000000003</v>
      </c>
      <c r="L169">
        <v>0</v>
      </c>
      <c r="M169">
        <v>5</v>
      </c>
      <c r="N169">
        <v>0.52</v>
      </c>
      <c r="O169" s="498">
        <v>6.9444444452528842E-3</v>
      </c>
    </row>
    <row r="170" spans="1:15" x14ac:dyDescent="0.2">
      <c r="A170">
        <v>169</v>
      </c>
      <c r="B170" t="s">
        <v>98</v>
      </c>
      <c r="C170">
        <v>1</v>
      </c>
      <c r="D170">
        <v>0.01</v>
      </c>
      <c r="E170">
        <v>0.01</v>
      </c>
      <c r="F170" s="446">
        <v>42886.622916666667</v>
      </c>
      <c r="G170">
        <v>0.96879999999999999</v>
      </c>
      <c r="H170" s="446">
        <v>42886.622916666667</v>
      </c>
      <c r="I170">
        <v>0.96879999999999999</v>
      </c>
      <c r="J170" s="446">
        <v>42886.622916666667</v>
      </c>
      <c r="K170">
        <v>0.96830000000000005</v>
      </c>
      <c r="L170">
        <v>0</v>
      </c>
      <c r="M170">
        <v>5</v>
      </c>
      <c r="N170">
        <v>0.52</v>
      </c>
      <c r="O170" s="498">
        <v>0</v>
      </c>
    </row>
    <row r="171" spans="1:15" x14ac:dyDescent="0.2">
      <c r="A171">
        <v>170</v>
      </c>
      <c r="B171" t="s">
        <v>98</v>
      </c>
      <c r="C171">
        <v>1</v>
      </c>
      <c r="D171">
        <v>0.01</v>
      </c>
      <c r="E171">
        <v>0.01</v>
      </c>
      <c r="F171" s="446">
        <v>42886.622916666667</v>
      </c>
      <c r="G171">
        <v>0.96799999999999997</v>
      </c>
      <c r="H171" s="446">
        <v>42886.622916666667</v>
      </c>
      <c r="I171">
        <v>0.96799999999999997</v>
      </c>
      <c r="J171" s="446">
        <v>42886.625</v>
      </c>
      <c r="K171">
        <v>0.96750000000000014</v>
      </c>
      <c r="L171">
        <v>0</v>
      </c>
      <c r="M171">
        <v>4.999999999998181</v>
      </c>
      <c r="N171">
        <v>0.52</v>
      </c>
      <c r="O171" s="498">
        <v>2.0833333328482695E-3</v>
      </c>
    </row>
    <row r="172" spans="1:15" x14ac:dyDescent="0.2">
      <c r="A172">
        <v>171</v>
      </c>
      <c r="B172" t="s">
        <v>98</v>
      </c>
      <c r="C172">
        <v>1</v>
      </c>
      <c r="D172">
        <v>0.01</v>
      </c>
      <c r="E172">
        <v>0.01</v>
      </c>
      <c r="F172" s="446">
        <v>42886.893055555556</v>
      </c>
      <c r="G172">
        <v>0.96699999999999997</v>
      </c>
      <c r="H172" s="446">
        <v>42886.893055555556</v>
      </c>
      <c r="I172">
        <v>0.96699999999999997</v>
      </c>
      <c r="J172" s="446">
        <v>42888.532638888886</v>
      </c>
      <c r="K172">
        <v>0.96579999999999999</v>
      </c>
      <c r="L172">
        <v>0</v>
      </c>
      <c r="M172">
        <v>12</v>
      </c>
      <c r="N172">
        <v>0.54</v>
      </c>
      <c r="O172" s="498">
        <v>1.6395833333299379</v>
      </c>
    </row>
    <row r="173" spans="1:15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46">
        <v>42888.533333333333</v>
      </c>
      <c r="G173">
        <v>0.96550000000000002</v>
      </c>
      <c r="H173" s="446">
        <v>42888.533333333333</v>
      </c>
      <c r="I173">
        <v>0.96550000000000002</v>
      </c>
      <c r="J173" s="446">
        <v>42888.567361111112</v>
      </c>
      <c r="K173">
        <v>0.96500000000000008</v>
      </c>
      <c r="L173">
        <v>0</v>
      </c>
      <c r="M173">
        <v>5</v>
      </c>
      <c r="N173">
        <v>0.52</v>
      </c>
      <c r="O173" s="498">
        <v>3.4027777779556345E-2</v>
      </c>
    </row>
    <row r="174" spans="1:15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46">
        <v>42888.568749999999</v>
      </c>
      <c r="G174">
        <v>0.96430000000000005</v>
      </c>
      <c r="H174" s="446">
        <v>42888.568749999999</v>
      </c>
      <c r="I174">
        <v>0.96430000000000005</v>
      </c>
      <c r="J174" s="446">
        <v>42888.636111111111</v>
      </c>
      <c r="K174">
        <v>0.9638000000000001</v>
      </c>
      <c r="L174">
        <v>0</v>
      </c>
      <c r="M174">
        <v>4.999999999998181</v>
      </c>
      <c r="N174">
        <v>0.52</v>
      </c>
      <c r="O174" s="498">
        <v>6.7361111112404615E-2</v>
      </c>
    </row>
    <row r="175" spans="1:15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46">
        <v>42891.384722222225</v>
      </c>
      <c r="G175">
        <v>0.9637</v>
      </c>
      <c r="H175" s="446">
        <v>42891.384722222225</v>
      </c>
      <c r="I175">
        <v>0.9637</v>
      </c>
      <c r="J175" s="446">
        <v>42892.601388888892</v>
      </c>
      <c r="K175">
        <v>0.96299999999999997</v>
      </c>
      <c r="L175">
        <v>0</v>
      </c>
      <c r="M175">
        <v>7</v>
      </c>
      <c r="N175">
        <v>0.56000000000000005</v>
      </c>
      <c r="O175" s="498">
        <v>1.2166666666671517</v>
      </c>
    </row>
    <row r="176" spans="1:15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46">
        <v>42892.660416666666</v>
      </c>
      <c r="G176">
        <v>0.96279999999999999</v>
      </c>
      <c r="H176" s="446">
        <v>42892.660416666666</v>
      </c>
      <c r="I176">
        <v>0.96279999999999999</v>
      </c>
      <c r="J176" s="446">
        <v>42892.717361111114</v>
      </c>
      <c r="K176">
        <v>0.96230000000000016</v>
      </c>
      <c r="L176">
        <v>0</v>
      </c>
      <c r="M176">
        <v>4.999999999998181</v>
      </c>
      <c r="N176">
        <v>0.52</v>
      </c>
      <c r="O176" s="498">
        <v>5.6944444448163267E-2</v>
      </c>
    </row>
    <row r="177" spans="1:15" x14ac:dyDescent="0.2">
      <c r="A177">
        <v>176</v>
      </c>
      <c r="B177" t="s">
        <v>98</v>
      </c>
      <c r="C177">
        <v>1</v>
      </c>
      <c r="D177">
        <v>0.01</v>
      </c>
      <c r="E177">
        <v>0.01</v>
      </c>
      <c r="F177" s="446">
        <v>42893.474305555559</v>
      </c>
      <c r="G177">
        <v>0.96689999999999998</v>
      </c>
      <c r="H177" s="446">
        <v>42893.474305555559</v>
      </c>
      <c r="I177">
        <v>0.96689999999999998</v>
      </c>
      <c r="J177" s="446">
        <v>42893.490972222222</v>
      </c>
      <c r="K177">
        <v>0.96640000000000004</v>
      </c>
      <c r="L177">
        <v>0</v>
      </c>
      <c r="M177">
        <v>5</v>
      </c>
      <c r="N177">
        <v>0.52</v>
      </c>
      <c r="O177" s="498">
        <v>1.6666666662786156E-2</v>
      </c>
    </row>
    <row r="178" spans="1:15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46">
        <v>42893.57708333333</v>
      </c>
      <c r="G178">
        <v>0.9637</v>
      </c>
      <c r="H178" s="446">
        <v>42893.57708333333</v>
      </c>
      <c r="I178">
        <v>0.9637</v>
      </c>
      <c r="J178" s="446">
        <v>42893.583333333336</v>
      </c>
      <c r="K178">
        <v>0.96319999999999995</v>
      </c>
      <c r="L178">
        <v>0</v>
      </c>
      <c r="M178">
        <v>5</v>
      </c>
      <c r="N178">
        <v>0.52</v>
      </c>
      <c r="O178" s="498">
        <v>6.2500000058207661E-3</v>
      </c>
    </row>
    <row r="179" spans="1:15" x14ac:dyDescent="0.2">
      <c r="A179">
        <v>178</v>
      </c>
      <c r="B179" t="s">
        <v>98</v>
      </c>
      <c r="C179">
        <v>1</v>
      </c>
      <c r="D179">
        <v>0.01</v>
      </c>
      <c r="E179">
        <v>0.01</v>
      </c>
      <c r="F179" s="446">
        <v>42893.594444444447</v>
      </c>
      <c r="G179">
        <v>0.96350000000000002</v>
      </c>
      <c r="H179" s="446">
        <v>42893.594444444447</v>
      </c>
      <c r="I179">
        <v>0.96350000000000002</v>
      </c>
      <c r="J179" s="446">
        <v>42893.611111111109</v>
      </c>
      <c r="K179">
        <v>0.96299999999999997</v>
      </c>
      <c r="L179">
        <v>0</v>
      </c>
      <c r="M179">
        <v>5</v>
      </c>
      <c r="N179">
        <v>0.52</v>
      </c>
      <c r="O179" s="498">
        <v>1.6666666662786156E-2</v>
      </c>
    </row>
    <row r="180" spans="1:15" x14ac:dyDescent="0.2">
      <c r="A180">
        <v>179</v>
      </c>
      <c r="B180" t="s">
        <v>98</v>
      </c>
      <c r="C180">
        <v>3</v>
      </c>
      <c r="D180">
        <v>0.1</v>
      </c>
      <c r="E180">
        <v>0.14000000000000001</v>
      </c>
      <c r="F180" s="446">
        <v>42893.702777777777</v>
      </c>
      <c r="G180">
        <v>0.96389999999999998</v>
      </c>
      <c r="H180" s="446">
        <v>42898.118750000001</v>
      </c>
      <c r="I180">
        <v>0.96830000000000005</v>
      </c>
      <c r="J180" s="446">
        <v>42900.589583333334</v>
      </c>
      <c r="K180">
        <v>0.96539999999999992</v>
      </c>
      <c r="L180">
        <v>44</v>
      </c>
      <c r="M180">
        <v>29</v>
      </c>
      <c r="N180">
        <v>27.619999999999997</v>
      </c>
      <c r="O180" s="498">
        <v>4.8868055555576575</v>
      </c>
    </row>
    <row r="181" spans="1:15" x14ac:dyDescent="0.2">
      <c r="A181">
        <v>180</v>
      </c>
      <c r="B181" t="s">
        <v>98</v>
      </c>
      <c r="C181">
        <v>1</v>
      </c>
      <c r="D181">
        <v>0.01</v>
      </c>
      <c r="E181">
        <v>0.01</v>
      </c>
      <c r="F181" s="446">
        <v>42900.590277777781</v>
      </c>
      <c r="G181">
        <v>0.96499999999999997</v>
      </c>
      <c r="H181" s="446">
        <v>42900.590277777781</v>
      </c>
      <c r="I181">
        <v>0.96499999999999997</v>
      </c>
      <c r="J181" s="446">
        <v>42900.591666666667</v>
      </c>
      <c r="K181">
        <v>0.96450000000000002</v>
      </c>
      <c r="L181">
        <v>0</v>
      </c>
      <c r="M181">
        <v>5</v>
      </c>
      <c r="N181">
        <v>0.52</v>
      </c>
      <c r="O181" s="498">
        <v>1.3888888861401938E-3</v>
      </c>
    </row>
    <row r="182" spans="1:15" x14ac:dyDescent="0.2">
      <c r="A182">
        <v>181</v>
      </c>
      <c r="B182" t="s">
        <v>98</v>
      </c>
      <c r="C182">
        <v>4</v>
      </c>
      <c r="D182">
        <v>0.31</v>
      </c>
      <c r="E182">
        <v>0.42000000000000004</v>
      </c>
      <c r="F182" s="446">
        <v>42900.592361111114</v>
      </c>
      <c r="G182">
        <v>0.96419999999999995</v>
      </c>
      <c r="H182" s="446">
        <v>42905.458333333336</v>
      </c>
      <c r="I182">
        <v>0.97030000000000005</v>
      </c>
      <c r="J182" s="446">
        <v>42909.609027777777</v>
      </c>
      <c r="K182">
        <v>0.96840000000000015</v>
      </c>
      <c r="L182">
        <v>61</v>
      </c>
      <c r="M182">
        <v>18.999999999998181</v>
      </c>
      <c r="N182">
        <v>26.369999999999997</v>
      </c>
      <c r="O182" s="498">
        <v>7.0166666666627862</v>
      </c>
    </row>
    <row r="183" spans="1:15" x14ac:dyDescent="0.2">
      <c r="A183">
        <v>182</v>
      </c>
      <c r="B183" t="s">
        <v>98</v>
      </c>
      <c r="C183">
        <v>1</v>
      </c>
      <c r="D183">
        <v>0.01</v>
      </c>
      <c r="E183">
        <v>0.01</v>
      </c>
      <c r="F183" s="446">
        <v>42909.862500000003</v>
      </c>
      <c r="G183">
        <v>0.96909999999999996</v>
      </c>
      <c r="H183" s="446">
        <v>42909.862500000003</v>
      </c>
      <c r="I183">
        <v>0.96909999999999996</v>
      </c>
      <c r="J183" s="446">
        <v>42911.875</v>
      </c>
      <c r="K183">
        <v>0.96860000000000002</v>
      </c>
      <c r="L183">
        <v>0</v>
      </c>
      <c r="M183">
        <v>5</v>
      </c>
      <c r="N183">
        <v>0.52</v>
      </c>
      <c r="O183" s="498">
        <v>1.2499999997089617E-2</v>
      </c>
    </row>
    <row r="184" spans="1:15" x14ac:dyDescent="0.2">
      <c r="A184">
        <v>183</v>
      </c>
      <c r="B184" t="s">
        <v>98</v>
      </c>
      <c r="C184">
        <v>2</v>
      </c>
      <c r="D184">
        <v>0.03</v>
      </c>
      <c r="E184">
        <v>0.04</v>
      </c>
      <c r="F184" s="446">
        <v>42911.918749999997</v>
      </c>
      <c r="G184">
        <v>0.96899999999999997</v>
      </c>
      <c r="H184" s="446">
        <v>42913.060416666667</v>
      </c>
      <c r="I184">
        <v>0.97209999999999996</v>
      </c>
      <c r="J184" s="446">
        <v>42913.343055555553</v>
      </c>
      <c r="K184">
        <v>0.97</v>
      </c>
      <c r="L184">
        <v>31</v>
      </c>
      <c r="M184">
        <v>21</v>
      </c>
      <c r="N184">
        <v>5.1100000000000003</v>
      </c>
      <c r="O184" s="498">
        <v>0.42430555555620231</v>
      </c>
    </row>
    <row r="185" spans="1:15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46">
        <v>42913.34375</v>
      </c>
      <c r="G185">
        <v>0.96960000000000002</v>
      </c>
      <c r="H185" s="446">
        <v>42913.34375</v>
      </c>
      <c r="I185">
        <v>0.96960000000000002</v>
      </c>
      <c r="J185" s="446">
        <v>42913.347222222219</v>
      </c>
      <c r="K185">
        <v>0.96909999999999996</v>
      </c>
      <c r="L185">
        <v>0</v>
      </c>
      <c r="M185">
        <v>5</v>
      </c>
      <c r="N185">
        <v>0.52</v>
      </c>
      <c r="O185" s="498">
        <v>3.4722222189884633E-3</v>
      </c>
    </row>
    <row r="186" spans="1:15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46">
        <v>42913.347916666666</v>
      </c>
      <c r="G186">
        <v>0.96870000000000001</v>
      </c>
      <c r="H186" s="446">
        <v>42913.347916666666</v>
      </c>
      <c r="I186">
        <v>0.96870000000000001</v>
      </c>
      <c r="J186" s="446">
        <v>42913.354166666664</v>
      </c>
      <c r="K186">
        <v>0.96819999999999995</v>
      </c>
      <c r="L186">
        <v>0</v>
      </c>
      <c r="M186">
        <v>5</v>
      </c>
      <c r="N186">
        <v>0.52</v>
      </c>
      <c r="O186" s="498">
        <v>6.2499999985448085E-3</v>
      </c>
    </row>
    <row r="187" spans="1:15" x14ac:dyDescent="0.2">
      <c r="A187">
        <v>186</v>
      </c>
      <c r="B187" t="s">
        <v>98</v>
      </c>
      <c r="C187">
        <v>1</v>
      </c>
      <c r="D187">
        <v>0.01</v>
      </c>
      <c r="E187">
        <v>0.01</v>
      </c>
      <c r="F187" s="446">
        <v>42913.354861111111</v>
      </c>
      <c r="G187">
        <v>0.96750000000000003</v>
      </c>
      <c r="H187" s="446">
        <v>42913.354861111111</v>
      </c>
      <c r="I187">
        <v>0.96750000000000003</v>
      </c>
      <c r="J187" s="446">
        <v>42913.381249999999</v>
      </c>
      <c r="K187">
        <v>0.96699999999999997</v>
      </c>
      <c r="L187">
        <v>0</v>
      </c>
      <c r="M187">
        <v>5</v>
      </c>
      <c r="N187">
        <v>0.52</v>
      </c>
      <c r="O187" s="498">
        <v>2.6388888887595385E-2</v>
      </c>
    </row>
    <row r="188" spans="1:15" x14ac:dyDescent="0.2">
      <c r="A188">
        <v>187</v>
      </c>
      <c r="B188" t="s">
        <v>98</v>
      </c>
      <c r="C188">
        <v>1</v>
      </c>
      <c r="D188">
        <v>0.01</v>
      </c>
      <c r="E188">
        <v>0.01</v>
      </c>
      <c r="F188" s="446">
        <v>42913.381944444445</v>
      </c>
      <c r="G188">
        <v>0.96660000000000001</v>
      </c>
      <c r="H188" s="446">
        <v>42913.381944444445</v>
      </c>
      <c r="I188">
        <v>0.96660000000000001</v>
      </c>
      <c r="J188" s="446">
        <v>42913.453472222223</v>
      </c>
      <c r="K188">
        <v>0.96609999999999996</v>
      </c>
      <c r="L188">
        <v>0</v>
      </c>
      <c r="M188">
        <v>5</v>
      </c>
      <c r="N188">
        <v>0.52</v>
      </c>
      <c r="O188" s="498">
        <v>7.1527777778101154E-2</v>
      </c>
    </row>
    <row r="189" spans="1:15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46">
        <v>42913.45416666667</v>
      </c>
      <c r="G189">
        <v>0.9657</v>
      </c>
      <c r="H189" s="446">
        <v>42913.45416666667</v>
      </c>
      <c r="I189">
        <v>0.9657</v>
      </c>
      <c r="J189" s="446">
        <v>42913.506944444445</v>
      </c>
      <c r="K189">
        <v>0.96519999999999995</v>
      </c>
      <c r="L189">
        <v>0</v>
      </c>
      <c r="M189">
        <v>5</v>
      </c>
      <c r="N189">
        <v>0.52</v>
      </c>
      <c r="O189" s="498">
        <v>5.2777777775190771E-2</v>
      </c>
    </row>
    <row r="190" spans="1:15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46">
        <v>42913.542361111111</v>
      </c>
      <c r="G190">
        <v>0.96499999999999997</v>
      </c>
      <c r="H190" s="446">
        <v>42913.542361111111</v>
      </c>
      <c r="I190">
        <v>0.96499999999999997</v>
      </c>
      <c r="J190" s="446">
        <v>42913.564583333333</v>
      </c>
      <c r="K190">
        <v>0.96450000000000002</v>
      </c>
      <c r="L190">
        <v>0</v>
      </c>
      <c r="M190">
        <v>5</v>
      </c>
      <c r="N190">
        <v>0.52</v>
      </c>
      <c r="O190" s="498">
        <v>2.2222222221898846E-2</v>
      </c>
    </row>
    <row r="191" spans="1:15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46">
        <v>42913.584722222222</v>
      </c>
      <c r="G191">
        <v>0.96389999999999998</v>
      </c>
      <c r="H191" s="446">
        <v>42913.584722222222</v>
      </c>
      <c r="I191">
        <v>0.96389999999999998</v>
      </c>
      <c r="J191" s="446">
        <v>42913.663888888892</v>
      </c>
      <c r="K191">
        <v>0.96340000000000003</v>
      </c>
      <c r="L191">
        <v>0</v>
      </c>
      <c r="M191">
        <v>5</v>
      </c>
      <c r="N191">
        <v>0.52</v>
      </c>
      <c r="O191" s="498">
        <v>7.9166666670062114E-2</v>
      </c>
    </row>
    <row r="192" spans="1:15" x14ac:dyDescent="0.2">
      <c r="A192">
        <v>191</v>
      </c>
      <c r="B192" t="s">
        <v>98</v>
      </c>
      <c r="C192">
        <v>1</v>
      </c>
      <c r="D192">
        <v>0.01</v>
      </c>
      <c r="E192">
        <v>0.01</v>
      </c>
      <c r="F192" s="446">
        <v>42913.664583333331</v>
      </c>
      <c r="G192">
        <v>0.96240000000000003</v>
      </c>
      <c r="H192" s="446">
        <v>42913.664583333331</v>
      </c>
      <c r="I192">
        <v>0.96240000000000003</v>
      </c>
      <c r="J192" s="446">
        <v>42913.665972222225</v>
      </c>
      <c r="K192">
        <v>0.96190000000000009</v>
      </c>
      <c r="L192">
        <v>0</v>
      </c>
      <c r="M192">
        <v>5</v>
      </c>
      <c r="N192">
        <v>0.52</v>
      </c>
      <c r="O192" s="498">
        <v>1.3888888934161514E-3</v>
      </c>
    </row>
    <row r="193" spans="1:15" x14ac:dyDescent="0.2">
      <c r="A193">
        <v>192</v>
      </c>
      <c r="B193" t="s">
        <v>98</v>
      </c>
      <c r="C193">
        <v>1</v>
      </c>
      <c r="D193">
        <v>0.01</v>
      </c>
      <c r="E193">
        <v>0.01</v>
      </c>
      <c r="F193" s="446">
        <v>42913.665972222225</v>
      </c>
      <c r="G193">
        <v>0.96160000000000001</v>
      </c>
      <c r="H193" s="446">
        <v>42913.665972222225</v>
      </c>
      <c r="I193">
        <v>0.96160000000000001</v>
      </c>
      <c r="J193" s="446">
        <v>42913.729861111111</v>
      </c>
      <c r="K193">
        <v>0.96109999999999995</v>
      </c>
      <c r="L193">
        <v>0</v>
      </c>
      <c r="M193">
        <v>5</v>
      </c>
      <c r="N193">
        <v>0.52</v>
      </c>
      <c r="O193" s="498">
        <v>6.3888888886140194E-2</v>
      </c>
    </row>
    <row r="194" spans="1:15" x14ac:dyDescent="0.2">
      <c r="A194">
        <v>193</v>
      </c>
      <c r="B194" t="s">
        <v>98</v>
      </c>
      <c r="C194">
        <v>1</v>
      </c>
      <c r="D194">
        <v>0.01</v>
      </c>
      <c r="E194">
        <v>0.01</v>
      </c>
      <c r="F194" s="446">
        <v>42913.748611111114</v>
      </c>
      <c r="G194">
        <v>0.9607</v>
      </c>
      <c r="H194" s="446">
        <v>42913.748611111114</v>
      </c>
      <c r="I194">
        <v>0.9607</v>
      </c>
      <c r="J194" s="446">
        <v>42913.768055555556</v>
      </c>
      <c r="K194">
        <v>0.96020000000000005</v>
      </c>
      <c r="L194">
        <v>0</v>
      </c>
      <c r="M194">
        <v>5</v>
      </c>
      <c r="N194">
        <v>0.52</v>
      </c>
      <c r="O194" s="498">
        <v>1.9444444442342501E-2</v>
      </c>
    </row>
    <row r="195" spans="1:15" x14ac:dyDescent="0.2">
      <c r="A195">
        <v>194</v>
      </c>
      <c r="B195" t="s">
        <v>98</v>
      </c>
      <c r="C195">
        <v>1</v>
      </c>
      <c r="D195">
        <v>0.01</v>
      </c>
      <c r="E195">
        <v>0.01</v>
      </c>
      <c r="F195" s="446">
        <v>42913.875</v>
      </c>
      <c r="G195">
        <v>0.96009999999999995</v>
      </c>
      <c r="H195" s="446">
        <v>42913.875</v>
      </c>
      <c r="I195">
        <v>0.96009999999999995</v>
      </c>
      <c r="J195" s="446">
        <v>42914.259027777778</v>
      </c>
      <c r="K195">
        <v>0.95940000000000003</v>
      </c>
      <c r="L195">
        <v>0</v>
      </c>
      <c r="M195">
        <v>7</v>
      </c>
      <c r="N195">
        <v>0.56000000000000005</v>
      </c>
      <c r="O195" s="498">
        <v>0.38402777777810115</v>
      </c>
    </row>
    <row r="196" spans="1:15" x14ac:dyDescent="0.2">
      <c r="A196">
        <v>195</v>
      </c>
      <c r="B196" t="s">
        <v>98</v>
      </c>
      <c r="C196">
        <v>1</v>
      </c>
      <c r="D196">
        <v>0.01</v>
      </c>
      <c r="E196">
        <v>0.01</v>
      </c>
      <c r="F196" s="446">
        <v>42914.310416666667</v>
      </c>
      <c r="G196">
        <v>0.95930000000000004</v>
      </c>
      <c r="H196" s="446">
        <v>42914.310416666667</v>
      </c>
      <c r="I196">
        <v>0.95930000000000004</v>
      </c>
      <c r="J196" s="446">
        <v>42914.315972222219</v>
      </c>
      <c r="K196">
        <v>0.95879999999999987</v>
      </c>
      <c r="L196">
        <v>0</v>
      </c>
      <c r="M196">
        <v>5.000000000001819</v>
      </c>
      <c r="N196">
        <v>0.52</v>
      </c>
      <c r="O196" s="498">
        <v>5.5555555518367328E-3</v>
      </c>
    </row>
    <row r="197" spans="1:15" x14ac:dyDescent="0.2">
      <c r="A197">
        <v>196</v>
      </c>
      <c r="B197" t="s">
        <v>98</v>
      </c>
      <c r="C197">
        <v>1</v>
      </c>
      <c r="D197">
        <v>0.01</v>
      </c>
      <c r="E197">
        <v>0.01</v>
      </c>
      <c r="F197" s="446">
        <v>42914.461111111108</v>
      </c>
      <c r="G197">
        <v>0.96</v>
      </c>
      <c r="H197" s="446">
        <v>42914.461111111108</v>
      </c>
      <c r="I197">
        <v>0.96</v>
      </c>
      <c r="J197" s="446">
        <v>42914.475694444445</v>
      </c>
      <c r="K197">
        <v>0.95950000000000013</v>
      </c>
      <c r="L197">
        <v>0</v>
      </c>
      <c r="M197">
        <v>4.999999999998181</v>
      </c>
      <c r="N197">
        <v>0.52</v>
      </c>
      <c r="O197" s="498">
        <v>1.4583333337213844E-2</v>
      </c>
    </row>
    <row r="198" spans="1:15" x14ac:dyDescent="0.2">
      <c r="A198">
        <v>197</v>
      </c>
      <c r="B198" t="s">
        <v>98</v>
      </c>
      <c r="C198">
        <v>1</v>
      </c>
      <c r="D198">
        <v>0.01</v>
      </c>
      <c r="E198">
        <v>0.01</v>
      </c>
      <c r="F198" s="446">
        <v>42914.513194444444</v>
      </c>
      <c r="G198">
        <v>0.96340000000000003</v>
      </c>
      <c r="H198" s="446">
        <v>42914.513194444444</v>
      </c>
      <c r="I198">
        <v>0.96340000000000003</v>
      </c>
      <c r="J198" s="446">
        <v>42914.51458333333</v>
      </c>
      <c r="K198">
        <v>0.96289999999999998</v>
      </c>
      <c r="L198">
        <v>0</v>
      </c>
      <c r="M198">
        <v>5</v>
      </c>
      <c r="N198">
        <v>0.52</v>
      </c>
      <c r="O198" s="498">
        <v>1.3888888861401938E-3</v>
      </c>
    </row>
    <row r="199" spans="1:15" x14ac:dyDescent="0.2">
      <c r="A199">
        <v>198</v>
      </c>
      <c r="B199" t="s">
        <v>98</v>
      </c>
      <c r="C199">
        <v>1</v>
      </c>
      <c r="D199">
        <v>0.01</v>
      </c>
      <c r="E199">
        <v>0.01</v>
      </c>
      <c r="F199" s="446">
        <v>42914.51458333333</v>
      </c>
      <c r="G199">
        <v>0.96260000000000001</v>
      </c>
      <c r="H199" s="446">
        <v>42914.51458333333</v>
      </c>
      <c r="I199">
        <v>0.96260000000000001</v>
      </c>
      <c r="J199" s="446">
        <v>42914.520138888889</v>
      </c>
      <c r="K199">
        <v>0.96209999999999996</v>
      </c>
      <c r="L199">
        <v>0</v>
      </c>
      <c r="M199">
        <v>5</v>
      </c>
      <c r="N199">
        <v>0.52</v>
      </c>
      <c r="O199" s="498">
        <v>5.5555555591126904E-3</v>
      </c>
    </row>
    <row r="200" spans="1:15" x14ac:dyDescent="0.2">
      <c r="A200">
        <v>199</v>
      </c>
      <c r="B200" t="s">
        <v>98</v>
      </c>
      <c r="C200">
        <v>1</v>
      </c>
      <c r="D200">
        <v>0.01</v>
      </c>
      <c r="E200">
        <v>0.01</v>
      </c>
      <c r="F200" s="446">
        <v>42914.522222222222</v>
      </c>
      <c r="G200">
        <v>0.96150000000000002</v>
      </c>
      <c r="H200" s="446">
        <v>42914.522222222222</v>
      </c>
      <c r="I200">
        <v>0.96150000000000002</v>
      </c>
      <c r="J200" s="446">
        <v>42914.556250000001</v>
      </c>
      <c r="K200">
        <v>0.96100000000000008</v>
      </c>
      <c r="L200">
        <v>0</v>
      </c>
      <c r="M200">
        <v>5</v>
      </c>
      <c r="N200">
        <v>0.52</v>
      </c>
      <c r="O200" s="498">
        <v>3.4027777779556345E-2</v>
      </c>
    </row>
    <row r="201" spans="1:15" x14ac:dyDescent="0.2">
      <c r="A201">
        <v>200</v>
      </c>
      <c r="B201" t="s">
        <v>98</v>
      </c>
      <c r="C201">
        <v>1</v>
      </c>
      <c r="D201">
        <v>0.01</v>
      </c>
      <c r="E201">
        <v>0.01</v>
      </c>
      <c r="F201" s="446">
        <v>42914.566666666666</v>
      </c>
      <c r="G201">
        <v>0.95889999999999997</v>
      </c>
      <c r="H201" s="446">
        <v>42914.566666666666</v>
      </c>
      <c r="I201">
        <v>0.95889999999999997</v>
      </c>
      <c r="J201" s="446">
        <v>42914.586111111108</v>
      </c>
      <c r="K201">
        <v>0.95840000000000003</v>
      </c>
      <c r="L201">
        <v>0</v>
      </c>
      <c r="M201">
        <v>5</v>
      </c>
      <c r="N201">
        <v>0.52</v>
      </c>
      <c r="O201" s="498">
        <v>1.9444444442342501E-2</v>
      </c>
    </row>
    <row r="202" spans="1:15" x14ac:dyDescent="0.2">
      <c r="A202">
        <v>201</v>
      </c>
      <c r="B202" t="s">
        <v>98</v>
      </c>
      <c r="C202">
        <v>1</v>
      </c>
      <c r="D202">
        <v>0.01</v>
      </c>
      <c r="E202">
        <v>0.01</v>
      </c>
      <c r="F202" s="446">
        <v>42914.615277777775</v>
      </c>
      <c r="G202">
        <v>0.95899999999999996</v>
      </c>
      <c r="H202" s="446">
        <v>42914.615277777775</v>
      </c>
      <c r="I202">
        <v>0.95899999999999996</v>
      </c>
      <c r="J202" s="446">
        <v>42915.076388888891</v>
      </c>
      <c r="K202">
        <v>0.95799999999999996</v>
      </c>
      <c r="L202">
        <v>0</v>
      </c>
      <c r="M202">
        <v>10</v>
      </c>
      <c r="N202">
        <v>0.52</v>
      </c>
      <c r="O202" s="498">
        <v>0.461111111115315</v>
      </c>
    </row>
    <row r="203" spans="1:15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46">
        <v>42915.07708333333</v>
      </c>
      <c r="G203">
        <v>0.95760000000000001</v>
      </c>
      <c r="H203" s="446">
        <v>42915.07708333333</v>
      </c>
      <c r="I203">
        <v>0.95760000000000001</v>
      </c>
      <c r="J203" s="446">
        <v>42915.092361111114</v>
      </c>
      <c r="K203">
        <v>0.95709999999999995</v>
      </c>
      <c r="L203">
        <v>0</v>
      </c>
      <c r="M203">
        <v>5</v>
      </c>
      <c r="N203">
        <v>0.52</v>
      </c>
      <c r="O203" s="498">
        <v>1.527777778392192E-2</v>
      </c>
    </row>
    <row r="204" spans="1:15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46">
        <v>42915.092361111114</v>
      </c>
      <c r="G204">
        <v>0.95679999999999998</v>
      </c>
      <c r="H204" s="446">
        <v>42915.092361111114</v>
      </c>
      <c r="I204">
        <v>0.95679999999999998</v>
      </c>
      <c r="J204" s="446">
        <v>42915.717361111114</v>
      </c>
      <c r="K204">
        <v>0.95630000000000004</v>
      </c>
      <c r="L204">
        <v>0</v>
      </c>
      <c r="M204">
        <v>5</v>
      </c>
      <c r="N204">
        <v>0.52</v>
      </c>
      <c r="O204" s="498">
        <v>0.625</v>
      </c>
    </row>
    <row r="205" spans="1:15" x14ac:dyDescent="0.2">
      <c r="A205">
        <v>204</v>
      </c>
      <c r="B205" t="s">
        <v>98</v>
      </c>
      <c r="C205">
        <v>4</v>
      </c>
      <c r="D205">
        <v>0.31</v>
      </c>
      <c r="E205">
        <v>0.42000000000000004</v>
      </c>
      <c r="F205" s="446">
        <v>42916.271527777775</v>
      </c>
      <c r="G205">
        <v>0.95640000000000003</v>
      </c>
      <c r="H205" s="446">
        <v>42921.75</v>
      </c>
      <c r="I205">
        <v>0.96450000000000002</v>
      </c>
      <c r="J205" s="446">
        <v>42922.580555555556</v>
      </c>
      <c r="K205">
        <v>0.96289999999999987</v>
      </c>
      <c r="L205">
        <v>81</v>
      </c>
      <c r="M205">
        <v>16.000000000001819</v>
      </c>
      <c r="N205">
        <v>28.6</v>
      </c>
      <c r="O205" s="498">
        <v>4.3090277777810115</v>
      </c>
    </row>
    <row r="206" spans="1:15" x14ac:dyDescent="0.2">
      <c r="A206">
        <v>205</v>
      </c>
      <c r="B206" t="s">
        <v>98</v>
      </c>
      <c r="C206">
        <v>1</v>
      </c>
      <c r="D206">
        <v>0.01</v>
      </c>
      <c r="E206">
        <v>0.01</v>
      </c>
      <c r="F206" s="446">
        <v>42922.780555555553</v>
      </c>
      <c r="G206">
        <v>0.96109999999999995</v>
      </c>
      <c r="H206" s="446">
        <v>42922.780555555553</v>
      </c>
      <c r="I206">
        <v>0.96109999999999995</v>
      </c>
      <c r="J206" s="446">
        <v>42922.845833333333</v>
      </c>
      <c r="K206">
        <v>0.96060000000000001</v>
      </c>
      <c r="L206">
        <v>0</v>
      </c>
      <c r="M206">
        <v>5</v>
      </c>
      <c r="N206">
        <v>0.52</v>
      </c>
      <c r="O206" s="498">
        <v>6.5277777779556345E-2</v>
      </c>
    </row>
    <row r="207" spans="1:15" x14ac:dyDescent="0.2">
      <c r="A207">
        <v>206</v>
      </c>
      <c r="B207" t="s">
        <v>98</v>
      </c>
      <c r="C207">
        <v>1</v>
      </c>
      <c r="D207">
        <v>0.01</v>
      </c>
      <c r="E207">
        <v>0.01</v>
      </c>
      <c r="F207" s="446">
        <v>42922.875</v>
      </c>
      <c r="G207">
        <v>0.96020000000000005</v>
      </c>
      <c r="H207" s="446">
        <v>42922.875</v>
      </c>
      <c r="I207">
        <v>0.96020000000000005</v>
      </c>
      <c r="J207" s="446">
        <v>42922.883333333331</v>
      </c>
      <c r="K207">
        <v>0.9597</v>
      </c>
      <c r="L207">
        <v>0</v>
      </c>
      <c r="M207">
        <v>5</v>
      </c>
      <c r="N207">
        <v>0.52</v>
      </c>
      <c r="O207" s="498">
        <v>8.333333331393078E-3</v>
      </c>
    </row>
    <row r="208" spans="1:15" x14ac:dyDescent="0.2">
      <c r="A208">
        <v>207</v>
      </c>
      <c r="B208" t="s">
        <v>98</v>
      </c>
      <c r="C208">
        <v>3</v>
      </c>
      <c r="D208">
        <v>0.1</v>
      </c>
      <c r="E208">
        <v>0.14000000000000001</v>
      </c>
      <c r="F208" s="446">
        <v>42923.521527777775</v>
      </c>
      <c r="G208">
        <v>0.96130000000000004</v>
      </c>
      <c r="H208" s="446">
        <v>42927.693055555559</v>
      </c>
      <c r="I208">
        <v>0.9657</v>
      </c>
      <c r="J208" s="446">
        <v>42927.740277777775</v>
      </c>
      <c r="K208">
        <v>0.96309999999999996</v>
      </c>
      <c r="L208">
        <v>44</v>
      </c>
      <c r="M208">
        <v>26</v>
      </c>
      <c r="N208">
        <v>28.21</v>
      </c>
      <c r="O208" s="498">
        <v>2.21875</v>
      </c>
    </row>
    <row r="209" spans="1:15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46">
        <v>42927.740972222222</v>
      </c>
      <c r="G209">
        <v>0.96299999999999997</v>
      </c>
      <c r="H209" s="446">
        <v>42927.740972222222</v>
      </c>
      <c r="I209">
        <v>0.96299999999999997</v>
      </c>
      <c r="J209" s="446">
        <v>42928.214583333334</v>
      </c>
      <c r="K209">
        <v>0.96230000000000016</v>
      </c>
      <c r="L209">
        <v>0</v>
      </c>
      <c r="M209">
        <v>6.999999999998181</v>
      </c>
      <c r="N209">
        <v>0.56000000000000005</v>
      </c>
      <c r="O209" s="498">
        <v>0.47361111111240461</v>
      </c>
    </row>
    <row r="210" spans="1:15" x14ac:dyDescent="0.2">
      <c r="A210">
        <v>209</v>
      </c>
      <c r="B210" t="s">
        <v>98</v>
      </c>
      <c r="C210">
        <v>1</v>
      </c>
      <c r="D210">
        <v>0.01</v>
      </c>
      <c r="E210">
        <v>0.01</v>
      </c>
      <c r="F210" s="446">
        <v>42928.522222222222</v>
      </c>
      <c r="G210">
        <v>0.96179999999999999</v>
      </c>
      <c r="H210" s="446">
        <v>42928.522222222222</v>
      </c>
      <c r="I210">
        <v>0.96179999999999999</v>
      </c>
      <c r="J210" s="446">
        <v>42928.525694444441</v>
      </c>
      <c r="K210">
        <v>0.96129999999999993</v>
      </c>
      <c r="L210">
        <v>0</v>
      </c>
      <c r="M210">
        <v>5</v>
      </c>
      <c r="N210">
        <v>0.52</v>
      </c>
      <c r="O210" s="498">
        <v>3.4722222189884633E-3</v>
      </c>
    </row>
    <row r="211" spans="1:15" x14ac:dyDescent="0.2">
      <c r="A211">
        <v>210</v>
      </c>
      <c r="B211" t="s">
        <v>98</v>
      </c>
      <c r="C211">
        <v>1</v>
      </c>
      <c r="D211">
        <v>0.01</v>
      </c>
      <c r="E211">
        <v>0.01</v>
      </c>
      <c r="F211" s="446">
        <v>42928.537499999999</v>
      </c>
      <c r="G211">
        <v>0.96089999999999998</v>
      </c>
      <c r="H211" s="446">
        <v>42928.537499999999</v>
      </c>
      <c r="I211">
        <v>0.96089999999999998</v>
      </c>
      <c r="J211" s="446">
        <v>42934.058333333334</v>
      </c>
      <c r="K211">
        <v>0.95940000000000003</v>
      </c>
      <c r="L211">
        <v>0</v>
      </c>
      <c r="M211">
        <v>15</v>
      </c>
      <c r="N211">
        <v>0.52</v>
      </c>
      <c r="O211" s="498">
        <v>3.5208333333357587</v>
      </c>
    </row>
    <row r="212" spans="1:15" x14ac:dyDescent="0.2">
      <c r="A212">
        <v>211</v>
      </c>
      <c r="B212" t="s">
        <v>98</v>
      </c>
      <c r="C212">
        <v>1</v>
      </c>
      <c r="D212">
        <v>0.01</v>
      </c>
      <c r="E212">
        <v>0.01</v>
      </c>
      <c r="F212" s="446">
        <v>42934.058333333334</v>
      </c>
      <c r="G212">
        <v>0.95909999999999995</v>
      </c>
      <c r="H212" s="446">
        <v>42934.058333333334</v>
      </c>
      <c r="I212">
        <v>0.95909999999999995</v>
      </c>
      <c r="J212" s="446">
        <v>42934.322916666664</v>
      </c>
      <c r="K212">
        <v>0.95860000000000001</v>
      </c>
      <c r="L212">
        <v>0</v>
      </c>
      <c r="M212">
        <v>5</v>
      </c>
      <c r="N212">
        <v>0.52</v>
      </c>
      <c r="O212" s="498">
        <v>0.26458333332993789</v>
      </c>
    </row>
    <row r="213" spans="1:15" x14ac:dyDescent="0.2">
      <c r="A213">
        <v>212</v>
      </c>
      <c r="B213" t="s">
        <v>98</v>
      </c>
      <c r="C213">
        <v>1</v>
      </c>
      <c r="D213">
        <v>0.01</v>
      </c>
      <c r="E213">
        <v>0.01</v>
      </c>
      <c r="F213" s="446">
        <v>42934.324999999997</v>
      </c>
      <c r="G213">
        <v>0.9577</v>
      </c>
      <c r="H213" s="446">
        <v>42934.324999999997</v>
      </c>
      <c r="I213">
        <v>0.9577</v>
      </c>
      <c r="J213" s="446">
        <v>42934.326388888891</v>
      </c>
      <c r="K213">
        <v>0.95720000000000005</v>
      </c>
      <c r="L213">
        <v>0</v>
      </c>
      <c r="M213">
        <v>5</v>
      </c>
      <c r="N213">
        <v>0.52</v>
      </c>
      <c r="O213" s="498">
        <v>1.3888888934161514E-3</v>
      </c>
    </row>
    <row r="214" spans="1:15" x14ac:dyDescent="0.2">
      <c r="A214">
        <v>213</v>
      </c>
      <c r="B214" t="s">
        <v>98</v>
      </c>
      <c r="C214">
        <v>1</v>
      </c>
      <c r="D214">
        <v>0.01</v>
      </c>
      <c r="E214">
        <v>0.01</v>
      </c>
      <c r="F214" s="446">
        <v>42934.32708333333</v>
      </c>
      <c r="G214">
        <v>0.95689999999999997</v>
      </c>
      <c r="H214" s="446">
        <v>42934.32708333333</v>
      </c>
      <c r="I214">
        <v>0.95689999999999997</v>
      </c>
      <c r="J214" s="446">
        <v>42934.388194444444</v>
      </c>
      <c r="K214">
        <v>0.95640000000000014</v>
      </c>
      <c r="L214">
        <v>0</v>
      </c>
      <c r="M214">
        <v>4.999999999998181</v>
      </c>
      <c r="N214">
        <v>0.52</v>
      </c>
      <c r="O214" s="498">
        <v>6.1111111113859806E-2</v>
      </c>
    </row>
    <row r="215" spans="1:15" x14ac:dyDescent="0.2">
      <c r="A215">
        <v>214</v>
      </c>
      <c r="B215" t="s">
        <v>98</v>
      </c>
      <c r="C215">
        <v>1</v>
      </c>
      <c r="D215">
        <v>0.01</v>
      </c>
      <c r="E215">
        <v>0.01</v>
      </c>
      <c r="F215" s="446">
        <v>42934.388888888891</v>
      </c>
      <c r="G215">
        <v>0.95550000000000002</v>
      </c>
      <c r="H215" s="446">
        <v>42934.388888888891</v>
      </c>
      <c r="I215">
        <v>0.95550000000000002</v>
      </c>
      <c r="J215" s="446">
        <v>42934.390277777777</v>
      </c>
      <c r="K215">
        <v>0.95499999999999996</v>
      </c>
      <c r="L215">
        <v>0</v>
      </c>
      <c r="M215">
        <v>5</v>
      </c>
      <c r="N215">
        <v>0.52</v>
      </c>
      <c r="O215" s="498">
        <v>1.3888888861401938E-3</v>
      </c>
    </row>
    <row r="216" spans="1:15" x14ac:dyDescent="0.2">
      <c r="A216">
        <v>215</v>
      </c>
      <c r="B216" t="s">
        <v>98</v>
      </c>
      <c r="C216">
        <v>1</v>
      </c>
      <c r="D216">
        <v>0.01</v>
      </c>
      <c r="E216">
        <v>0.01</v>
      </c>
      <c r="F216" s="446">
        <v>42934.390972222223</v>
      </c>
      <c r="G216">
        <v>0.95469999999999999</v>
      </c>
      <c r="H216" s="446">
        <v>42934.390972222223</v>
      </c>
      <c r="I216">
        <v>0.95469999999999999</v>
      </c>
      <c r="J216" s="446">
        <v>42934.45208333333</v>
      </c>
      <c r="K216">
        <v>0.95420000000000005</v>
      </c>
      <c r="L216">
        <v>0</v>
      </c>
      <c r="M216">
        <v>5</v>
      </c>
      <c r="N216">
        <v>0.52</v>
      </c>
      <c r="O216" s="498">
        <v>6.1111111106583849E-2</v>
      </c>
    </row>
    <row r="217" spans="1:15" x14ac:dyDescent="0.2">
      <c r="A217">
        <v>216</v>
      </c>
      <c r="B217" t="s">
        <v>98</v>
      </c>
      <c r="C217">
        <v>1</v>
      </c>
      <c r="D217">
        <v>0.02</v>
      </c>
      <c r="E217">
        <v>0.02</v>
      </c>
      <c r="F217" s="446">
        <v>42934.527083333334</v>
      </c>
      <c r="G217">
        <v>0.95399999999999996</v>
      </c>
      <c r="H217" s="446">
        <v>42934.527083333334</v>
      </c>
      <c r="I217">
        <v>0.95399999999999996</v>
      </c>
      <c r="J217" s="446">
        <v>42934.53125</v>
      </c>
      <c r="K217">
        <v>0.95350000000000001</v>
      </c>
      <c r="L217">
        <v>0</v>
      </c>
      <c r="M217">
        <v>5</v>
      </c>
      <c r="N217">
        <v>1.05</v>
      </c>
      <c r="O217" s="498">
        <v>4.166666665696539E-3</v>
      </c>
    </row>
    <row r="218" spans="1:15" x14ac:dyDescent="0.2">
      <c r="A218">
        <v>217</v>
      </c>
      <c r="B218" t="s">
        <v>98</v>
      </c>
      <c r="C218">
        <v>1</v>
      </c>
      <c r="D218">
        <v>0.02</v>
      </c>
      <c r="E218">
        <v>0.02</v>
      </c>
      <c r="F218" s="446">
        <v>42934.543055555558</v>
      </c>
      <c r="G218">
        <v>0.95409999999999995</v>
      </c>
      <c r="H218" s="446">
        <v>42934.543055555558</v>
      </c>
      <c r="I218">
        <v>0.95409999999999995</v>
      </c>
      <c r="J218" s="446">
        <v>42934.556250000001</v>
      </c>
      <c r="K218">
        <v>0.95360000000000011</v>
      </c>
      <c r="L218">
        <v>0</v>
      </c>
      <c r="M218">
        <v>4.999999999998181</v>
      </c>
      <c r="N218">
        <v>1.05</v>
      </c>
      <c r="O218" s="498">
        <v>1.3194444443797693E-2</v>
      </c>
    </row>
    <row r="219" spans="1:15" x14ac:dyDescent="0.2">
      <c r="A219">
        <v>218</v>
      </c>
      <c r="B219" t="s">
        <v>98</v>
      </c>
      <c r="C219">
        <v>1</v>
      </c>
      <c r="D219">
        <v>0.02</v>
      </c>
      <c r="E219">
        <v>0.02</v>
      </c>
      <c r="F219" s="446">
        <v>42934.896527777775</v>
      </c>
      <c r="G219">
        <v>0.95430000000000004</v>
      </c>
      <c r="H219" s="446">
        <v>42934.896527777775</v>
      </c>
      <c r="I219">
        <v>0.95430000000000004</v>
      </c>
      <c r="J219" s="446">
        <v>42935.379166666666</v>
      </c>
      <c r="K219">
        <v>0.95360000000000011</v>
      </c>
      <c r="L219">
        <v>0</v>
      </c>
      <c r="M219">
        <v>6.999999999998181</v>
      </c>
      <c r="N219">
        <v>1.1200000000000001</v>
      </c>
      <c r="O219" s="498">
        <v>0.48263888889050577</v>
      </c>
    </row>
    <row r="220" spans="1:15" x14ac:dyDescent="0.2">
      <c r="A220">
        <v>219</v>
      </c>
      <c r="B220" t="s">
        <v>98</v>
      </c>
      <c r="C220">
        <v>1</v>
      </c>
      <c r="D220">
        <v>0.02</v>
      </c>
      <c r="E220">
        <v>0.02</v>
      </c>
      <c r="F220" s="446">
        <v>42935.382638888892</v>
      </c>
      <c r="G220">
        <v>0.95309999999999995</v>
      </c>
      <c r="H220" s="446">
        <v>42935.382638888892</v>
      </c>
      <c r="I220">
        <v>0.95309999999999995</v>
      </c>
      <c r="J220" s="446">
        <v>42936.60833333333</v>
      </c>
      <c r="K220">
        <v>0.95209999999999995</v>
      </c>
      <c r="L220">
        <v>0</v>
      </c>
      <c r="M220">
        <v>10</v>
      </c>
      <c r="N220">
        <v>1.06</v>
      </c>
      <c r="O220" s="498">
        <v>1.2256944444379769</v>
      </c>
    </row>
    <row r="221" spans="1:15" x14ac:dyDescent="0.2">
      <c r="A221">
        <v>220</v>
      </c>
      <c r="B221" t="s">
        <v>98</v>
      </c>
      <c r="C221">
        <v>1</v>
      </c>
      <c r="D221">
        <v>0.02</v>
      </c>
      <c r="E221">
        <v>0.02</v>
      </c>
      <c r="F221" s="446">
        <v>42936.609027777777</v>
      </c>
      <c r="G221">
        <v>0.95169999999999999</v>
      </c>
      <c r="H221" s="446">
        <v>42936.609027777777</v>
      </c>
      <c r="I221">
        <v>0.95169999999999999</v>
      </c>
      <c r="J221" s="446">
        <v>42936.609722222223</v>
      </c>
      <c r="K221">
        <v>0.95120000000000016</v>
      </c>
      <c r="L221">
        <v>0</v>
      </c>
      <c r="M221">
        <v>4.999999999998181</v>
      </c>
      <c r="N221">
        <v>1.05</v>
      </c>
      <c r="O221" s="498">
        <v>6.944444467080757E-4</v>
      </c>
    </row>
    <row r="222" spans="1:15" x14ac:dyDescent="0.2">
      <c r="A222">
        <v>221</v>
      </c>
      <c r="B222" t="s">
        <v>98</v>
      </c>
      <c r="C222">
        <v>1</v>
      </c>
      <c r="D222">
        <v>0.02</v>
      </c>
      <c r="E222">
        <v>0.02</v>
      </c>
      <c r="F222" s="446">
        <v>42936.61041666667</v>
      </c>
      <c r="G222">
        <v>0.95089999999999997</v>
      </c>
      <c r="H222" s="446">
        <v>42936.61041666667</v>
      </c>
      <c r="I222">
        <v>0.95089999999999997</v>
      </c>
      <c r="J222" s="446">
        <v>42936.613194444442</v>
      </c>
      <c r="K222">
        <v>0.95040000000000002</v>
      </c>
      <c r="L222">
        <v>0</v>
      </c>
      <c r="M222">
        <v>5</v>
      </c>
      <c r="N222">
        <v>1.05</v>
      </c>
      <c r="O222" s="498">
        <v>2.7777777722803876E-3</v>
      </c>
    </row>
    <row r="223" spans="1:15" x14ac:dyDescent="0.2">
      <c r="A223">
        <v>222</v>
      </c>
      <c r="B223" t="s">
        <v>98</v>
      </c>
      <c r="C223">
        <v>1</v>
      </c>
      <c r="D223">
        <v>0.02</v>
      </c>
      <c r="E223">
        <v>0.02</v>
      </c>
      <c r="F223" s="446">
        <v>42936.613194444442</v>
      </c>
      <c r="G223">
        <v>0.95009999999999994</v>
      </c>
      <c r="H223" s="446">
        <v>42936.613194444442</v>
      </c>
      <c r="I223">
        <v>0.95009999999999994</v>
      </c>
      <c r="J223" s="446">
        <v>42936.614583333336</v>
      </c>
      <c r="K223">
        <v>0.94960000000000011</v>
      </c>
      <c r="L223">
        <v>0</v>
      </c>
      <c r="M223">
        <v>4.999999999998181</v>
      </c>
      <c r="N223">
        <v>1.05</v>
      </c>
      <c r="O223" s="498">
        <v>1.3888888934161514E-3</v>
      </c>
    </row>
    <row r="224" spans="1:15" x14ac:dyDescent="0.2">
      <c r="A224">
        <v>223</v>
      </c>
      <c r="B224" t="s">
        <v>98</v>
      </c>
      <c r="C224">
        <v>1</v>
      </c>
      <c r="D224">
        <v>0.02</v>
      </c>
      <c r="E224">
        <v>0.02</v>
      </c>
      <c r="F224" s="446">
        <v>42936.615277777775</v>
      </c>
      <c r="G224">
        <v>0.94940000000000002</v>
      </c>
      <c r="H224" s="446">
        <v>42936.615277777775</v>
      </c>
      <c r="I224">
        <v>0.94940000000000002</v>
      </c>
      <c r="J224" s="446">
        <v>42937.536111111112</v>
      </c>
      <c r="K224">
        <v>0.9487000000000001</v>
      </c>
      <c r="L224">
        <v>0</v>
      </c>
      <c r="M224">
        <v>6.999999999998181</v>
      </c>
      <c r="N224">
        <v>1.1299999999999999</v>
      </c>
      <c r="O224" s="498">
        <v>0.92083333333721384</v>
      </c>
    </row>
    <row r="225" spans="1:15" x14ac:dyDescent="0.2">
      <c r="A225">
        <v>224</v>
      </c>
      <c r="B225" t="s">
        <v>98</v>
      </c>
      <c r="C225">
        <v>1</v>
      </c>
      <c r="D225">
        <v>0.02</v>
      </c>
      <c r="E225">
        <v>0.02</v>
      </c>
      <c r="F225" s="446">
        <v>42937.5625</v>
      </c>
      <c r="G225">
        <v>0.94710000000000005</v>
      </c>
      <c r="H225" s="446">
        <v>42937.5625</v>
      </c>
      <c r="I225">
        <v>0.94710000000000005</v>
      </c>
      <c r="J225" s="446">
        <v>42937.688194444447</v>
      </c>
      <c r="K225">
        <v>0.9466</v>
      </c>
      <c r="L225">
        <v>0</v>
      </c>
      <c r="M225">
        <v>5</v>
      </c>
      <c r="N225">
        <v>1.06</v>
      </c>
      <c r="O225" s="498">
        <v>0.12569444444670808</v>
      </c>
    </row>
    <row r="226" spans="1:15" x14ac:dyDescent="0.2">
      <c r="A226">
        <v>225</v>
      </c>
      <c r="B226" t="s">
        <v>98</v>
      </c>
      <c r="C226">
        <v>1</v>
      </c>
      <c r="D226">
        <v>0.02</v>
      </c>
      <c r="E226">
        <v>0.02</v>
      </c>
      <c r="F226" s="446">
        <v>42940.324999999997</v>
      </c>
      <c r="G226">
        <v>0.94679999999999997</v>
      </c>
      <c r="H226" s="446">
        <v>42940.324999999997</v>
      </c>
      <c r="I226">
        <v>0.94679999999999997</v>
      </c>
      <c r="J226" s="446">
        <v>42940.336805555555</v>
      </c>
      <c r="K226">
        <v>0.94630000000000003</v>
      </c>
      <c r="L226">
        <v>0</v>
      </c>
      <c r="M226">
        <v>5</v>
      </c>
      <c r="N226">
        <v>1.06</v>
      </c>
      <c r="O226" s="498">
        <v>1.1805555557657499E-2</v>
      </c>
    </row>
    <row r="227" spans="1:15" x14ac:dyDescent="0.2">
      <c r="A227">
        <v>226</v>
      </c>
      <c r="B227" t="s">
        <v>98</v>
      </c>
      <c r="C227">
        <v>1</v>
      </c>
      <c r="D227">
        <v>0.02</v>
      </c>
      <c r="E227">
        <v>0.02</v>
      </c>
      <c r="F227" s="446">
        <v>42940.510416666664</v>
      </c>
      <c r="G227">
        <v>0.94599999999999995</v>
      </c>
      <c r="H227" s="446">
        <v>42940.510416666664</v>
      </c>
      <c r="I227">
        <v>0.94599999999999995</v>
      </c>
      <c r="J227" s="446">
        <v>42940.525000000001</v>
      </c>
      <c r="K227">
        <v>0.94550000000000001</v>
      </c>
      <c r="L227">
        <v>0</v>
      </c>
      <c r="M227">
        <v>5</v>
      </c>
      <c r="N227">
        <v>1.06</v>
      </c>
      <c r="O227" s="498">
        <v>1.4583333337213844E-2</v>
      </c>
    </row>
    <row r="228" spans="1:15" x14ac:dyDescent="0.2">
      <c r="A228">
        <v>227</v>
      </c>
      <c r="B228" t="s">
        <v>98</v>
      </c>
      <c r="C228">
        <v>4</v>
      </c>
      <c r="D228">
        <v>0.62</v>
      </c>
      <c r="E228">
        <v>0.84000000000000008</v>
      </c>
      <c r="F228" s="446">
        <v>42940.570138888892</v>
      </c>
      <c r="G228">
        <v>0.94610000000000005</v>
      </c>
      <c r="H228" s="446">
        <v>42943.112500000003</v>
      </c>
      <c r="I228">
        <v>0.9506</v>
      </c>
      <c r="J228" s="446">
        <v>42943.151388888888</v>
      </c>
      <c r="K228">
        <v>0.94972857142857126</v>
      </c>
      <c r="L228">
        <v>45</v>
      </c>
      <c r="M228">
        <v>8.714285714288053</v>
      </c>
      <c r="N228">
        <v>34.26</v>
      </c>
      <c r="O228" s="498">
        <v>2.5812499999956344</v>
      </c>
    </row>
    <row r="229" spans="1:15" x14ac:dyDescent="0.2">
      <c r="A229">
        <v>228</v>
      </c>
      <c r="B229" t="s">
        <v>98</v>
      </c>
      <c r="C229">
        <v>4</v>
      </c>
      <c r="D229">
        <v>0.62</v>
      </c>
      <c r="E229">
        <v>0.84000000000000008</v>
      </c>
      <c r="F229" s="446">
        <v>42943.152083333334</v>
      </c>
      <c r="G229">
        <v>0.94910000000000005</v>
      </c>
      <c r="H229" s="446">
        <v>42944.25277777778</v>
      </c>
      <c r="I229">
        <v>0.9677</v>
      </c>
      <c r="J229" s="446">
        <v>42944.29791666667</v>
      </c>
      <c r="K229">
        <v>0.96652380952380945</v>
      </c>
      <c r="L229">
        <v>186</v>
      </c>
      <c r="M229">
        <v>11.761904761904589</v>
      </c>
      <c r="N229">
        <v>32.340000000000003</v>
      </c>
      <c r="O229" s="498">
        <v>1.1458333333357587</v>
      </c>
    </row>
    <row r="230" spans="1:15" x14ac:dyDescent="0.2">
      <c r="A230">
        <v>229</v>
      </c>
      <c r="B230" t="s">
        <v>98</v>
      </c>
      <c r="C230">
        <v>1</v>
      </c>
      <c r="D230">
        <v>0.02</v>
      </c>
      <c r="E230">
        <v>0.02</v>
      </c>
      <c r="F230" s="446">
        <v>42944.323611111111</v>
      </c>
      <c r="G230">
        <v>0.96760000000000002</v>
      </c>
      <c r="H230" s="446">
        <v>42944.323611111111</v>
      </c>
      <c r="I230">
        <v>0.96760000000000002</v>
      </c>
      <c r="J230" s="446">
        <v>42944.511805555558</v>
      </c>
      <c r="K230">
        <v>0.96709999999999985</v>
      </c>
      <c r="L230">
        <v>0</v>
      </c>
      <c r="M230">
        <v>5.000000000001819</v>
      </c>
      <c r="N230">
        <v>1.03</v>
      </c>
      <c r="O230" s="498">
        <v>0.18819444444670808</v>
      </c>
    </row>
    <row r="231" spans="1:15" x14ac:dyDescent="0.2">
      <c r="A231">
        <v>230</v>
      </c>
      <c r="B231" t="s">
        <v>98</v>
      </c>
      <c r="C231">
        <v>1</v>
      </c>
      <c r="D231">
        <v>0.02</v>
      </c>
      <c r="E231">
        <v>0.02</v>
      </c>
      <c r="F231" s="446">
        <v>42944.511805555558</v>
      </c>
      <c r="G231">
        <v>0.96679999999999999</v>
      </c>
      <c r="H231" s="446">
        <v>42944.511805555558</v>
      </c>
      <c r="I231">
        <v>0.96679999999999999</v>
      </c>
      <c r="J231" s="446">
        <v>42944.520833333336</v>
      </c>
      <c r="K231">
        <v>0.96630000000000016</v>
      </c>
      <c r="L231">
        <v>0</v>
      </c>
      <c r="M231">
        <v>4.999999999998181</v>
      </c>
      <c r="N231">
        <v>1.03</v>
      </c>
      <c r="O231" s="498">
        <v>9.0277777781011537E-3</v>
      </c>
    </row>
    <row r="232" spans="1:15" x14ac:dyDescent="0.2">
      <c r="A232">
        <v>231</v>
      </c>
      <c r="B232" t="s">
        <v>98</v>
      </c>
      <c r="C232">
        <v>1</v>
      </c>
      <c r="D232">
        <v>0.02</v>
      </c>
      <c r="E232">
        <v>0.02</v>
      </c>
      <c r="F232" s="446">
        <v>42944.521527777775</v>
      </c>
      <c r="G232">
        <v>0.96589999999999998</v>
      </c>
      <c r="H232" s="446">
        <v>42944.521527777775</v>
      </c>
      <c r="I232">
        <v>0.96589999999999998</v>
      </c>
      <c r="J232" s="446">
        <v>42944.521527777775</v>
      </c>
      <c r="K232">
        <v>0.96540000000000015</v>
      </c>
      <c r="L232">
        <v>0</v>
      </c>
      <c r="M232">
        <v>4.999999999998181</v>
      </c>
      <c r="N232">
        <v>1.04</v>
      </c>
      <c r="O232" s="498">
        <v>0</v>
      </c>
    </row>
    <row r="233" spans="1:15" x14ac:dyDescent="0.2">
      <c r="A233">
        <v>232</v>
      </c>
      <c r="B233" t="s">
        <v>98</v>
      </c>
      <c r="C233">
        <v>1</v>
      </c>
      <c r="D233">
        <v>0.02</v>
      </c>
      <c r="E233">
        <v>0.02</v>
      </c>
      <c r="F233" s="446">
        <v>42944.521527777775</v>
      </c>
      <c r="G233">
        <v>0.96509999999999996</v>
      </c>
      <c r="H233" s="446">
        <v>42944.521527777775</v>
      </c>
      <c r="I233">
        <v>0.96509999999999996</v>
      </c>
      <c r="J233" s="446">
        <v>42947.625694444447</v>
      </c>
      <c r="K233">
        <v>0.96439999999999992</v>
      </c>
      <c r="L233">
        <v>0</v>
      </c>
      <c r="M233">
        <v>7</v>
      </c>
      <c r="N233">
        <v>1.1000000000000001</v>
      </c>
      <c r="O233" s="498">
        <v>1.1041666666715173</v>
      </c>
    </row>
    <row r="234" spans="1:15" x14ac:dyDescent="0.2">
      <c r="A234">
        <v>233</v>
      </c>
      <c r="B234" t="s">
        <v>98</v>
      </c>
      <c r="C234">
        <v>3</v>
      </c>
      <c r="D234">
        <v>0.2</v>
      </c>
      <c r="E234">
        <v>0.28000000000000003</v>
      </c>
      <c r="F234" s="446">
        <v>42947.626388888886</v>
      </c>
      <c r="G234">
        <v>0.96360000000000001</v>
      </c>
      <c r="H234" s="446">
        <v>42951.184027777781</v>
      </c>
      <c r="I234">
        <v>0.96779999999999999</v>
      </c>
      <c r="J234" s="446">
        <v>42956.331250000003</v>
      </c>
      <c r="K234">
        <v>0.96429999999999993</v>
      </c>
      <c r="L234">
        <v>42</v>
      </c>
      <c r="M234">
        <v>35</v>
      </c>
      <c r="N234">
        <v>56.709999999999994</v>
      </c>
      <c r="O234" s="498">
        <v>6.7048611111167702</v>
      </c>
    </row>
    <row r="235" spans="1:15" x14ac:dyDescent="0.2">
      <c r="A235">
        <v>234</v>
      </c>
      <c r="B235" t="s">
        <v>98</v>
      </c>
      <c r="C235">
        <v>1</v>
      </c>
      <c r="D235">
        <v>0.02</v>
      </c>
      <c r="E235">
        <v>0.02</v>
      </c>
      <c r="F235" s="446">
        <v>42956.331250000003</v>
      </c>
      <c r="G235">
        <v>0.96399999999999997</v>
      </c>
      <c r="H235" s="446">
        <v>42956.331250000003</v>
      </c>
      <c r="I235">
        <v>0.96399999999999997</v>
      </c>
      <c r="J235" s="446">
        <v>42956.34652777778</v>
      </c>
      <c r="K235">
        <v>0.96350000000000013</v>
      </c>
      <c r="L235">
        <v>0</v>
      </c>
      <c r="M235">
        <v>4.999999999998181</v>
      </c>
      <c r="N235">
        <v>1.04</v>
      </c>
      <c r="O235" s="498">
        <v>1.5277777776645962E-2</v>
      </c>
    </row>
    <row r="236" spans="1:15" x14ac:dyDescent="0.2">
      <c r="A236">
        <v>235</v>
      </c>
      <c r="B236" t="s">
        <v>98</v>
      </c>
      <c r="C236">
        <v>1</v>
      </c>
      <c r="D236">
        <v>0.02</v>
      </c>
      <c r="E236">
        <v>0.02</v>
      </c>
      <c r="F236" s="446">
        <v>42956.34652777778</v>
      </c>
      <c r="G236">
        <v>0.96319999999999995</v>
      </c>
      <c r="H236" s="446">
        <v>42956.34652777778</v>
      </c>
      <c r="I236">
        <v>0.96319999999999995</v>
      </c>
      <c r="J236" s="446">
        <v>42956.34652777778</v>
      </c>
      <c r="K236">
        <v>0.9627</v>
      </c>
      <c r="L236">
        <v>0</v>
      </c>
      <c r="M236">
        <v>5</v>
      </c>
      <c r="N236">
        <v>1.04</v>
      </c>
      <c r="O236" s="498">
        <v>0</v>
      </c>
    </row>
    <row r="237" spans="1:15" x14ac:dyDescent="0.2">
      <c r="A237">
        <v>236</v>
      </c>
      <c r="B237" t="s">
        <v>98</v>
      </c>
      <c r="C237">
        <v>1</v>
      </c>
      <c r="D237">
        <v>0.02</v>
      </c>
      <c r="E237">
        <v>0.02</v>
      </c>
      <c r="F237" s="446">
        <v>42956.34652777778</v>
      </c>
      <c r="G237">
        <v>0.96240000000000003</v>
      </c>
      <c r="H237" s="446">
        <v>42956.34652777778</v>
      </c>
      <c r="I237">
        <v>0.96240000000000003</v>
      </c>
      <c r="J237" s="446">
        <v>42956.347222222219</v>
      </c>
      <c r="K237">
        <v>0.96190000000000009</v>
      </c>
      <c r="L237">
        <v>0</v>
      </c>
      <c r="M237">
        <v>5</v>
      </c>
      <c r="N237">
        <v>1.04</v>
      </c>
      <c r="O237" s="498">
        <v>6.9444443943211809E-4</v>
      </c>
    </row>
    <row r="238" spans="1:15" x14ac:dyDescent="0.2">
      <c r="A238">
        <v>237</v>
      </c>
      <c r="B238" t="s">
        <v>98</v>
      </c>
      <c r="C238">
        <v>1</v>
      </c>
      <c r="D238">
        <v>0.02</v>
      </c>
      <c r="E238">
        <v>0.02</v>
      </c>
      <c r="F238" s="446">
        <v>42956.347222222219</v>
      </c>
      <c r="G238">
        <v>0.96160000000000001</v>
      </c>
      <c r="H238" s="446">
        <v>42956.347222222219</v>
      </c>
      <c r="I238">
        <v>0.96160000000000001</v>
      </c>
      <c r="J238" s="446">
        <v>42958.14166666667</v>
      </c>
      <c r="K238">
        <v>0.96039999999999992</v>
      </c>
      <c r="L238">
        <v>0</v>
      </c>
      <c r="M238">
        <v>12</v>
      </c>
      <c r="N238">
        <v>1.1100000000000001</v>
      </c>
      <c r="O238" s="498">
        <v>1.7944444444510737</v>
      </c>
    </row>
    <row r="239" spans="1:15" x14ac:dyDescent="0.2">
      <c r="A239">
        <v>238</v>
      </c>
      <c r="B239" t="s">
        <v>98</v>
      </c>
      <c r="C239">
        <v>1</v>
      </c>
      <c r="D239">
        <v>0.02</v>
      </c>
      <c r="E239">
        <v>0.02</v>
      </c>
      <c r="F239" s="446">
        <v>42958.259722222225</v>
      </c>
      <c r="G239">
        <v>0.96199999999999997</v>
      </c>
      <c r="H239" s="446">
        <v>42958.259722222225</v>
      </c>
      <c r="I239">
        <v>0.96199999999999997</v>
      </c>
      <c r="J239" s="446">
        <v>42958.34652777778</v>
      </c>
      <c r="K239">
        <v>0.96150000000000002</v>
      </c>
      <c r="L239">
        <v>0</v>
      </c>
      <c r="M239">
        <v>5</v>
      </c>
      <c r="N239">
        <v>1.04</v>
      </c>
      <c r="O239" s="498">
        <v>8.6805555554747116E-2</v>
      </c>
    </row>
    <row r="240" spans="1:15" x14ac:dyDescent="0.2">
      <c r="A240">
        <v>239</v>
      </c>
      <c r="B240" t="s">
        <v>98</v>
      </c>
      <c r="C240">
        <v>1</v>
      </c>
      <c r="D240">
        <v>0.02</v>
      </c>
      <c r="E240">
        <v>0.02</v>
      </c>
      <c r="F240" s="446">
        <v>42958.373611111114</v>
      </c>
      <c r="G240">
        <v>0.95979999999999999</v>
      </c>
      <c r="H240" s="446">
        <v>42958.373611111114</v>
      </c>
      <c r="I240">
        <v>0.95979999999999999</v>
      </c>
      <c r="J240" s="446">
        <v>42958.379166666666</v>
      </c>
      <c r="K240">
        <v>0.95930000000000004</v>
      </c>
      <c r="L240">
        <v>0</v>
      </c>
      <c r="M240">
        <v>5</v>
      </c>
      <c r="N240">
        <v>1.04</v>
      </c>
      <c r="O240" s="498">
        <v>5.5555555518367328E-3</v>
      </c>
    </row>
    <row r="241" spans="1:15" x14ac:dyDescent="0.2">
      <c r="A241">
        <v>240</v>
      </c>
      <c r="B241" t="s">
        <v>98</v>
      </c>
      <c r="C241">
        <v>3</v>
      </c>
      <c r="D241">
        <v>0.2</v>
      </c>
      <c r="E241">
        <v>0.28000000000000003</v>
      </c>
      <c r="F241" s="446">
        <v>42958.379166666666</v>
      </c>
      <c r="G241">
        <v>0.95899999999999996</v>
      </c>
      <c r="H241" s="446">
        <v>42971.57708333333</v>
      </c>
      <c r="I241">
        <v>0.96250000000000002</v>
      </c>
      <c r="J241" s="446">
        <v>42972.606944444444</v>
      </c>
      <c r="K241">
        <v>0.95969999999999978</v>
      </c>
      <c r="L241">
        <v>35</v>
      </c>
      <c r="M241">
        <v>28.000000000001819</v>
      </c>
      <c r="N241">
        <v>56.67</v>
      </c>
      <c r="O241" s="498">
        <v>10.227777777778101</v>
      </c>
    </row>
    <row r="242" spans="1:15" x14ac:dyDescent="0.2">
      <c r="A242">
        <v>241</v>
      </c>
      <c r="B242" t="s">
        <v>98</v>
      </c>
      <c r="C242">
        <v>1</v>
      </c>
      <c r="D242">
        <v>0.02</v>
      </c>
      <c r="E242">
        <v>0.02</v>
      </c>
      <c r="F242" s="446">
        <v>42972.612500000003</v>
      </c>
      <c r="G242">
        <v>0.95850000000000002</v>
      </c>
      <c r="H242" s="446">
        <v>42972.612500000003</v>
      </c>
      <c r="I242">
        <v>0.95850000000000002</v>
      </c>
      <c r="J242" s="446">
        <v>42972.62777777778</v>
      </c>
      <c r="K242">
        <v>0.95799999999999996</v>
      </c>
      <c r="L242">
        <v>0</v>
      </c>
      <c r="M242">
        <v>5</v>
      </c>
      <c r="N242">
        <v>1.04</v>
      </c>
      <c r="O242" s="498">
        <v>1.5277777776645962E-2</v>
      </c>
    </row>
    <row r="243" spans="1:15" x14ac:dyDescent="0.2">
      <c r="A243">
        <v>242</v>
      </c>
      <c r="B243" t="s">
        <v>98</v>
      </c>
      <c r="C243">
        <v>1</v>
      </c>
      <c r="D243">
        <v>0.02</v>
      </c>
      <c r="E243">
        <v>0.02</v>
      </c>
      <c r="F243" s="446">
        <v>42972.628472222219</v>
      </c>
      <c r="G243">
        <v>0.95740000000000003</v>
      </c>
      <c r="H243" s="446">
        <v>42972.628472222219</v>
      </c>
      <c r="I243">
        <v>0.95740000000000003</v>
      </c>
      <c r="J243" s="446">
        <v>42972.669444444444</v>
      </c>
      <c r="K243">
        <v>0.95689999999999997</v>
      </c>
      <c r="L243">
        <v>0</v>
      </c>
      <c r="M243">
        <v>5</v>
      </c>
      <c r="N243">
        <v>1.05</v>
      </c>
      <c r="O243" s="498">
        <v>4.0972222224809229E-2</v>
      </c>
    </row>
    <row r="244" spans="1:15" x14ac:dyDescent="0.2">
      <c r="A244">
        <v>243</v>
      </c>
      <c r="B244" t="s">
        <v>98</v>
      </c>
      <c r="C244">
        <v>1</v>
      </c>
      <c r="D244">
        <v>0.02</v>
      </c>
      <c r="E244">
        <v>0.02</v>
      </c>
      <c r="F244" s="446">
        <v>42972.8125</v>
      </c>
      <c r="G244">
        <v>0.9556</v>
      </c>
      <c r="H244" s="446">
        <v>42972.8125</v>
      </c>
      <c r="I244">
        <v>0.9556</v>
      </c>
      <c r="J244" s="446">
        <v>42974.875</v>
      </c>
      <c r="K244">
        <v>0.95510000000000006</v>
      </c>
      <c r="L244">
        <v>0</v>
      </c>
      <c r="M244">
        <v>5</v>
      </c>
      <c r="N244">
        <v>1.04</v>
      </c>
      <c r="O244" s="498">
        <v>6.25E-2</v>
      </c>
    </row>
    <row r="245" spans="1:15" x14ac:dyDescent="0.2">
      <c r="A245">
        <v>244</v>
      </c>
      <c r="B245" t="s">
        <v>98</v>
      </c>
      <c r="C245">
        <v>2</v>
      </c>
      <c r="D245">
        <v>0.06</v>
      </c>
      <c r="E245">
        <v>0.08</v>
      </c>
      <c r="F245" s="446">
        <v>42974.880555555559</v>
      </c>
      <c r="G245">
        <v>0.95469999999999999</v>
      </c>
      <c r="H245" s="446">
        <v>42975.163194444445</v>
      </c>
      <c r="I245">
        <v>0.95699999999999996</v>
      </c>
      <c r="J245" s="446">
        <v>42975.298611111109</v>
      </c>
      <c r="K245">
        <v>0.95520000000000016</v>
      </c>
      <c r="L245">
        <v>23</v>
      </c>
      <c r="M245">
        <v>17.999999999998181</v>
      </c>
      <c r="N245">
        <v>9.91</v>
      </c>
      <c r="O245" s="498">
        <v>-0.58194444444961846</v>
      </c>
    </row>
    <row r="246" spans="1:15" x14ac:dyDescent="0.2">
      <c r="A246">
        <v>245</v>
      </c>
      <c r="B246" t="s">
        <v>98</v>
      </c>
      <c r="C246">
        <v>1</v>
      </c>
      <c r="D246">
        <v>0.02</v>
      </c>
      <c r="E246">
        <v>0.02</v>
      </c>
      <c r="F246" s="446">
        <v>42975.299305555556</v>
      </c>
      <c r="G246">
        <v>0.95479999999999998</v>
      </c>
      <c r="H246" s="446">
        <v>42975.299305555556</v>
      </c>
      <c r="I246">
        <v>0.95479999999999998</v>
      </c>
      <c r="J246" s="446">
        <v>42975.327777777777</v>
      </c>
      <c r="K246">
        <v>0.95430000000000015</v>
      </c>
      <c r="L246">
        <v>0</v>
      </c>
      <c r="M246">
        <v>4.999999999998181</v>
      </c>
      <c r="N246">
        <v>1.05</v>
      </c>
      <c r="O246" s="498">
        <v>2.8472222220443655E-2</v>
      </c>
    </row>
    <row r="247" spans="1:15" x14ac:dyDescent="0.2">
      <c r="A247">
        <v>246</v>
      </c>
      <c r="B247" t="s">
        <v>98</v>
      </c>
      <c r="C247">
        <v>1</v>
      </c>
      <c r="D247">
        <v>0.02</v>
      </c>
      <c r="E247">
        <v>0.02</v>
      </c>
      <c r="F247" s="446">
        <v>42975.328472222223</v>
      </c>
      <c r="G247">
        <v>0.95389999999999997</v>
      </c>
      <c r="H247" s="446">
        <v>42975.328472222223</v>
      </c>
      <c r="I247">
        <v>0.95389999999999997</v>
      </c>
      <c r="J247" s="446">
        <v>42975.364583333336</v>
      </c>
      <c r="K247">
        <v>0.95340000000000003</v>
      </c>
      <c r="L247">
        <v>0</v>
      </c>
      <c r="M247">
        <v>5</v>
      </c>
      <c r="N247">
        <v>1.05</v>
      </c>
      <c r="O247" s="498">
        <v>3.6111111112404615E-2</v>
      </c>
    </row>
    <row r="248" spans="1:15" x14ac:dyDescent="0.2">
      <c r="A248">
        <v>247</v>
      </c>
      <c r="B248" t="s">
        <v>98</v>
      </c>
      <c r="C248">
        <v>1</v>
      </c>
      <c r="D248">
        <v>0.02</v>
      </c>
      <c r="E248">
        <v>0.02</v>
      </c>
      <c r="F248" s="446">
        <v>42975.571527777778</v>
      </c>
      <c r="G248">
        <v>0.95489999999999997</v>
      </c>
      <c r="H248" s="446">
        <v>42975.571527777778</v>
      </c>
      <c r="I248">
        <v>0.95489999999999997</v>
      </c>
      <c r="J248" s="446">
        <v>42975.880555555559</v>
      </c>
      <c r="K248">
        <v>0.95440000000000003</v>
      </c>
      <c r="L248">
        <v>0</v>
      </c>
      <c r="M248">
        <v>5</v>
      </c>
      <c r="N248">
        <v>1.05</v>
      </c>
      <c r="O248" s="498">
        <v>0.30902777778101154</v>
      </c>
    </row>
    <row r="249" spans="1:15" x14ac:dyDescent="0.2">
      <c r="A249">
        <v>248</v>
      </c>
      <c r="B249" t="s">
        <v>98</v>
      </c>
      <c r="C249">
        <v>1</v>
      </c>
      <c r="D249">
        <v>0.02</v>
      </c>
      <c r="E249">
        <v>0.02</v>
      </c>
      <c r="F249" s="446">
        <v>42975.881249999999</v>
      </c>
      <c r="G249">
        <v>0.95350000000000001</v>
      </c>
      <c r="H249" s="446">
        <v>42975.881249999999</v>
      </c>
      <c r="I249">
        <v>0.95350000000000001</v>
      </c>
      <c r="J249" s="446">
        <v>42975.895833333336</v>
      </c>
      <c r="K249">
        <v>0.95299999999999996</v>
      </c>
      <c r="L249">
        <v>0</v>
      </c>
      <c r="M249">
        <v>5</v>
      </c>
      <c r="N249">
        <v>1.05</v>
      </c>
      <c r="O249" s="498">
        <v>1.4583333337213844E-2</v>
      </c>
    </row>
    <row r="250" spans="1:15" x14ac:dyDescent="0.2">
      <c r="A250">
        <v>249</v>
      </c>
      <c r="B250" t="s">
        <v>98</v>
      </c>
      <c r="C250">
        <v>1</v>
      </c>
      <c r="D250">
        <v>0.02</v>
      </c>
      <c r="E250">
        <v>0.02</v>
      </c>
      <c r="F250" s="446">
        <v>42975.913888888892</v>
      </c>
      <c r="G250">
        <v>0.95189999999999997</v>
      </c>
      <c r="H250" s="446">
        <v>42975.913888888892</v>
      </c>
      <c r="I250">
        <v>0.95189999999999997</v>
      </c>
      <c r="J250" s="446">
        <v>42975.922222222223</v>
      </c>
      <c r="K250">
        <v>0.95140000000000002</v>
      </c>
      <c r="L250">
        <v>0</v>
      </c>
      <c r="M250">
        <v>5</v>
      </c>
      <c r="N250">
        <v>1.05</v>
      </c>
      <c r="O250" s="498">
        <v>8.333333331393078E-3</v>
      </c>
    </row>
    <row r="251" spans="1:15" x14ac:dyDescent="0.2">
      <c r="A251">
        <v>250</v>
      </c>
      <c r="B251" t="s">
        <v>98</v>
      </c>
      <c r="C251">
        <v>1</v>
      </c>
      <c r="D251">
        <v>0.02</v>
      </c>
      <c r="E251">
        <v>0.02</v>
      </c>
      <c r="F251" s="446">
        <v>42975.92291666667</v>
      </c>
      <c r="G251">
        <v>0.95050000000000001</v>
      </c>
      <c r="H251" s="446">
        <v>42975.92291666667</v>
      </c>
      <c r="I251">
        <v>0.95050000000000001</v>
      </c>
      <c r="J251" s="446">
        <v>42976.291666666664</v>
      </c>
      <c r="K251">
        <v>0.94979999999999998</v>
      </c>
      <c r="L251">
        <v>0</v>
      </c>
      <c r="M251">
        <v>7</v>
      </c>
      <c r="N251">
        <v>1.1200000000000001</v>
      </c>
      <c r="O251" s="498">
        <v>0.36874999999417923</v>
      </c>
    </row>
    <row r="252" spans="1:15" x14ac:dyDescent="0.2">
      <c r="A252">
        <v>251</v>
      </c>
      <c r="B252" t="s">
        <v>98</v>
      </c>
      <c r="C252">
        <v>1</v>
      </c>
      <c r="D252">
        <v>0.02</v>
      </c>
      <c r="E252">
        <v>0.02</v>
      </c>
      <c r="F252" s="446">
        <v>42976.292361111111</v>
      </c>
      <c r="G252">
        <v>0.9496</v>
      </c>
      <c r="H252" s="446">
        <v>42976.292361111111</v>
      </c>
      <c r="I252">
        <v>0.9496</v>
      </c>
      <c r="J252" s="446">
        <v>42976.3125</v>
      </c>
      <c r="K252">
        <v>0.94910000000000005</v>
      </c>
      <c r="L252">
        <v>0</v>
      </c>
      <c r="M252">
        <v>5</v>
      </c>
      <c r="N252">
        <v>1.05</v>
      </c>
      <c r="O252" s="498">
        <v>2.0138888889050577E-2</v>
      </c>
    </row>
    <row r="253" spans="1:15" x14ac:dyDescent="0.2">
      <c r="A253">
        <v>252</v>
      </c>
      <c r="B253" t="s">
        <v>98</v>
      </c>
      <c r="C253">
        <v>1</v>
      </c>
      <c r="D253">
        <v>0.02</v>
      </c>
      <c r="E253">
        <v>0.02</v>
      </c>
      <c r="F253" s="446">
        <v>42976.313194444447</v>
      </c>
      <c r="G253">
        <v>0.94889999999999997</v>
      </c>
      <c r="H253" s="446">
        <v>42976.313194444447</v>
      </c>
      <c r="I253">
        <v>0.94889999999999997</v>
      </c>
      <c r="J253" s="446">
        <v>42976.328472222223</v>
      </c>
      <c r="K253">
        <v>0.94840000000000013</v>
      </c>
      <c r="L253">
        <v>0</v>
      </c>
      <c r="M253">
        <v>4.999999999998181</v>
      </c>
      <c r="N253">
        <v>1.05</v>
      </c>
      <c r="O253" s="498">
        <v>1.5277777776645962E-2</v>
      </c>
    </row>
    <row r="254" spans="1:15" x14ac:dyDescent="0.2">
      <c r="A254">
        <v>253</v>
      </c>
      <c r="B254" t="s">
        <v>98</v>
      </c>
      <c r="C254">
        <v>1</v>
      </c>
      <c r="D254">
        <v>0.02</v>
      </c>
      <c r="E254">
        <v>0.02</v>
      </c>
      <c r="F254" s="446">
        <v>42976.336805555555</v>
      </c>
      <c r="G254">
        <v>0.94789999999999996</v>
      </c>
      <c r="H254" s="446">
        <v>42976.336805555555</v>
      </c>
      <c r="I254">
        <v>0.94789999999999996</v>
      </c>
      <c r="J254" s="446">
        <v>42976.338888888888</v>
      </c>
      <c r="K254">
        <v>0.94739999999999991</v>
      </c>
      <c r="L254">
        <v>0</v>
      </c>
      <c r="M254">
        <v>5.000000000001819</v>
      </c>
      <c r="N254">
        <v>1.06</v>
      </c>
      <c r="O254" s="498">
        <v>2.0833333328482695E-3</v>
      </c>
    </row>
    <row r="255" spans="1:15" x14ac:dyDescent="0.2">
      <c r="A255">
        <v>254</v>
      </c>
      <c r="B255" t="s">
        <v>98</v>
      </c>
      <c r="C255">
        <v>1</v>
      </c>
      <c r="D255">
        <v>0.02</v>
      </c>
      <c r="E255">
        <v>0.02</v>
      </c>
      <c r="F255" s="446">
        <v>42976.390277777777</v>
      </c>
      <c r="G255">
        <v>0.94410000000000005</v>
      </c>
      <c r="H255" s="446">
        <v>42976.390277777777</v>
      </c>
      <c r="I255">
        <v>0.94410000000000005</v>
      </c>
      <c r="J255" s="446">
        <v>42976.394444444442</v>
      </c>
      <c r="K255">
        <v>0.94359999999999999</v>
      </c>
      <c r="L255">
        <v>0</v>
      </c>
      <c r="M255">
        <v>5</v>
      </c>
      <c r="N255">
        <v>1.06</v>
      </c>
      <c r="O255" s="498">
        <v>4.166666665696539E-3</v>
      </c>
    </row>
    <row r="256" spans="1:15" x14ac:dyDescent="0.2">
      <c r="A256">
        <v>255</v>
      </c>
      <c r="B256" t="s">
        <v>98</v>
      </c>
      <c r="C256">
        <v>4</v>
      </c>
      <c r="D256">
        <v>0.62</v>
      </c>
      <c r="E256">
        <v>0.84000000000000008</v>
      </c>
      <c r="F256" s="446">
        <v>42976.395138888889</v>
      </c>
      <c r="G256">
        <v>0.94320000000000004</v>
      </c>
      <c r="H256" s="446">
        <v>42992.265277777777</v>
      </c>
      <c r="I256">
        <v>0.96379999999999999</v>
      </c>
      <c r="J256" s="446">
        <v>42992.3125</v>
      </c>
      <c r="K256">
        <v>0.96254761904761899</v>
      </c>
      <c r="L256">
        <v>206</v>
      </c>
      <c r="M256">
        <v>12.523809523810996</v>
      </c>
      <c r="N256">
        <v>29.069999999999993</v>
      </c>
      <c r="O256" s="498">
        <v>11.917361111110949</v>
      </c>
    </row>
    <row r="257" spans="1:15" x14ac:dyDescent="0.2">
      <c r="A257">
        <v>256</v>
      </c>
      <c r="B257" t="s">
        <v>98</v>
      </c>
      <c r="C257">
        <v>1</v>
      </c>
      <c r="D257">
        <v>0.02</v>
      </c>
      <c r="E257">
        <v>0.02</v>
      </c>
      <c r="F257" s="446">
        <v>42992.313194444447</v>
      </c>
      <c r="G257">
        <v>0.96350000000000002</v>
      </c>
      <c r="H257" s="446">
        <v>42992.313194444447</v>
      </c>
      <c r="I257">
        <v>0.96350000000000002</v>
      </c>
      <c r="J257" s="446">
        <v>42992.314583333333</v>
      </c>
      <c r="K257">
        <v>0.96299999999999997</v>
      </c>
      <c r="L257">
        <v>0</v>
      </c>
      <c r="M257">
        <v>5</v>
      </c>
      <c r="N257">
        <v>1.04</v>
      </c>
      <c r="O257" s="498">
        <v>1.3888888861401938E-3</v>
      </c>
    </row>
    <row r="258" spans="1:15" x14ac:dyDescent="0.2">
      <c r="A258">
        <v>257</v>
      </c>
      <c r="B258" t="s">
        <v>98</v>
      </c>
      <c r="C258">
        <v>1</v>
      </c>
      <c r="D258">
        <v>0.02</v>
      </c>
      <c r="E258">
        <v>0.02</v>
      </c>
      <c r="F258" s="446">
        <v>42992.31527777778</v>
      </c>
      <c r="G258">
        <v>0.9627</v>
      </c>
      <c r="H258" s="446">
        <v>42992.31527777778</v>
      </c>
      <c r="I258">
        <v>0.9627</v>
      </c>
      <c r="J258" s="446">
        <v>42992.87777777778</v>
      </c>
      <c r="K258">
        <v>0.96220000000000006</v>
      </c>
      <c r="L258">
        <v>0</v>
      </c>
      <c r="M258">
        <v>5</v>
      </c>
      <c r="N258">
        <v>1.04</v>
      </c>
      <c r="O258" s="498">
        <v>0.5625</v>
      </c>
    </row>
    <row r="259" spans="1:15" x14ac:dyDescent="0.2">
      <c r="A259">
        <v>258</v>
      </c>
      <c r="B259" t="s">
        <v>98</v>
      </c>
      <c r="C259">
        <v>1</v>
      </c>
      <c r="D259">
        <v>0.02</v>
      </c>
      <c r="E259">
        <v>0.02</v>
      </c>
      <c r="F259" s="446">
        <v>42992.918749999997</v>
      </c>
      <c r="G259">
        <v>0.9627</v>
      </c>
      <c r="H259" s="446">
        <v>42992.918749999997</v>
      </c>
      <c r="I259">
        <v>0.9627</v>
      </c>
      <c r="J259" s="446">
        <v>42992.930555555555</v>
      </c>
      <c r="K259">
        <v>0.96220000000000006</v>
      </c>
      <c r="L259">
        <v>0</v>
      </c>
      <c r="M259">
        <v>5</v>
      </c>
      <c r="N259">
        <v>1.04</v>
      </c>
      <c r="O259" s="498">
        <v>1.1805555557657499E-2</v>
      </c>
    </row>
    <row r="260" spans="1:15" x14ac:dyDescent="0.2">
      <c r="A260">
        <v>259</v>
      </c>
      <c r="B260" t="s">
        <v>98</v>
      </c>
      <c r="C260">
        <v>1</v>
      </c>
      <c r="D260">
        <v>0.02</v>
      </c>
      <c r="E260">
        <v>0.02</v>
      </c>
      <c r="F260" s="446">
        <v>42993.038194444445</v>
      </c>
      <c r="G260">
        <v>0.96309999999999996</v>
      </c>
      <c r="H260" s="446">
        <v>42993.038194444445</v>
      </c>
      <c r="I260">
        <v>0.96309999999999996</v>
      </c>
      <c r="J260" s="446">
        <v>42993.332638888889</v>
      </c>
      <c r="K260">
        <v>0.96260000000000012</v>
      </c>
      <c r="L260">
        <v>0</v>
      </c>
      <c r="M260">
        <v>4.999999999998181</v>
      </c>
      <c r="N260">
        <v>1.04</v>
      </c>
      <c r="O260" s="498">
        <v>0.29444444444379769</v>
      </c>
    </row>
    <row r="261" spans="1:15" x14ac:dyDescent="0.2">
      <c r="A261">
        <v>260</v>
      </c>
      <c r="B261" t="s">
        <v>98</v>
      </c>
      <c r="C261">
        <v>1</v>
      </c>
      <c r="D261">
        <v>0.02</v>
      </c>
      <c r="E261">
        <v>0.02</v>
      </c>
      <c r="F261" s="446">
        <v>42993.333333333336</v>
      </c>
      <c r="G261">
        <v>0.96209999999999996</v>
      </c>
      <c r="H261" s="446">
        <v>42993.333333333336</v>
      </c>
      <c r="I261">
        <v>0.96209999999999996</v>
      </c>
      <c r="J261" s="446">
        <v>42993.348611111112</v>
      </c>
      <c r="K261">
        <v>0.9615999999999999</v>
      </c>
      <c r="L261">
        <v>0</v>
      </c>
      <c r="M261">
        <v>5.000000000001819</v>
      </c>
      <c r="N261">
        <v>1.04</v>
      </c>
      <c r="O261" s="498">
        <v>1.5277777776645962E-2</v>
      </c>
    </row>
    <row r="262" spans="1:15" x14ac:dyDescent="0.2">
      <c r="A262">
        <v>261</v>
      </c>
      <c r="B262" t="s">
        <v>98</v>
      </c>
      <c r="C262">
        <v>1</v>
      </c>
      <c r="D262">
        <v>0.02</v>
      </c>
      <c r="E262">
        <v>0.02</v>
      </c>
      <c r="F262" s="446">
        <v>42993.369444444441</v>
      </c>
      <c r="G262">
        <v>0.96150000000000002</v>
      </c>
      <c r="H262" s="446">
        <v>42993.369444444441</v>
      </c>
      <c r="I262">
        <v>0.96150000000000002</v>
      </c>
      <c r="J262" s="446">
        <v>42993.369444444441</v>
      </c>
      <c r="K262">
        <v>0.96100000000000008</v>
      </c>
      <c r="L262">
        <v>0</v>
      </c>
      <c r="M262">
        <v>5</v>
      </c>
      <c r="N262">
        <v>1.04</v>
      </c>
      <c r="O262" s="498">
        <v>0</v>
      </c>
    </row>
    <row r="263" spans="1:15" x14ac:dyDescent="0.2">
      <c r="A263">
        <v>262</v>
      </c>
      <c r="B263" t="s">
        <v>98</v>
      </c>
      <c r="C263">
        <v>1</v>
      </c>
      <c r="D263">
        <v>0.02</v>
      </c>
      <c r="E263">
        <v>0.02</v>
      </c>
      <c r="F263" s="446">
        <v>42993.369444444441</v>
      </c>
      <c r="G263">
        <v>0.9607</v>
      </c>
      <c r="H263" s="446">
        <v>42993.369444444441</v>
      </c>
      <c r="I263">
        <v>0.9607</v>
      </c>
      <c r="J263" s="446">
        <v>42993.388888888891</v>
      </c>
      <c r="K263">
        <v>0.96020000000000005</v>
      </c>
      <c r="L263">
        <v>0</v>
      </c>
      <c r="M263">
        <v>5</v>
      </c>
      <c r="N263">
        <v>1.04</v>
      </c>
      <c r="O263" s="498">
        <v>1.9444444449618459E-2</v>
      </c>
    </row>
    <row r="264" spans="1:15" x14ac:dyDescent="0.2">
      <c r="A264">
        <v>263</v>
      </c>
      <c r="B264" t="s">
        <v>98</v>
      </c>
      <c r="C264">
        <v>1</v>
      </c>
      <c r="D264">
        <v>0.02</v>
      </c>
      <c r="E264">
        <v>0.02</v>
      </c>
      <c r="F264" s="446">
        <v>42993.388888888891</v>
      </c>
      <c r="G264">
        <v>0.95989999999999998</v>
      </c>
      <c r="H264" s="446">
        <v>42993.388888888891</v>
      </c>
      <c r="I264">
        <v>0.95989999999999998</v>
      </c>
      <c r="J264" s="446">
        <v>42993.512499999997</v>
      </c>
      <c r="K264">
        <v>0.95940000000000003</v>
      </c>
      <c r="L264">
        <v>0</v>
      </c>
      <c r="M264">
        <v>5</v>
      </c>
      <c r="N264">
        <v>1.04</v>
      </c>
      <c r="O264" s="498">
        <v>0.12361111110658385</v>
      </c>
    </row>
    <row r="265" spans="1:15" x14ac:dyDescent="0.2">
      <c r="A265">
        <v>264</v>
      </c>
      <c r="B265" t="s">
        <v>98</v>
      </c>
      <c r="C265">
        <v>1</v>
      </c>
      <c r="D265">
        <v>0.02</v>
      </c>
      <c r="E265">
        <v>0.02</v>
      </c>
      <c r="F265" s="446">
        <v>42993.521527777775</v>
      </c>
      <c r="G265">
        <v>0.95860000000000001</v>
      </c>
      <c r="H265" s="446">
        <v>42993.521527777775</v>
      </c>
      <c r="I265">
        <v>0.95860000000000001</v>
      </c>
      <c r="J265" s="446">
        <v>42993.549305555556</v>
      </c>
      <c r="K265">
        <v>0.95809999999999995</v>
      </c>
      <c r="L265">
        <v>0</v>
      </c>
      <c r="M265">
        <v>5</v>
      </c>
      <c r="N265">
        <v>1.04</v>
      </c>
      <c r="O265" s="498">
        <v>2.7777777781011537E-2</v>
      </c>
    </row>
    <row r="266" spans="1:15" x14ac:dyDescent="0.2">
      <c r="A266">
        <v>265</v>
      </c>
      <c r="B266" t="s">
        <v>98</v>
      </c>
      <c r="C266">
        <v>4</v>
      </c>
      <c r="D266">
        <v>0.62</v>
      </c>
      <c r="E266">
        <v>0.89999999999999991</v>
      </c>
      <c r="F266" s="446">
        <v>42993.552777777775</v>
      </c>
      <c r="G266">
        <v>0.95709999999999995</v>
      </c>
      <c r="H266" s="446">
        <v>43013.290277777778</v>
      </c>
      <c r="I266">
        <v>0.97460000000000002</v>
      </c>
      <c r="J266" s="446">
        <v>43021.5625</v>
      </c>
      <c r="K266">
        <v>0.9708</v>
      </c>
      <c r="L266">
        <v>175</v>
      </c>
      <c r="M266">
        <v>38</v>
      </c>
      <c r="N266">
        <v>57.119999999999983</v>
      </c>
      <c r="O266" s="498">
        <v>20.009722222224809</v>
      </c>
    </row>
    <row r="267" spans="1:15" x14ac:dyDescent="0.2">
      <c r="A267">
        <v>266</v>
      </c>
      <c r="B267" t="s">
        <v>98</v>
      </c>
      <c r="C267">
        <v>1</v>
      </c>
      <c r="D267">
        <v>0.02</v>
      </c>
      <c r="E267">
        <v>0.02</v>
      </c>
      <c r="F267" s="446">
        <v>43021.671527777777</v>
      </c>
      <c r="G267">
        <v>0.97409999999999997</v>
      </c>
      <c r="H267" s="446">
        <v>43021.671527777777</v>
      </c>
      <c r="I267">
        <v>0.97409999999999997</v>
      </c>
      <c r="J267" s="446">
        <v>43024.644444444442</v>
      </c>
      <c r="K267">
        <v>0.97340000000000015</v>
      </c>
      <c r="L267">
        <v>0</v>
      </c>
      <c r="M267">
        <v>6.999999999998181</v>
      </c>
      <c r="N267">
        <v>1.0900000000000001</v>
      </c>
      <c r="O267" s="498">
        <v>0.97291666666569654</v>
      </c>
    </row>
    <row r="268" spans="1:15" x14ac:dyDescent="0.2">
      <c r="A268">
        <v>267</v>
      </c>
      <c r="B268" t="s">
        <v>98</v>
      </c>
      <c r="C268">
        <v>3</v>
      </c>
      <c r="D268">
        <v>0.2</v>
      </c>
      <c r="E268">
        <v>0.28000000000000003</v>
      </c>
      <c r="F268" s="446">
        <v>43024.644444444442</v>
      </c>
      <c r="G268">
        <v>0.97309999999999997</v>
      </c>
      <c r="H268" s="446">
        <v>43026.004166666666</v>
      </c>
      <c r="I268">
        <v>0.97729999999999995</v>
      </c>
      <c r="J268" s="446">
        <v>43027.515972222223</v>
      </c>
      <c r="K268">
        <v>0.97430000000000005</v>
      </c>
      <c r="L268">
        <v>42</v>
      </c>
      <c r="M268">
        <v>30</v>
      </c>
      <c r="N268">
        <v>56.19</v>
      </c>
      <c r="O268" s="498">
        <v>2.8715277777810115</v>
      </c>
    </row>
    <row r="269" spans="1:15" x14ac:dyDescent="0.2">
      <c r="A269">
        <v>268</v>
      </c>
      <c r="B269" t="s">
        <v>98</v>
      </c>
      <c r="C269">
        <v>4</v>
      </c>
      <c r="D269">
        <v>0.62</v>
      </c>
      <c r="E269">
        <v>0.90000000000000013</v>
      </c>
      <c r="F269" s="446">
        <v>43027.51666666667</v>
      </c>
      <c r="G269">
        <v>0.97399999999999998</v>
      </c>
      <c r="H269" s="446">
        <v>43032.041666666664</v>
      </c>
      <c r="I269">
        <v>0.98399999999999999</v>
      </c>
      <c r="J269" s="446">
        <v>43066.352083333331</v>
      </c>
      <c r="K269">
        <v>0.97819999999999996</v>
      </c>
      <c r="L269">
        <v>100</v>
      </c>
      <c r="M269">
        <v>58</v>
      </c>
      <c r="N269">
        <v>62.300000000000004</v>
      </c>
      <c r="O269" s="498">
        <v>26.835416666661331</v>
      </c>
    </row>
    <row r="270" spans="1:15" x14ac:dyDescent="0.2">
      <c r="A270">
        <v>269</v>
      </c>
      <c r="B270" t="s">
        <v>97</v>
      </c>
      <c r="C270">
        <v>1</v>
      </c>
      <c r="D270">
        <v>0.02</v>
      </c>
      <c r="E270">
        <v>0.02</v>
      </c>
      <c r="F270" s="446">
        <v>43035.521527777775</v>
      </c>
      <c r="G270">
        <v>1.0026999999999999</v>
      </c>
      <c r="H270" s="446">
        <v>43035.521527777775</v>
      </c>
      <c r="I270">
        <v>1.0026999999999999</v>
      </c>
      <c r="J270" s="446">
        <v>43035.52847222222</v>
      </c>
      <c r="K270">
        <v>1.0032000000000001</v>
      </c>
      <c r="L270">
        <v>0</v>
      </c>
      <c r="M270">
        <v>5.000000000001819</v>
      </c>
      <c r="N270">
        <v>1</v>
      </c>
      <c r="O270" s="498">
        <v>6.9444444452528842E-3</v>
      </c>
    </row>
    <row r="271" spans="1:15" x14ac:dyDescent="0.2">
      <c r="A271">
        <v>270</v>
      </c>
      <c r="B271" t="s">
        <v>97</v>
      </c>
      <c r="C271">
        <v>4</v>
      </c>
      <c r="D271">
        <v>0.62</v>
      </c>
      <c r="E271">
        <v>0.64</v>
      </c>
      <c r="F271" s="446">
        <v>43035.564583333333</v>
      </c>
      <c r="G271">
        <v>1.0019</v>
      </c>
      <c r="H271" s="446">
        <v>43039.066666666666</v>
      </c>
      <c r="I271">
        <v>0.99629999999999996</v>
      </c>
      <c r="J271" s="446">
        <v>43039.390277777777</v>
      </c>
      <c r="K271">
        <v>0.9971000000000001</v>
      </c>
      <c r="L271">
        <v>56</v>
      </c>
      <c r="M271">
        <v>8.000000000001819</v>
      </c>
      <c r="N271">
        <v>40.21</v>
      </c>
      <c r="O271" s="498">
        <v>1.8256944444437977</v>
      </c>
    </row>
    <row r="272" spans="1:15" x14ac:dyDescent="0.2">
      <c r="A272">
        <v>271</v>
      </c>
      <c r="B272" t="s">
        <v>97</v>
      </c>
      <c r="C272">
        <v>1</v>
      </c>
      <c r="D272">
        <v>0.02</v>
      </c>
      <c r="E272">
        <v>0.02</v>
      </c>
      <c r="F272" s="446">
        <v>43039.419444444444</v>
      </c>
      <c r="G272">
        <v>0.99870000000000003</v>
      </c>
      <c r="H272" s="446">
        <v>43039.419444444444</v>
      </c>
      <c r="I272">
        <v>0.99870000000000003</v>
      </c>
      <c r="J272" s="446">
        <v>43039.443749999999</v>
      </c>
      <c r="K272">
        <v>0.99919999999999987</v>
      </c>
      <c r="L272">
        <v>0</v>
      </c>
      <c r="M272">
        <v>4.999999999998181</v>
      </c>
      <c r="N272">
        <v>1</v>
      </c>
      <c r="O272" s="498">
        <v>2.4305555554747116E-2</v>
      </c>
    </row>
    <row r="273" spans="1:15" x14ac:dyDescent="0.2">
      <c r="A273">
        <v>272</v>
      </c>
      <c r="B273" t="s">
        <v>97</v>
      </c>
      <c r="C273">
        <v>1</v>
      </c>
      <c r="D273">
        <v>0.02</v>
      </c>
      <c r="E273">
        <v>0.02</v>
      </c>
      <c r="F273" s="446">
        <v>43039.522222222222</v>
      </c>
      <c r="G273">
        <v>0.99880000000000002</v>
      </c>
      <c r="H273" s="446">
        <v>43039.522222222222</v>
      </c>
      <c r="I273">
        <v>0.99880000000000002</v>
      </c>
      <c r="J273" s="446">
        <v>43039.586805555555</v>
      </c>
      <c r="K273">
        <v>0.99929999999999997</v>
      </c>
      <c r="L273">
        <v>0</v>
      </c>
      <c r="M273">
        <v>5</v>
      </c>
      <c r="N273">
        <v>1</v>
      </c>
      <c r="O273" s="498">
        <v>6.4583333332848269E-2</v>
      </c>
    </row>
    <row r="274" spans="1:15" x14ac:dyDescent="0.2">
      <c r="A274">
        <v>273</v>
      </c>
      <c r="B274" t="s">
        <v>97</v>
      </c>
      <c r="C274">
        <v>1</v>
      </c>
      <c r="D274">
        <v>0.02</v>
      </c>
      <c r="E274">
        <v>0.02</v>
      </c>
      <c r="F274" s="446">
        <v>43039.660416666666</v>
      </c>
      <c r="G274">
        <v>0.99760000000000004</v>
      </c>
      <c r="H274" s="446">
        <v>43039.660416666666</v>
      </c>
      <c r="I274">
        <v>0.99760000000000004</v>
      </c>
      <c r="J274" s="446">
        <v>43039.790972222225</v>
      </c>
      <c r="K274">
        <v>0.99809999999999999</v>
      </c>
      <c r="L274">
        <v>0</v>
      </c>
      <c r="M274">
        <v>5</v>
      </c>
      <c r="N274">
        <v>1</v>
      </c>
      <c r="O274" s="498">
        <v>0.13055555555911269</v>
      </c>
    </row>
    <row r="275" spans="1:15" x14ac:dyDescent="0.2">
      <c r="A275">
        <v>274</v>
      </c>
      <c r="B275" t="s">
        <v>97</v>
      </c>
      <c r="C275">
        <v>1</v>
      </c>
      <c r="D275">
        <v>0.02</v>
      </c>
      <c r="E275">
        <v>0.02</v>
      </c>
      <c r="F275" s="446">
        <v>43039.791666666664</v>
      </c>
      <c r="G275">
        <v>0.99829999999999997</v>
      </c>
      <c r="H275" s="446">
        <v>43039.791666666664</v>
      </c>
      <c r="I275">
        <v>0.99829999999999997</v>
      </c>
      <c r="J275" s="446">
        <v>43040.008333333331</v>
      </c>
      <c r="K275">
        <v>0.99880000000000002</v>
      </c>
      <c r="L275">
        <v>0</v>
      </c>
      <c r="M275">
        <v>5</v>
      </c>
      <c r="N275">
        <v>1.05</v>
      </c>
      <c r="O275" s="498">
        <v>0.21666666666715173</v>
      </c>
    </row>
    <row r="276" spans="1:15" x14ac:dyDescent="0.2">
      <c r="A276">
        <v>275</v>
      </c>
      <c r="B276" t="s">
        <v>97</v>
      </c>
      <c r="C276">
        <v>1</v>
      </c>
      <c r="D276">
        <v>0.02</v>
      </c>
      <c r="E276">
        <v>0.02</v>
      </c>
      <c r="F276" s="446">
        <v>43040.008333333331</v>
      </c>
      <c r="G276">
        <v>0.99909999999999999</v>
      </c>
      <c r="H276" s="446">
        <v>43040.008333333331</v>
      </c>
      <c r="I276">
        <v>0.99909999999999999</v>
      </c>
      <c r="J276" s="446">
        <v>43040.063888888886</v>
      </c>
      <c r="K276">
        <v>0.99960000000000016</v>
      </c>
      <c r="L276">
        <v>0</v>
      </c>
      <c r="M276">
        <v>5.000000000001819</v>
      </c>
      <c r="N276">
        <v>1</v>
      </c>
      <c r="O276" s="498">
        <v>5.5555555554747116E-2</v>
      </c>
    </row>
    <row r="277" spans="1:15" x14ac:dyDescent="0.2">
      <c r="A277">
        <v>276</v>
      </c>
      <c r="B277" t="s">
        <v>97</v>
      </c>
      <c r="C277">
        <v>1</v>
      </c>
      <c r="D277">
        <v>0.02</v>
      </c>
      <c r="E277">
        <v>0.02</v>
      </c>
      <c r="F277" s="446">
        <v>43040.511805555558</v>
      </c>
      <c r="G277">
        <v>1.0015000000000001</v>
      </c>
      <c r="H277" s="446">
        <v>43040.511805555558</v>
      </c>
      <c r="I277">
        <v>1.0015000000000001</v>
      </c>
      <c r="J277" s="446">
        <v>43040.522222222222</v>
      </c>
      <c r="K277">
        <v>1.002</v>
      </c>
      <c r="L277">
        <v>0</v>
      </c>
      <c r="M277">
        <v>5</v>
      </c>
      <c r="N277">
        <v>1</v>
      </c>
      <c r="O277" s="498">
        <v>1.0416666664241347E-2</v>
      </c>
    </row>
    <row r="278" spans="1:15" x14ac:dyDescent="0.2">
      <c r="A278">
        <v>277</v>
      </c>
      <c r="B278" t="s">
        <v>97</v>
      </c>
      <c r="C278">
        <v>1</v>
      </c>
      <c r="D278">
        <v>0.02</v>
      </c>
      <c r="E278">
        <v>0.02</v>
      </c>
      <c r="F278" s="446">
        <v>43040.584027777775</v>
      </c>
      <c r="G278">
        <v>1.0021</v>
      </c>
      <c r="H278" s="446">
        <v>43040.584027777775</v>
      </c>
      <c r="I278">
        <v>1.0021</v>
      </c>
      <c r="J278" s="446">
        <v>43040.758333333331</v>
      </c>
      <c r="K278">
        <v>1.0025999999999999</v>
      </c>
      <c r="L278">
        <v>0</v>
      </c>
      <c r="M278">
        <v>5</v>
      </c>
      <c r="N278">
        <v>1</v>
      </c>
      <c r="O278" s="498">
        <v>0.17430555555620231</v>
      </c>
    </row>
    <row r="279" spans="1:15" x14ac:dyDescent="0.2">
      <c r="A279">
        <v>278</v>
      </c>
      <c r="B279" t="s">
        <v>97</v>
      </c>
      <c r="C279">
        <v>1</v>
      </c>
      <c r="D279">
        <v>0.02</v>
      </c>
      <c r="E279">
        <v>0.02</v>
      </c>
      <c r="F279" s="446">
        <v>43040.758333333331</v>
      </c>
      <c r="G279">
        <v>1.0028999999999999</v>
      </c>
      <c r="H279" s="446">
        <v>43040.758333333331</v>
      </c>
      <c r="I279">
        <v>1.0028999999999999</v>
      </c>
      <c r="J279" s="446">
        <v>43040.768055555556</v>
      </c>
      <c r="K279">
        <v>1.0034000000000001</v>
      </c>
      <c r="L279">
        <v>0</v>
      </c>
      <c r="M279">
        <v>5.000000000001819</v>
      </c>
      <c r="N279">
        <v>1</v>
      </c>
      <c r="O279" s="498">
        <v>9.7222222248092294E-3</v>
      </c>
    </row>
    <row r="280" spans="1:15" x14ac:dyDescent="0.2">
      <c r="A280">
        <v>279</v>
      </c>
      <c r="B280" t="s">
        <v>97</v>
      </c>
      <c r="C280">
        <v>1</v>
      </c>
      <c r="D280">
        <v>0.02</v>
      </c>
      <c r="E280">
        <v>0.02</v>
      </c>
      <c r="F280" s="446">
        <v>43041.503472222219</v>
      </c>
      <c r="G280">
        <v>0.99980000000000002</v>
      </c>
      <c r="H280" s="446">
        <v>43041.503472222219</v>
      </c>
      <c r="I280">
        <v>0.99980000000000002</v>
      </c>
      <c r="J280" s="446">
        <v>43041.522916666669</v>
      </c>
      <c r="K280">
        <v>1.0003</v>
      </c>
      <c r="L280">
        <v>0</v>
      </c>
      <c r="M280">
        <v>5</v>
      </c>
      <c r="N280">
        <v>1</v>
      </c>
      <c r="O280" s="498">
        <v>1.9444444449618459E-2</v>
      </c>
    </row>
    <row r="281" spans="1:15" x14ac:dyDescent="0.2">
      <c r="A281">
        <v>280</v>
      </c>
      <c r="B281" t="s">
        <v>97</v>
      </c>
      <c r="C281">
        <v>1</v>
      </c>
      <c r="D281">
        <v>0.02</v>
      </c>
      <c r="E281">
        <v>0.02</v>
      </c>
      <c r="F281" s="446">
        <v>43041.588888888888</v>
      </c>
      <c r="G281">
        <v>0.99780000000000002</v>
      </c>
      <c r="H281" s="446">
        <v>43041.588888888888</v>
      </c>
      <c r="I281">
        <v>0.99780000000000002</v>
      </c>
      <c r="J281" s="446">
        <v>43041.61041666667</v>
      </c>
      <c r="K281">
        <v>0.99830000000000008</v>
      </c>
      <c r="L281">
        <v>0</v>
      </c>
      <c r="M281">
        <v>5</v>
      </c>
      <c r="N281">
        <v>1</v>
      </c>
      <c r="O281" s="498">
        <v>2.1527777782466728E-2</v>
      </c>
    </row>
    <row r="282" spans="1:15" x14ac:dyDescent="0.2">
      <c r="A282">
        <v>281</v>
      </c>
      <c r="B282" t="s">
        <v>97</v>
      </c>
      <c r="C282">
        <v>1</v>
      </c>
      <c r="D282">
        <v>0.02</v>
      </c>
      <c r="E282">
        <v>0.02</v>
      </c>
      <c r="F282" s="446">
        <v>43041.61041666667</v>
      </c>
      <c r="G282">
        <v>0.99860000000000004</v>
      </c>
      <c r="H282" s="446">
        <v>43041.61041666667</v>
      </c>
      <c r="I282">
        <v>0.99860000000000004</v>
      </c>
      <c r="J282" s="446">
        <v>43041.626388888886</v>
      </c>
      <c r="K282">
        <v>0.99909999999999999</v>
      </c>
      <c r="L282">
        <v>0</v>
      </c>
      <c r="M282">
        <v>5</v>
      </c>
      <c r="N282">
        <v>1</v>
      </c>
      <c r="O282" s="498">
        <v>1.597222221607808E-2</v>
      </c>
    </row>
    <row r="283" spans="1:15" x14ac:dyDescent="0.2">
      <c r="A283">
        <v>282</v>
      </c>
      <c r="B283" t="s">
        <v>97</v>
      </c>
      <c r="C283">
        <v>1</v>
      </c>
      <c r="D283">
        <v>0.02</v>
      </c>
      <c r="E283">
        <v>0.02</v>
      </c>
      <c r="F283" s="446">
        <v>43041.627083333333</v>
      </c>
      <c r="G283">
        <v>0.99909999999999999</v>
      </c>
      <c r="H283" s="446">
        <v>43041.627083333333</v>
      </c>
      <c r="I283">
        <v>0.99909999999999999</v>
      </c>
      <c r="J283" s="446">
        <v>43041.694444444445</v>
      </c>
      <c r="K283">
        <v>0.99960000000000016</v>
      </c>
      <c r="L283">
        <v>0</v>
      </c>
      <c r="M283">
        <v>5.000000000001819</v>
      </c>
      <c r="N283">
        <v>1</v>
      </c>
      <c r="O283" s="498">
        <v>6.7361111112404615E-2</v>
      </c>
    </row>
    <row r="284" spans="1:15" x14ac:dyDescent="0.2">
      <c r="A284">
        <v>283</v>
      </c>
      <c r="B284" t="s">
        <v>97</v>
      </c>
      <c r="C284">
        <v>1</v>
      </c>
      <c r="D284">
        <v>0.02</v>
      </c>
      <c r="E284">
        <v>0.02</v>
      </c>
      <c r="F284" s="446">
        <v>43042.298611111109</v>
      </c>
      <c r="G284">
        <v>0.99939999999999996</v>
      </c>
      <c r="H284" s="446">
        <v>43042.298611111109</v>
      </c>
      <c r="I284">
        <v>0.99939999999999996</v>
      </c>
      <c r="J284" s="446">
        <v>43042.323611111111</v>
      </c>
      <c r="K284">
        <v>0.99990000000000012</v>
      </c>
      <c r="L284">
        <v>0</v>
      </c>
      <c r="M284">
        <v>5.000000000001819</v>
      </c>
      <c r="N284">
        <v>1</v>
      </c>
      <c r="O284" s="498">
        <v>2.5000000001455192E-2</v>
      </c>
    </row>
    <row r="285" spans="1:15" x14ac:dyDescent="0.2">
      <c r="A285">
        <v>284</v>
      </c>
      <c r="B285" t="s">
        <v>97</v>
      </c>
      <c r="C285">
        <v>1</v>
      </c>
      <c r="D285">
        <v>0.02</v>
      </c>
      <c r="E285">
        <v>0.02</v>
      </c>
      <c r="F285" s="446">
        <v>43042.526388888888</v>
      </c>
      <c r="G285">
        <v>0.99790000000000001</v>
      </c>
      <c r="H285" s="446">
        <v>43042.526388888888</v>
      </c>
      <c r="I285">
        <v>0.99790000000000001</v>
      </c>
      <c r="J285" s="446">
        <v>43042.52847222222</v>
      </c>
      <c r="K285">
        <v>0.99839999999999995</v>
      </c>
      <c r="L285">
        <v>0</v>
      </c>
      <c r="M285">
        <v>5</v>
      </c>
      <c r="N285">
        <v>1</v>
      </c>
      <c r="O285" s="498">
        <v>2.0833333328482695E-3</v>
      </c>
    </row>
    <row r="286" spans="1:15" x14ac:dyDescent="0.2">
      <c r="A286">
        <v>285</v>
      </c>
      <c r="B286" t="s">
        <v>97</v>
      </c>
      <c r="C286">
        <v>1</v>
      </c>
      <c r="D286">
        <v>0.02</v>
      </c>
      <c r="E286">
        <v>0.02</v>
      </c>
      <c r="F286" s="446">
        <v>43042.531944444447</v>
      </c>
      <c r="G286">
        <v>0.99870000000000003</v>
      </c>
      <c r="H286" s="446">
        <v>43042.531944444447</v>
      </c>
      <c r="I286">
        <v>0.99870000000000003</v>
      </c>
      <c r="J286" s="446">
        <v>43042.538888888892</v>
      </c>
      <c r="K286">
        <v>0.99919999999999987</v>
      </c>
      <c r="L286">
        <v>0</v>
      </c>
      <c r="M286">
        <v>4.999999999998181</v>
      </c>
      <c r="N286">
        <v>1</v>
      </c>
      <c r="O286" s="498">
        <v>6.9444444452528842E-3</v>
      </c>
    </row>
    <row r="287" spans="1:15" x14ac:dyDescent="0.2">
      <c r="A287">
        <v>286</v>
      </c>
      <c r="B287" t="s">
        <v>97</v>
      </c>
      <c r="C287">
        <v>1</v>
      </c>
      <c r="D287">
        <v>0.02</v>
      </c>
      <c r="E287">
        <v>0.02</v>
      </c>
      <c r="F287" s="446">
        <v>43042.542361111111</v>
      </c>
      <c r="G287">
        <v>0.99980000000000002</v>
      </c>
      <c r="H287" s="446">
        <v>43042.542361111111</v>
      </c>
      <c r="I287">
        <v>0.99980000000000002</v>
      </c>
      <c r="J287" s="446">
        <v>43042.584027777775</v>
      </c>
      <c r="K287">
        <v>1.0003</v>
      </c>
      <c r="L287">
        <v>0</v>
      </c>
      <c r="M287">
        <v>5</v>
      </c>
      <c r="N287">
        <v>1</v>
      </c>
      <c r="O287" s="498">
        <v>4.1666666664241347E-2</v>
      </c>
    </row>
    <row r="288" spans="1:15" x14ac:dyDescent="0.2">
      <c r="A288">
        <v>287</v>
      </c>
      <c r="B288" t="s">
        <v>97</v>
      </c>
      <c r="C288">
        <v>1</v>
      </c>
      <c r="D288">
        <v>0.02</v>
      </c>
      <c r="E288">
        <v>0.02</v>
      </c>
      <c r="F288" s="446">
        <v>43042.584027777775</v>
      </c>
      <c r="G288">
        <v>1.0005999999999999</v>
      </c>
      <c r="H288" s="446">
        <v>43042.584027777775</v>
      </c>
      <c r="I288">
        <v>1.0005999999999999</v>
      </c>
      <c r="J288" s="446">
        <v>43042.616666666669</v>
      </c>
      <c r="K288">
        <v>1.0011000000000001</v>
      </c>
      <c r="L288">
        <v>0</v>
      </c>
      <c r="M288">
        <v>5.000000000001819</v>
      </c>
      <c r="N288">
        <v>1</v>
      </c>
      <c r="O288" s="498">
        <v>3.2638888893416151E-2</v>
      </c>
    </row>
    <row r="289" spans="1:15" x14ac:dyDescent="0.2">
      <c r="A289">
        <v>288</v>
      </c>
      <c r="B289" t="s">
        <v>97</v>
      </c>
      <c r="C289">
        <v>1</v>
      </c>
      <c r="D289">
        <v>0.02</v>
      </c>
      <c r="E289">
        <v>0.02</v>
      </c>
      <c r="F289" s="446">
        <v>43042.617361111108</v>
      </c>
      <c r="G289">
        <v>1.0016</v>
      </c>
      <c r="H289" s="446">
        <v>43042.617361111108</v>
      </c>
      <c r="I289">
        <v>1.0016</v>
      </c>
      <c r="J289" s="446">
        <v>43042.622916666667</v>
      </c>
      <c r="K289">
        <v>1.0021</v>
      </c>
      <c r="L289">
        <v>0</v>
      </c>
      <c r="M289">
        <v>5</v>
      </c>
      <c r="N289">
        <v>1</v>
      </c>
      <c r="O289" s="498">
        <v>5.5555555591126904E-3</v>
      </c>
    </row>
    <row r="290" spans="1:15" x14ac:dyDescent="0.2">
      <c r="A290">
        <v>289</v>
      </c>
      <c r="B290" t="s">
        <v>97</v>
      </c>
      <c r="C290">
        <v>1</v>
      </c>
      <c r="D290">
        <v>0.02</v>
      </c>
      <c r="E290">
        <v>0.02</v>
      </c>
      <c r="F290" s="446">
        <v>43042.623611111114</v>
      </c>
      <c r="G290">
        <v>1.0024</v>
      </c>
      <c r="H290" s="446">
        <v>43042.623611111114</v>
      </c>
      <c r="I290">
        <v>1.0024</v>
      </c>
      <c r="J290" s="446">
        <v>43045.352083333331</v>
      </c>
      <c r="K290">
        <v>1.0028999999999999</v>
      </c>
      <c r="L290">
        <v>0</v>
      </c>
      <c r="M290">
        <v>4.999999999998181</v>
      </c>
      <c r="N290">
        <v>1.05</v>
      </c>
      <c r="O290" s="498">
        <v>0.72847222221753327</v>
      </c>
    </row>
    <row r="291" spans="1:15" x14ac:dyDescent="0.2">
      <c r="A291">
        <v>290</v>
      </c>
      <c r="B291" t="s">
        <v>97</v>
      </c>
      <c r="C291">
        <v>1</v>
      </c>
      <c r="D291">
        <v>0.02</v>
      </c>
      <c r="E291">
        <v>0.02</v>
      </c>
      <c r="F291" s="446">
        <v>43046.55</v>
      </c>
      <c r="G291">
        <v>0.99990000000000001</v>
      </c>
      <c r="H291" s="446">
        <v>43046.55</v>
      </c>
      <c r="I291">
        <v>0.99990000000000001</v>
      </c>
      <c r="J291" s="446">
        <v>43046.792361111111</v>
      </c>
      <c r="K291">
        <v>1.0004</v>
      </c>
      <c r="L291">
        <v>0</v>
      </c>
      <c r="M291">
        <v>5</v>
      </c>
      <c r="N291">
        <v>1</v>
      </c>
      <c r="O291" s="498">
        <v>0.24236111110803904</v>
      </c>
    </row>
    <row r="292" spans="1:15" x14ac:dyDescent="0.2">
      <c r="A292">
        <v>291</v>
      </c>
      <c r="B292" t="s">
        <v>97</v>
      </c>
      <c r="C292">
        <v>1</v>
      </c>
      <c r="D292">
        <v>0.02</v>
      </c>
      <c r="E292">
        <v>0.02</v>
      </c>
      <c r="F292" s="446">
        <v>43048.339583333334</v>
      </c>
      <c r="G292">
        <v>0.99909999999999999</v>
      </c>
      <c r="H292" s="446">
        <v>43048.339583333334</v>
      </c>
      <c r="I292">
        <v>0.99909999999999999</v>
      </c>
      <c r="J292" s="446">
        <v>43048.349305555559</v>
      </c>
      <c r="K292">
        <v>0.99960000000000016</v>
      </c>
      <c r="L292">
        <v>0</v>
      </c>
      <c r="M292">
        <v>5.000000000001819</v>
      </c>
      <c r="N292">
        <v>1</v>
      </c>
      <c r="O292" s="498">
        <v>9.7222222248092294E-3</v>
      </c>
    </row>
    <row r="293" spans="1:15" x14ac:dyDescent="0.2">
      <c r="A293">
        <v>292</v>
      </c>
      <c r="B293" t="s">
        <v>97</v>
      </c>
      <c r="C293">
        <v>1</v>
      </c>
      <c r="D293">
        <v>0.02</v>
      </c>
      <c r="E293">
        <v>0.02</v>
      </c>
      <c r="F293" s="446">
        <v>43048.35</v>
      </c>
      <c r="G293">
        <v>1</v>
      </c>
      <c r="H293" s="446">
        <v>43048.35</v>
      </c>
      <c r="I293">
        <v>1</v>
      </c>
      <c r="J293" s="446">
        <v>43048.352083333331</v>
      </c>
      <c r="K293">
        <v>1.0004999999999999</v>
      </c>
      <c r="L293">
        <v>0</v>
      </c>
      <c r="M293">
        <v>5</v>
      </c>
      <c r="N293">
        <v>1</v>
      </c>
      <c r="O293" s="498">
        <v>2.0833333328482695E-3</v>
      </c>
    </row>
    <row r="294" spans="1:15" x14ac:dyDescent="0.2">
      <c r="A294">
        <v>293</v>
      </c>
      <c r="B294" t="s">
        <v>97</v>
      </c>
      <c r="C294">
        <v>1</v>
      </c>
      <c r="D294">
        <v>0.02</v>
      </c>
      <c r="E294">
        <v>0.02</v>
      </c>
      <c r="F294" s="446">
        <v>43048.53125</v>
      </c>
      <c r="G294">
        <v>0.99690000000000001</v>
      </c>
      <c r="H294" s="446">
        <v>43048.53125</v>
      </c>
      <c r="I294">
        <v>0.99690000000000001</v>
      </c>
      <c r="J294" s="446">
        <v>43048.566666666666</v>
      </c>
      <c r="K294">
        <v>0.99739999999999995</v>
      </c>
      <c r="L294">
        <v>0</v>
      </c>
      <c r="M294">
        <v>5</v>
      </c>
      <c r="N294">
        <v>1</v>
      </c>
      <c r="O294" s="498">
        <v>3.5416666665696539E-2</v>
      </c>
    </row>
    <row r="295" spans="1:15" x14ac:dyDescent="0.2">
      <c r="A295">
        <v>294</v>
      </c>
      <c r="B295" t="s">
        <v>97</v>
      </c>
      <c r="C295">
        <v>1</v>
      </c>
      <c r="D295">
        <v>0.02</v>
      </c>
      <c r="E295">
        <v>0.02</v>
      </c>
      <c r="F295" s="446">
        <v>43048.574999999997</v>
      </c>
      <c r="G295">
        <v>0.99890000000000001</v>
      </c>
      <c r="H295" s="446">
        <v>43048.574999999997</v>
      </c>
      <c r="I295">
        <v>0.99890000000000001</v>
      </c>
      <c r="J295" s="446">
        <v>43048.583333333336</v>
      </c>
      <c r="K295">
        <v>0.99939999999999996</v>
      </c>
      <c r="L295">
        <v>0</v>
      </c>
      <c r="M295">
        <v>5</v>
      </c>
      <c r="N295">
        <v>1</v>
      </c>
      <c r="O295" s="498">
        <v>8.3333333386690356E-3</v>
      </c>
    </row>
    <row r="296" spans="1:15" x14ac:dyDescent="0.2">
      <c r="A296">
        <v>295</v>
      </c>
      <c r="B296" t="s">
        <v>97</v>
      </c>
      <c r="C296">
        <v>4</v>
      </c>
      <c r="D296">
        <v>0.62</v>
      </c>
      <c r="E296">
        <v>0.89999999999999991</v>
      </c>
      <c r="F296" s="446">
        <v>43048.584027777775</v>
      </c>
      <c r="G296">
        <v>0.99970000000000003</v>
      </c>
      <c r="H296" s="446">
        <v>43058.95416666667</v>
      </c>
      <c r="I296">
        <v>0.98960000000000004</v>
      </c>
      <c r="J296" s="446">
        <v>43059.615277777775</v>
      </c>
      <c r="K296">
        <v>0.99202222222222225</v>
      </c>
      <c r="L296">
        <v>101</v>
      </c>
      <c r="M296">
        <v>24.222222222222626</v>
      </c>
      <c r="N296">
        <v>126.29</v>
      </c>
      <c r="O296" s="498">
        <v>7.03125</v>
      </c>
    </row>
    <row r="297" spans="1:15" x14ac:dyDescent="0.2">
      <c r="A297">
        <v>296</v>
      </c>
      <c r="B297" t="s">
        <v>97</v>
      </c>
      <c r="C297">
        <v>1</v>
      </c>
      <c r="D297">
        <v>0.03</v>
      </c>
      <c r="E297">
        <v>0.03</v>
      </c>
      <c r="F297" s="446">
        <v>43059.688194444447</v>
      </c>
      <c r="G297">
        <v>0.9919</v>
      </c>
      <c r="H297" s="446">
        <v>43059.688194444447</v>
      </c>
      <c r="I297">
        <v>0.9919</v>
      </c>
      <c r="J297" s="446">
        <v>43059.706944444442</v>
      </c>
      <c r="K297">
        <v>0.99239999999999995</v>
      </c>
      <c r="L297">
        <v>0</v>
      </c>
      <c r="M297">
        <v>5</v>
      </c>
      <c r="N297">
        <v>1.51</v>
      </c>
      <c r="O297" s="498">
        <v>1.8749999995634425E-2</v>
      </c>
    </row>
    <row r="298" spans="1:15" x14ac:dyDescent="0.2">
      <c r="A298">
        <v>297</v>
      </c>
      <c r="B298" t="s">
        <v>97</v>
      </c>
      <c r="C298">
        <v>1</v>
      </c>
      <c r="D298">
        <v>0.03</v>
      </c>
      <c r="E298">
        <v>0.03</v>
      </c>
      <c r="F298" s="446">
        <v>43060.399305555555</v>
      </c>
      <c r="G298">
        <v>0.99350000000000005</v>
      </c>
      <c r="H298" s="446">
        <v>43060.399305555555</v>
      </c>
      <c r="I298">
        <v>0.99350000000000005</v>
      </c>
      <c r="J298" s="446">
        <v>43060.479861111111</v>
      </c>
      <c r="K298">
        <v>0.99399999999999999</v>
      </c>
      <c r="L298">
        <v>0</v>
      </c>
      <c r="M298">
        <v>5</v>
      </c>
      <c r="N298">
        <v>1.51</v>
      </c>
      <c r="O298" s="498">
        <v>8.0555555556202307E-2</v>
      </c>
    </row>
    <row r="299" spans="1:15" x14ac:dyDescent="0.2">
      <c r="A299">
        <v>298</v>
      </c>
      <c r="B299" t="s">
        <v>97</v>
      </c>
      <c r="C299">
        <v>1</v>
      </c>
      <c r="D299">
        <v>0.03</v>
      </c>
      <c r="E299">
        <v>0.03</v>
      </c>
      <c r="F299" s="446">
        <v>43060.625</v>
      </c>
      <c r="G299">
        <v>0.99109999999999998</v>
      </c>
      <c r="H299" s="446">
        <v>43060.625</v>
      </c>
      <c r="I299">
        <v>0.99109999999999998</v>
      </c>
      <c r="J299" s="446">
        <v>43060.650694444441</v>
      </c>
      <c r="K299">
        <v>0.99160000000000004</v>
      </c>
      <c r="L299">
        <v>0</v>
      </c>
      <c r="M299">
        <v>5</v>
      </c>
      <c r="N299">
        <v>1.51</v>
      </c>
      <c r="O299" s="498">
        <v>2.569444444088731E-2</v>
      </c>
    </row>
    <row r="300" spans="1:15" x14ac:dyDescent="0.2">
      <c r="A300">
        <v>299</v>
      </c>
      <c r="B300" t="s">
        <v>97</v>
      </c>
      <c r="C300">
        <v>1</v>
      </c>
      <c r="D300">
        <v>0.03</v>
      </c>
      <c r="E300">
        <v>0.03</v>
      </c>
      <c r="F300" s="446">
        <v>43060.922222222223</v>
      </c>
      <c r="G300">
        <v>0.99119999999999997</v>
      </c>
      <c r="H300" s="446">
        <v>43060.922222222223</v>
      </c>
      <c r="I300">
        <v>0.99119999999999997</v>
      </c>
      <c r="J300" s="446">
        <v>43076.387499999997</v>
      </c>
      <c r="K300">
        <v>0.99119999999999997</v>
      </c>
      <c r="L300">
        <v>0</v>
      </c>
      <c r="M300">
        <v>0</v>
      </c>
      <c r="N300">
        <v>1.4</v>
      </c>
      <c r="O300" s="498">
        <v>11.465277777773736</v>
      </c>
    </row>
    <row r="301" spans="1:15" x14ac:dyDescent="0.2">
      <c r="A301">
        <v>300</v>
      </c>
      <c r="B301" t="s">
        <v>98</v>
      </c>
      <c r="C301">
        <v>1</v>
      </c>
      <c r="D301">
        <v>0.03</v>
      </c>
      <c r="E301">
        <v>0.03</v>
      </c>
      <c r="F301" s="446">
        <v>43066.352777777778</v>
      </c>
      <c r="G301">
        <v>0.97789999999999999</v>
      </c>
      <c r="H301" s="446">
        <v>43066.352777777778</v>
      </c>
      <c r="I301">
        <v>0.97789999999999999</v>
      </c>
      <c r="J301" s="446">
        <v>43070.686111111114</v>
      </c>
      <c r="K301">
        <v>0.97639999999999993</v>
      </c>
      <c r="L301">
        <v>0</v>
      </c>
      <c r="M301">
        <v>15</v>
      </c>
      <c r="N301">
        <v>1.48</v>
      </c>
      <c r="O301" s="498">
        <v>4.3333333333357587</v>
      </c>
    </row>
    <row r="302" spans="1:15" x14ac:dyDescent="0.2">
      <c r="A302">
        <v>301</v>
      </c>
      <c r="B302" t="s">
        <v>98</v>
      </c>
      <c r="C302">
        <v>1</v>
      </c>
      <c r="D302">
        <v>0.03</v>
      </c>
      <c r="E302">
        <v>0.03</v>
      </c>
      <c r="F302" s="446">
        <v>43070.686805555553</v>
      </c>
      <c r="G302">
        <v>0.97540000000000004</v>
      </c>
      <c r="H302" s="446">
        <v>43070.686805555553</v>
      </c>
      <c r="I302">
        <v>0.97540000000000004</v>
      </c>
      <c r="J302" s="446">
        <v>43070.6875</v>
      </c>
      <c r="K302">
        <v>0.97489999999999999</v>
      </c>
      <c r="L302">
        <v>0</v>
      </c>
      <c r="M302">
        <v>5</v>
      </c>
      <c r="N302">
        <v>1.54</v>
      </c>
      <c r="O302" s="498">
        <v>6.944444467080757E-4</v>
      </c>
    </row>
    <row r="303" spans="1:15" x14ac:dyDescent="0.2">
      <c r="A303">
        <v>302</v>
      </c>
      <c r="B303" t="s">
        <v>98</v>
      </c>
      <c r="C303">
        <v>1</v>
      </c>
      <c r="D303">
        <v>0.03</v>
      </c>
      <c r="E303">
        <v>0.03</v>
      </c>
      <c r="F303" s="446">
        <v>43070.6875</v>
      </c>
      <c r="G303">
        <v>0.97460000000000002</v>
      </c>
      <c r="H303" s="446">
        <v>43070.6875</v>
      </c>
      <c r="I303">
        <v>0.97460000000000002</v>
      </c>
      <c r="J303" s="446">
        <v>43070.737500000003</v>
      </c>
      <c r="K303">
        <v>0.97409999999999997</v>
      </c>
      <c r="L303">
        <v>0</v>
      </c>
      <c r="M303">
        <v>5</v>
      </c>
      <c r="N303">
        <v>1.54</v>
      </c>
      <c r="O303" s="498">
        <v>5.0000000002910383E-2</v>
      </c>
    </row>
    <row r="304" spans="1:15" x14ac:dyDescent="0.2">
      <c r="A304">
        <v>303</v>
      </c>
      <c r="B304" t="s">
        <v>98</v>
      </c>
      <c r="C304">
        <v>4</v>
      </c>
      <c r="D304">
        <v>0.94</v>
      </c>
      <c r="E304">
        <v>1.26</v>
      </c>
      <c r="F304" s="446">
        <v>43070.746527777781</v>
      </c>
      <c r="G304">
        <v>0.97450000000000003</v>
      </c>
      <c r="H304" s="446">
        <v>43077.5625</v>
      </c>
      <c r="I304">
        <v>0.995</v>
      </c>
      <c r="J304" s="446">
        <v>43077.648611111108</v>
      </c>
      <c r="K304">
        <v>0.99370000000000003</v>
      </c>
      <c r="L304">
        <v>205</v>
      </c>
      <c r="M304">
        <v>13</v>
      </c>
      <c r="N304">
        <v>55.510000000000005</v>
      </c>
      <c r="O304" s="498">
        <v>4.9020833333270275</v>
      </c>
    </row>
    <row r="305" spans="1:15" x14ac:dyDescent="0.2">
      <c r="A305">
        <v>304</v>
      </c>
      <c r="B305" t="s">
        <v>97</v>
      </c>
      <c r="C305">
        <v>1</v>
      </c>
      <c r="D305">
        <v>0.03</v>
      </c>
      <c r="E305">
        <v>0.03</v>
      </c>
      <c r="F305" s="446">
        <v>43076.541666666664</v>
      </c>
      <c r="G305">
        <v>0.99429999999999996</v>
      </c>
      <c r="H305" s="446">
        <v>43076.541666666664</v>
      </c>
      <c r="I305">
        <v>0.99429999999999996</v>
      </c>
      <c r="J305" s="446">
        <v>43077</v>
      </c>
      <c r="K305">
        <v>0.99480000000000002</v>
      </c>
      <c r="L305">
        <v>0</v>
      </c>
      <c r="M305">
        <v>5</v>
      </c>
      <c r="N305">
        <v>1.59</v>
      </c>
      <c r="O305" s="498">
        <v>0.45833333333575865</v>
      </c>
    </row>
    <row r="306" spans="1:15" x14ac:dyDescent="0.2">
      <c r="A306">
        <v>305</v>
      </c>
      <c r="B306" t="s">
        <v>97</v>
      </c>
      <c r="C306">
        <v>4</v>
      </c>
      <c r="D306">
        <v>0.94</v>
      </c>
      <c r="E306">
        <v>0.97</v>
      </c>
      <c r="F306" s="446">
        <v>43077.561111111114</v>
      </c>
      <c r="G306">
        <v>0.99690000000000001</v>
      </c>
      <c r="H306" s="446">
        <v>43083.29583333333</v>
      </c>
      <c r="I306">
        <v>0.98580000000000001</v>
      </c>
      <c r="J306" s="446">
        <v>43083.363888888889</v>
      </c>
      <c r="K306">
        <v>0.98669999999999991</v>
      </c>
      <c r="L306">
        <v>111</v>
      </c>
      <c r="M306">
        <v>9</v>
      </c>
      <c r="N306">
        <v>55.199999999999996</v>
      </c>
      <c r="O306" s="498">
        <v>3.8027777777751908</v>
      </c>
    </row>
    <row r="307" spans="1:15" x14ac:dyDescent="0.2">
      <c r="A307">
        <v>306</v>
      </c>
      <c r="B307" t="s">
        <v>98</v>
      </c>
      <c r="C307">
        <v>1</v>
      </c>
      <c r="D307">
        <v>0.03</v>
      </c>
      <c r="E307">
        <v>0.03</v>
      </c>
      <c r="F307" s="446">
        <v>43079.92083333333</v>
      </c>
      <c r="G307">
        <v>0.99339999999999995</v>
      </c>
      <c r="H307" s="446">
        <v>43079.92083333333</v>
      </c>
      <c r="I307">
        <v>0.99339999999999995</v>
      </c>
      <c r="J307" s="446">
        <v>43079.9375</v>
      </c>
      <c r="K307">
        <v>0.9929</v>
      </c>
      <c r="L307">
        <v>0</v>
      </c>
      <c r="M307">
        <v>5</v>
      </c>
      <c r="N307">
        <v>1.51</v>
      </c>
      <c r="O307" s="498">
        <v>-0.98333333332993789</v>
      </c>
    </row>
    <row r="308" spans="1:15" x14ac:dyDescent="0.2">
      <c r="A308">
        <v>307</v>
      </c>
      <c r="B308" t="s">
        <v>98</v>
      </c>
      <c r="C308">
        <v>1</v>
      </c>
      <c r="D308">
        <v>0.03</v>
      </c>
      <c r="E308">
        <v>0.03</v>
      </c>
      <c r="F308" s="446">
        <v>43080.295138888891</v>
      </c>
      <c r="G308">
        <v>0.99129999999999996</v>
      </c>
      <c r="H308" s="446">
        <v>43080.295138888891</v>
      </c>
      <c r="I308">
        <v>0.99129999999999996</v>
      </c>
      <c r="J308" s="446">
        <v>43080.411805555559</v>
      </c>
      <c r="K308">
        <v>0.99080000000000001</v>
      </c>
      <c r="L308">
        <v>0</v>
      </c>
      <c r="M308">
        <v>5</v>
      </c>
      <c r="N308">
        <v>1.51</v>
      </c>
      <c r="O308" s="498">
        <v>0.11666666666860692</v>
      </c>
    </row>
    <row r="309" spans="1:15" x14ac:dyDescent="0.2">
      <c r="A309">
        <v>308</v>
      </c>
      <c r="B309" t="s">
        <v>98</v>
      </c>
      <c r="C309">
        <v>1</v>
      </c>
      <c r="D309">
        <v>0.03</v>
      </c>
      <c r="E309">
        <v>0.03</v>
      </c>
      <c r="F309" s="446">
        <v>43080.629861111112</v>
      </c>
      <c r="G309">
        <v>0.99009999999999998</v>
      </c>
      <c r="H309" s="446">
        <v>43080.629861111112</v>
      </c>
      <c r="I309">
        <v>0.99009999999999998</v>
      </c>
      <c r="J309" s="446">
        <v>43081.365277777775</v>
      </c>
      <c r="K309">
        <v>0.98939999999999995</v>
      </c>
      <c r="L309">
        <v>0</v>
      </c>
      <c r="M309">
        <v>7</v>
      </c>
      <c r="N309">
        <v>1.6</v>
      </c>
      <c r="O309" s="498">
        <v>0.73541666666278616</v>
      </c>
    </row>
    <row r="310" spans="1:15" x14ac:dyDescent="0.2">
      <c r="A310">
        <v>309</v>
      </c>
      <c r="B310" t="s">
        <v>98</v>
      </c>
      <c r="C310">
        <v>1</v>
      </c>
      <c r="D310">
        <v>0.03</v>
      </c>
      <c r="E310">
        <v>0.03</v>
      </c>
      <c r="F310" s="446">
        <v>43081.665277777778</v>
      </c>
      <c r="G310">
        <v>0.99270000000000003</v>
      </c>
      <c r="H310" s="446">
        <v>43081.665277777778</v>
      </c>
      <c r="I310">
        <v>0.99270000000000003</v>
      </c>
      <c r="J310" s="446">
        <v>43081.681250000001</v>
      </c>
      <c r="K310">
        <v>0.99219999999999997</v>
      </c>
      <c r="L310">
        <v>0</v>
      </c>
      <c r="M310">
        <v>5</v>
      </c>
      <c r="N310">
        <v>1.51</v>
      </c>
      <c r="O310" s="498">
        <v>1.5972222223354038E-2</v>
      </c>
    </row>
    <row r="311" spans="1:15" x14ac:dyDescent="0.2">
      <c r="A311">
        <v>310</v>
      </c>
      <c r="B311" t="s">
        <v>98</v>
      </c>
      <c r="C311">
        <v>1</v>
      </c>
      <c r="D311">
        <v>0.03</v>
      </c>
      <c r="E311">
        <v>0.03</v>
      </c>
      <c r="F311" s="446">
        <v>43081.727777777778</v>
      </c>
      <c r="G311">
        <v>0.99170000000000003</v>
      </c>
      <c r="H311" s="446">
        <v>43081.727777777778</v>
      </c>
      <c r="I311">
        <v>0.99170000000000003</v>
      </c>
      <c r="J311" s="446">
        <v>43081.727777777778</v>
      </c>
      <c r="K311">
        <v>0.99119999999999997</v>
      </c>
      <c r="L311">
        <v>0</v>
      </c>
      <c r="M311">
        <v>5</v>
      </c>
      <c r="N311">
        <v>1.51</v>
      </c>
      <c r="O311" s="498">
        <v>0</v>
      </c>
    </row>
    <row r="312" spans="1:15" x14ac:dyDescent="0.2">
      <c r="A312">
        <v>311</v>
      </c>
      <c r="B312" t="s">
        <v>98</v>
      </c>
      <c r="C312">
        <v>1</v>
      </c>
      <c r="D312">
        <v>0.03</v>
      </c>
      <c r="E312">
        <v>0.03</v>
      </c>
      <c r="F312" s="446">
        <v>43081.727777777778</v>
      </c>
      <c r="G312">
        <v>0.9909</v>
      </c>
      <c r="H312" s="446">
        <v>43081.727777777778</v>
      </c>
      <c r="I312">
        <v>0.9909</v>
      </c>
      <c r="J312" s="446">
        <v>43082.14166666667</v>
      </c>
      <c r="K312">
        <v>0.99019999999999986</v>
      </c>
      <c r="L312">
        <v>0</v>
      </c>
      <c r="M312">
        <v>7.000000000001819</v>
      </c>
      <c r="N312">
        <v>1.6</v>
      </c>
      <c r="O312" s="498">
        <v>0.41388888889196096</v>
      </c>
    </row>
    <row r="313" spans="1:15" x14ac:dyDescent="0.2">
      <c r="A313">
        <v>312</v>
      </c>
      <c r="B313" t="s">
        <v>98</v>
      </c>
      <c r="C313">
        <v>1</v>
      </c>
      <c r="D313">
        <v>0.03</v>
      </c>
      <c r="E313">
        <v>0.03</v>
      </c>
      <c r="F313" s="446">
        <v>43082.15</v>
      </c>
      <c r="G313">
        <v>0.98939999999999995</v>
      </c>
      <c r="H313" s="446">
        <v>43082.15</v>
      </c>
      <c r="I313">
        <v>0.98939999999999995</v>
      </c>
      <c r="J313" s="446">
        <v>43082.572916666664</v>
      </c>
      <c r="K313">
        <v>0.9889</v>
      </c>
      <c r="L313">
        <v>0</v>
      </c>
      <c r="M313">
        <v>5</v>
      </c>
      <c r="N313">
        <v>1.52</v>
      </c>
      <c r="O313" s="498">
        <v>0.42291666666278616</v>
      </c>
    </row>
    <row r="314" spans="1:15" x14ac:dyDescent="0.2">
      <c r="A314">
        <v>313</v>
      </c>
      <c r="B314" t="s">
        <v>98</v>
      </c>
      <c r="C314">
        <v>1</v>
      </c>
      <c r="D314">
        <v>0.03</v>
      </c>
      <c r="E314">
        <v>0.03</v>
      </c>
      <c r="F314" s="446">
        <v>43082.572916666664</v>
      </c>
      <c r="G314">
        <v>0.98860000000000003</v>
      </c>
      <c r="H314" s="446">
        <v>43082.572916666664</v>
      </c>
      <c r="I314">
        <v>0.98860000000000003</v>
      </c>
      <c r="J314" s="446">
        <v>43082.773611111108</v>
      </c>
      <c r="K314">
        <v>0.98809999999999998</v>
      </c>
      <c r="L314">
        <v>0</v>
      </c>
      <c r="M314">
        <v>5</v>
      </c>
      <c r="N314">
        <v>1.52</v>
      </c>
      <c r="O314" s="498">
        <v>0.20069444444379769</v>
      </c>
    </row>
    <row r="315" spans="1:15" x14ac:dyDescent="0.2">
      <c r="A315">
        <v>314</v>
      </c>
      <c r="B315" t="s">
        <v>98</v>
      </c>
      <c r="C315">
        <v>1</v>
      </c>
      <c r="D315">
        <v>0.03</v>
      </c>
      <c r="E315">
        <v>0.03</v>
      </c>
      <c r="F315" s="446">
        <v>43082.792361111111</v>
      </c>
      <c r="G315">
        <v>0.98629999999999995</v>
      </c>
      <c r="H315" s="446">
        <v>43082.792361111111</v>
      </c>
      <c r="I315">
        <v>0.98629999999999995</v>
      </c>
      <c r="J315" s="446">
        <v>43082.796527777777</v>
      </c>
      <c r="K315">
        <v>0.98580000000000001</v>
      </c>
      <c r="L315">
        <v>0</v>
      </c>
      <c r="M315">
        <v>5</v>
      </c>
      <c r="N315">
        <v>1.52</v>
      </c>
      <c r="O315" s="498">
        <v>4.166666665696539E-3</v>
      </c>
    </row>
    <row r="316" spans="1:15" x14ac:dyDescent="0.2">
      <c r="A316">
        <v>315</v>
      </c>
      <c r="B316" t="s">
        <v>98</v>
      </c>
      <c r="C316">
        <v>1</v>
      </c>
      <c r="D316">
        <v>0.03</v>
      </c>
      <c r="E316">
        <v>0.03</v>
      </c>
      <c r="F316" s="446">
        <v>43082.796527777777</v>
      </c>
      <c r="G316">
        <v>0.98550000000000004</v>
      </c>
      <c r="H316" s="446">
        <v>43082.796527777777</v>
      </c>
      <c r="I316">
        <v>0.98550000000000004</v>
      </c>
      <c r="J316" s="446">
        <v>43082.831944444442</v>
      </c>
      <c r="K316">
        <v>0.98499999999999999</v>
      </c>
      <c r="L316">
        <v>0</v>
      </c>
      <c r="M316">
        <v>5</v>
      </c>
      <c r="N316">
        <v>1.52</v>
      </c>
      <c r="O316" s="498">
        <v>3.5416666665696539E-2</v>
      </c>
    </row>
    <row r="317" spans="1:15" x14ac:dyDescent="0.2">
      <c r="A317">
        <v>316</v>
      </c>
      <c r="B317" t="s">
        <v>98</v>
      </c>
      <c r="C317">
        <v>2</v>
      </c>
      <c r="D317">
        <v>0.09</v>
      </c>
      <c r="E317">
        <v>0.12</v>
      </c>
      <c r="F317" s="446">
        <v>43083.351388888892</v>
      </c>
      <c r="G317">
        <v>0.98529999999999995</v>
      </c>
      <c r="H317" s="446">
        <v>43084.118055555555</v>
      </c>
      <c r="I317">
        <v>0.98799999999999999</v>
      </c>
      <c r="J317" s="446">
        <v>43087.642361111109</v>
      </c>
      <c r="K317">
        <v>0.9859</v>
      </c>
      <c r="L317">
        <v>27</v>
      </c>
      <c r="M317">
        <v>21</v>
      </c>
      <c r="N317">
        <v>14.739999999999998</v>
      </c>
      <c r="O317" s="498">
        <v>2.2909722222175333</v>
      </c>
    </row>
    <row r="318" spans="1:15" x14ac:dyDescent="0.2">
      <c r="A318">
        <v>317</v>
      </c>
      <c r="B318" t="s">
        <v>97</v>
      </c>
      <c r="C318">
        <v>1</v>
      </c>
      <c r="D318">
        <v>0.03</v>
      </c>
      <c r="E318">
        <v>0.03</v>
      </c>
      <c r="F318" s="446">
        <v>43083.364583333336</v>
      </c>
      <c r="G318">
        <v>0.98699999999999999</v>
      </c>
      <c r="H318" s="446">
        <v>43083.364583333336</v>
      </c>
      <c r="I318">
        <v>0.98699999999999999</v>
      </c>
      <c r="J318" s="446">
        <v>43083.373611111114</v>
      </c>
      <c r="K318">
        <v>0.98749999999999993</v>
      </c>
      <c r="L318">
        <v>0</v>
      </c>
      <c r="M318">
        <v>5</v>
      </c>
      <c r="N318">
        <v>1.52</v>
      </c>
      <c r="O318" s="498">
        <v>9.0277777781011537E-3</v>
      </c>
    </row>
    <row r="319" spans="1:15" x14ac:dyDescent="0.2">
      <c r="A319">
        <v>318</v>
      </c>
      <c r="B319" t="s">
        <v>97</v>
      </c>
      <c r="C319">
        <v>1</v>
      </c>
      <c r="D319">
        <v>0.03</v>
      </c>
      <c r="E319">
        <v>0.03</v>
      </c>
      <c r="F319" s="446">
        <v>43083.563888888886</v>
      </c>
      <c r="G319">
        <v>0.98740000000000006</v>
      </c>
      <c r="H319" s="446">
        <v>43083.563888888886</v>
      </c>
      <c r="I319">
        <v>0.98740000000000006</v>
      </c>
      <c r="J319" s="446">
        <v>43083.577777777777</v>
      </c>
      <c r="K319">
        <v>0.9879</v>
      </c>
      <c r="L319">
        <v>0</v>
      </c>
      <c r="M319">
        <v>5</v>
      </c>
      <c r="N319">
        <v>1.52</v>
      </c>
      <c r="O319" s="498">
        <v>1.3888888890505768E-2</v>
      </c>
    </row>
    <row r="320" spans="1:15" x14ac:dyDescent="0.2">
      <c r="A320">
        <v>319</v>
      </c>
      <c r="B320" t="s">
        <v>97</v>
      </c>
      <c r="C320">
        <v>1</v>
      </c>
      <c r="D320">
        <v>0.03</v>
      </c>
      <c r="E320">
        <v>0.03</v>
      </c>
      <c r="F320" s="446">
        <v>43083.581944444442</v>
      </c>
      <c r="G320">
        <v>0.98909999999999998</v>
      </c>
      <c r="H320" s="446">
        <v>43083.581944444442</v>
      </c>
      <c r="I320">
        <v>0.98909999999999998</v>
      </c>
      <c r="J320" s="446">
        <v>43083.634722222225</v>
      </c>
      <c r="K320">
        <v>0.98960000000000004</v>
      </c>
      <c r="L320">
        <v>0</v>
      </c>
      <c r="M320">
        <v>5</v>
      </c>
      <c r="N320">
        <v>1.52</v>
      </c>
      <c r="O320" s="498">
        <v>5.2777777782466728E-2</v>
      </c>
    </row>
    <row r="321" spans="1:15" x14ac:dyDescent="0.2">
      <c r="A321">
        <v>320</v>
      </c>
      <c r="B321" t="s">
        <v>97</v>
      </c>
      <c r="C321">
        <v>1</v>
      </c>
      <c r="D321">
        <v>0.03</v>
      </c>
      <c r="E321">
        <v>0.03</v>
      </c>
      <c r="F321" s="446">
        <v>43083.90902777778</v>
      </c>
      <c r="G321">
        <v>0.98909999999999998</v>
      </c>
      <c r="H321" s="446">
        <v>43083.90902777778</v>
      </c>
      <c r="I321">
        <v>0.98909999999999998</v>
      </c>
      <c r="J321" s="446">
        <v>43083.954861111109</v>
      </c>
      <c r="K321">
        <v>0.98960000000000004</v>
      </c>
      <c r="L321">
        <v>0</v>
      </c>
      <c r="M321">
        <v>5</v>
      </c>
      <c r="N321">
        <v>1.52</v>
      </c>
      <c r="O321" s="498">
        <v>4.5833333329937886E-2</v>
      </c>
    </row>
    <row r="322" spans="1:15" x14ac:dyDescent="0.2">
      <c r="A322">
        <v>321</v>
      </c>
      <c r="B322" t="s">
        <v>97</v>
      </c>
      <c r="C322">
        <v>1</v>
      </c>
      <c r="D322">
        <v>0.03</v>
      </c>
      <c r="E322">
        <v>0.03</v>
      </c>
      <c r="F322" s="446">
        <v>43084.276388888888</v>
      </c>
      <c r="G322">
        <v>0.98870000000000002</v>
      </c>
      <c r="H322" s="446">
        <v>43084.276388888888</v>
      </c>
      <c r="I322">
        <v>0.98870000000000002</v>
      </c>
      <c r="J322" s="446">
        <v>43084.526388888888</v>
      </c>
      <c r="K322">
        <v>0.98919999999999997</v>
      </c>
      <c r="L322">
        <v>0</v>
      </c>
      <c r="M322">
        <v>5</v>
      </c>
      <c r="N322">
        <v>1.52</v>
      </c>
      <c r="O322" s="498">
        <v>0.25</v>
      </c>
    </row>
    <row r="323" spans="1:15" x14ac:dyDescent="0.2">
      <c r="A323">
        <v>322</v>
      </c>
      <c r="B323" t="s">
        <v>97</v>
      </c>
      <c r="C323">
        <v>1</v>
      </c>
      <c r="D323">
        <v>0.03</v>
      </c>
      <c r="E323">
        <v>0.03</v>
      </c>
      <c r="F323" s="446">
        <v>43084.636111111111</v>
      </c>
      <c r="G323">
        <v>0.99199999999999999</v>
      </c>
      <c r="H323" s="446">
        <v>43084.636111111111</v>
      </c>
      <c r="I323">
        <v>0.99199999999999999</v>
      </c>
      <c r="J323" s="446">
        <v>43084.637499999997</v>
      </c>
      <c r="K323">
        <v>0.99250000000000005</v>
      </c>
      <c r="L323">
        <v>0</v>
      </c>
      <c r="M323">
        <v>5</v>
      </c>
      <c r="N323">
        <v>1.51</v>
      </c>
      <c r="O323" s="498">
        <v>1.3888888861401938E-3</v>
      </c>
    </row>
    <row r="324" spans="1:15" x14ac:dyDescent="0.2">
      <c r="A324">
        <v>323</v>
      </c>
      <c r="B324" t="s">
        <v>97</v>
      </c>
      <c r="C324">
        <v>4</v>
      </c>
      <c r="D324">
        <v>0.94</v>
      </c>
      <c r="E324">
        <v>0.97</v>
      </c>
      <c r="F324" s="446">
        <v>43084.638194444444</v>
      </c>
      <c r="G324">
        <v>0.99299999999999999</v>
      </c>
      <c r="H324" s="446">
        <v>43089.344444444447</v>
      </c>
      <c r="I324">
        <v>0.98629999999999995</v>
      </c>
      <c r="J324" s="446">
        <v>43089.40625</v>
      </c>
      <c r="K324">
        <v>0.98709999999999998</v>
      </c>
      <c r="L324">
        <v>67</v>
      </c>
      <c r="M324">
        <v>8</v>
      </c>
      <c r="N324">
        <v>58.480000000000004</v>
      </c>
      <c r="O324" s="498">
        <v>2.7680555555562023</v>
      </c>
    </row>
    <row r="325" spans="1:15" x14ac:dyDescent="0.2">
      <c r="A325">
        <v>324</v>
      </c>
      <c r="B325" t="s">
        <v>98</v>
      </c>
      <c r="C325">
        <v>1</v>
      </c>
      <c r="D325">
        <v>0.03</v>
      </c>
      <c r="E325">
        <v>0.03</v>
      </c>
      <c r="F325" s="446">
        <v>43087.646527777775</v>
      </c>
      <c r="G325">
        <v>0.98519999999999996</v>
      </c>
      <c r="H325" s="446">
        <v>43087.646527777775</v>
      </c>
      <c r="I325">
        <v>0.98519999999999996</v>
      </c>
      <c r="J325" s="446">
        <v>43087.652777777781</v>
      </c>
      <c r="K325">
        <v>0.98469999999999991</v>
      </c>
      <c r="L325">
        <v>0</v>
      </c>
      <c r="M325">
        <v>5.000000000001819</v>
      </c>
      <c r="N325">
        <v>1.52</v>
      </c>
      <c r="O325" s="498">
        <v>6.2500000058207661E-3</v>
      </c>
    </row>
    <row r="326" spans="1:15" x14ac:dyDescent="0.2">
      <c r="A326">
        <v>325</v>
      </c>
      <c r="B326" t="s">
        <v>98</v>
      </c>
      <c r="C326">
        <v>1</v>
      </c>
      <c r="D326">
        <v>0.03</v>
      </c>
      <c r="E326">
        <v>0.03</v>
      </c>
      <c r="F326" s="446">
        <v>43087.654861111114</v>
      </c>
      <c r="G326">
        <v>0.98399999999999999</v>
      </c>
      <c r="H326" s="446">
        <v>43087.654861111114</v>
      </c>
      <c r="I326">
        <v>0.98399999999999999</v>
      </c>
      <c r="J326" s="446">
        <v>43089.655555555553</v>
      </c>
      <c r="K326">
        <v>0.98319999999999996</v>
      </c>
      <c r="L326">
        <v>0</v>
      </c>
      <c r="M326">
        <v>8</v>
      </c>
      <c r="N326">
        <v>1.4</v>
      </c>
      <c r="O326" s="498">
        <v>2.0006944444394321</v>
      </c>
    </row>
    <row r="327" spans="1:15" x14ac:dyDescent="0.2">
      <c r="A327">
        <v>326</v>
      </c>
      <c r="B327" t="s">
        <v>97</v>
      </c>
      <c r="C327">
        <v>1</v>
      </c>
      <c r="D327">
        <v>0.03</v>
      </c>
      <c r="E327">
        <v>0.03</v>
      </c>
      <c r="F327" s="446">
        <v>43089.498611111114</v>
      </c>
      <c r="G327">
        <v>0.98860000000000003</v>
      </c>
      <c r="H327" s="446">
        <v>43089.498611111114</v>
      </c>
      <c r="I327">
        <v>0.98860000000000003</v>
      </c>
      <c r="J327" s="446">
        <v>43090.51666666667</v>
      </c>
      <c r="K327">
        <v>0.98899999999999999</v>
      </c>
      <c r="L327">
        <v>0</v>
      </c>
      <c r="M327">
        <v>4</v>
      </c>
      <c r="N327">
        <v>1.44</v>
      </c>
      <c r="O327" s="498">
        <v>1.0180555555562023</v>
      </c>
    </row>
    <row r="328" spans="1:15" x14ac:dyDescent="0.2">
      <c r="A328">
        <v>327</v>
      </c>
      <c r="B328" t="s">
        <v>98</v>
      </c>
      <c r="C328">
        <v>2</v>
      </c>
      <c r="D328">
        <v>0.94</v>
      </c>
      <c r="E328">
        <v>0.97</v>
      </c>
      <c r="F328" s="446">
        <v>43089.655555555553</v>
      </c>
      <c r="G328">
        <v>0.9829</v>
      </c>
      <c r="H328" s="446">
        <v>43091.915972222225</v>
      </c>
      <c r="I328">
        <v>0.98839999999999995</v>
      </c>
      <c r="J328" s="446">
        <v>43096.708333333336</v>
      </c>
      <c r="K328">
        <v>0.98709999999999998</v>
      </c>
      <c r="L328">
        <v>55</v>
      </c>
      <c r="M328">
        <v>13</v>
      </c>
      <c r="N328">
        <v>58.38000000000001</v>
      </c>
      <c r="O328" s="498">
        <v>5.0527777777824667</v>
      </c>
    </row>
    <row r="329" spans="1:15" x14ac:dyDescent="0.2">
      <c r="A329">
        <v>328</v>
      </c>
      <c r="B329" t="s">
        <v>97</v>
      </c>
      <c r="C329">
        <v>1</v>
      </c>
      <c r="D329">
        <v>0.03</v>
      </c>
      <c r="E329">
        <v>0.03</v>
      </c>
      <c r="F329" s="446">
        <v>43091.011111111111</v>
      </c>
      <c r="G329">
        <v>0.99</v>
      </c>
      <c r="H329" s="446">
        <v>43091.011111111111</v>
      </c>
      <c r="I329">
        <v>0.99</v>
      </c>
      <c r="J329" s="446">
        <v>43091.6</v>
      </c>
      <c r="K329">
        <v>0.99050000000000005</v>
      </c>
      <c r="L329">
        <v>0</v>
      </c>
      <c r="M329">
        <v>5</v>
      </c>
      <c r="N329">
        <v>1.51</v>
      </c>
      <c r="O329" s="498">
        <v>0.58888888888759539</v>
      </c>
    </row>
    <row r="330" spans="1:15" x14ac:dyDescent="0.2">
      <c r="A330">
        <v>329</v>
      </c>
      <c r="B330" t="s">
        <v>97</v>
      </c>
      <c r="C330">
        <v>1</v>
      </c>
      <c r="D330">
        <v>0.03</v>
      </c>
      <c r="E330">
        <v>0.03</v>
      </c>
      <c r="F330" s="446">
        <v>43091.668749999997</v>
      </c>
      <c r="G330">
        <v>0.99009999999999998</v>
      </c>
      <c r="H330" s="446">
        <v>43091.668749999997</v>
      </c>
      <c r="I330">
        <v>0.99009999999999998</v>
      </c>
      <c r="J330" s="446">
        <v>43091.683333333334</v>
      </c>
      <c r="K330">
        <v>0.99060000000000004</v>
      </c>
      <c r="L330">
        <v>0</v>
      </c>
      <c r="M330">
        <v>5</v>
      </c>
      <c r="N330">
        <v>1.51</v>
      </c>
      <c r="O330" s="498">
        <v>1.4583333337213844E-2</v>
      </c>
    </row>
    <row r="331" spans="1:15" x14ac:dyDescent="0.2">
      <c r="A331">
        <v>330</v>
      </c>
      <c r="B331" t="s">
        <v>97</v>
      </c>
      <c r="C331">
        <v>1</v>
      </c>
      <c r="D331">
        <v>0.03</v>
      </c>
      <c r="E331">
        <v>0.03</v>
      </c>
      <c r="F331" s="446">
        <v>43091.802083333336</v>
      </c>
      <c r="G331">
        <v>0.99</v>
      </c>
      <c r="H331" s="446">
        <v>43091.802083333336</v>
      </c>
      <c r="I331">
        <v>0.99</v>
      </c>
      <c r="J331" s="446">
        <v>43095.425694444442</v>
      </c>
      <c r="K331">
        <v>0.99039999999999995</v>
      </c>
      <c r="L331">
        <v>0</v>
      </c>
      <c r="M331">
        <v>4</v>
      </c>
      <c r="N331">
        <v>1.37</v>
      </c>
      <c r="O331" s="498">
        <v>1.6236111111065838</v>
      </c>
    </row>
    <row r="332" spans="1:15" x14ac:dyDescent="0.2">
      <c r="A332">
        <v>331</v>
      </c>
      <c r="B332" t="s">
        <v>97</v>
      </c>
      <c r="C332">
        <v>1</v>
      </c>
      <c r="D332">
        <v>0.03</v>
      </c>
      <c r="E332">
        <v>0.03</v>
      </c>
      <c r="F332" s="446">
        <v>43095.957638888889</v>
      </c>
      <c r="G332">
        <v>0.98960000000000004</v>
      </c>
      <c r="H332" s="446">
        <v>43095.957638888889</v>
      </c>
      <c r="I332">
        <v>0.98960000000000004</v>
      </c>
      <c r="J332" s="446">
        <v>43096.331250000003</v>
      </c>
      <c r="K332">
        <v>0.99009999999999998</v>
      </c>
      <c r="L332">
        <v>0</v>
      </c>
      <c r="M332">
        <v>5</v>
      </c>
      <c r="N332">
        <v>1.59</v>
      </c>
      <c r="O332" s="498">
        <v>0.37361111111385981</v>
      </c>
    </row>
    <row r="333" spans="1:15" x14ac:dyDescent="0.2">
      <c r="A333">
        <v>332</v>
      </c>
      <c r="B333" t="s">
        <v>98</v>
      </c>
      <c r="C333">
        <v>1</v>
      </c>
      <c r="D333">
        <v>0.28999999999999998</v>
      </c>
      <c r="E333">
        <v>0.28999999999999998</v>
      </c>
      <c r="F333" s="446">
        <v>43096.708333333336</v>
      </c>
      <c r="G333">
        <v>0.9869</v>
      </c>
      <c r="H333" s="446">
        <v>43096.708333333336</v>
      </c>
      <c r="I333">
        <v>0.9869</v>
      </c>
      <c r="J333" s="446">
        <v>43096.917361111111</v>
      </c>
      <c r="K333">
        <v>0.98569999999999991</v>
      </c>
      <c r="L333">
        <v>0</v>
      </c>
      <c r="M333">
        <v>12</v>
      </c>
      <c r="N333">
        <v>35.299999999999997</v>
      </c>
      <c r="O333" s="498">
        <v>0.20902777777519077</v>
      </c>
    </row>
    <row r="334" spans="1:15" x14ac:dyDescent="0.2">
      <c r="A334">
        <v>333</v>
      </c>
      <c r="B334" t="s">
        <v>98</v>
      </c>
      <c r="C334">
        <v>1</v>
      </c>
      <c r="D334">
        <v>0.09</v>
      </c>
      <c r="E334">
        <v>0.09</v>
      </c>
      <c r="F334" s="446">
        <v>43096.917361111111</v>
      </c>
      <c r="G334">
        <v>0.98540000000000005</v>
      </c>
      <c r="H334" s="446">
        <v>43096.917361111111</v>
      </c>
      <c r="I334">
        <v>0.98540000000000005</v>
      </c>
      <c r="J334" s="446">
        <v>43096.917361111111</v>
      </c>
      <c r="K334">
        <v>0.98580000000000001</v>
      </c>
      <c r="L334">
        <v>0</v>
      </c>
      <c r="M334">
        <v>-4</v>
      </c>
      <c r="N334">
        <v>-3.65</v>
      </c>
      <c r="O334" s="498">
        <v>0</v>
      </c>
    </row>
    <row r="335" spans="1:15" x14ac:dyDescent="0.2">
      <c r="A335">
        <v>334</v>
      </c>
      <c r="B335" t="s">
        <v>98</v>
      </c>
      <c r="C335">
        <v>1</v>
      </c>
      <c r="D335">
        <v>0.03</v>
      </c>
      <c r="E335">
        <v>0.03</v>
      </c>
      <c r="F335" s="446">
        <v>43096.917361111111</v>
      </c>
      <c r="G335">
        <v>0.98560000000000003</v>
      </c>
      <c r="H335" s="446">
        <v>43096.917361111111</v>
      </c>
      <c r="I335">
        <v>0.98560000000000003</v>
      </c>
      <c r="J335" s="446">
        <v>43097.205555555556</v>
      </c>
      <c r="K335">
        <v>0.98460000000000003</v>
      </c>
      <c r="L335">
        <v>0</v>
      </c>
      <c r="M335">
        <v>10</v>
      </c>
      <c r="N335">
        <v>1.49</v>
      </c>
      <c r="O335" s="498">
        <v>0.28819444444525288</v>
      </c>
    </row>
    <row r="336" spans="1:15" x14ac:dyDescent="0.2">
      <c r="A336">
        <v>335</v>
      </c>
      <c r="B336" t="s">
        <v>98</v>
      </c>
      <c r="C336">
        <v>1</v>
      </c>
      <c r="D336">
        <v>0.03</v>
      </c>
      <c r="E336">
        <v>0.03</v>
      </c>
      <c r="F336" s="446">
        <v>43097.206250000003</v>
      </c>
      <c r="G336">
        <v>0.98409999999999997</v>
      </c>
      <c r="H336" s="446">
        <v>43097.206250000003</v>
      </c>
      <c r="I336">
        <v>0.98409999999999997</v>
      </c>
      <c r="J336" s="446">
        <v>43097.22152777778</v>
      </c>
      <c r="K336">
        <v>0.98360000000000003</v>
      </c>
      <c r="L336">
        <v>0</v>
      </c>
      <c r="M336">
        <v>5</v>
      </c>
      <c r="N336">
        <v>1.53</v>
      </c>
      <c r="O336" s="498">
        <v>1.5277777776645962E-2</v>
      </c>
    </row>
    <row r="337" spans="1:15" x14ac:dyDescent="0.2">
      <c r="A337">
        <v>336</v>
      </c>
      <c r="B337" t="s">
        <v>98</v>
      </c>
      <c r="C337">
        <v>1</v>
      </c>
      <c r="D337">
        <v>0.03</v>
      </c>
      <c r="E337">
        <v>0.03</v>
      </c>
      <c r="F337" s="446">
        <v>43097.322222222225</v>
      </c>
      <c r="G337">
        <v>0.98099999999999998</v>
      </c>
      <c r="H337" s="446">
        <v>43097.322222222225</v>
      </c>
      <c r="I337">
        <v>0.98099999999999998</v>
      </c>
      <c r="J337" s="446">
        <v>43097.327777777777</v>
      </c>
      <c r="K337">
        <v>0.98050000000000004</v>
      </c>
      <c r="L337">
        <v>0</v>
      </c>
      <c r="M337">
        <v>5</v>
      </c>
      <c r="N337">
        <v>1.53</v>
      </c>
      <c r="O337" s="498">
        <v>5.5555555518367328E-3</v>
      </c>
    </row>
    <row r="338" spans="1:15" x14ac:dyDescent="0.2">
      <c r="A338">
        <v>337</v>
      </c>
      <c r="B338" t="s">
        <v>97</v>
      </c>
      <c r="C338">
        <v>1</v>
      </c>
      <c r="D338">
        <v>0.03</v>
      </c>
      <c r="E338">
        <v>0.03</v>
      </c>
      <c r="F338" s="446">
        <v>43097.340277777781</v>
      </c>
      <c r="G338">
        <v>0.98099999999999998</v>
      </c>
      <c r="H338" s="446">
        <v>43097.340277777781</v>
      </c>
      <c r="I338">
        <v>0.98099999999999998</v>
      </c>
      <c r="J338" s="446">
        <v>43097.354861111111</v>
      </c>
      <c r="K338">
        <v>0.98150000000000004</v>
      </c>
      <c r="L338">
        <v>0</v>
      </c>
      <c r="M338">
        <v>5</v>
      </c>
      <c r="N338">
        <v>1.53</v>
      </c>
      <c r="O338" s="498">
        <v>1.4583333329937886E-2</v>
      </c>
    </row>
    <row r="339" spans="1:15" x14ac:dyDescent="0.2">
      <c r="A339">
        <v>338</v>
      </c>
      <c r="B339" t="s">
        <v>98</v>
      </c>
      <c r="C339">
        <v>1</v>
      </c>
      <c r="D339">
        <v>0.03</v>
      </c>
      <c r="E339">
        <v>0.03</v>
      </c>
      <c r="F339" s="446">
        <v>43097.375</v>
      </c>
      <c r="G339">
        <v>0.98050000000000004</v>
      </c>
      <c r="H339" s="446">
        <v>43097.375</v>
      </c>
      <c r="I339">
        <v>0.98050000000000004</v>
      </c>
      <c r="J339" s="446">
        <v>43097.479166666664</v>
      </c>
      <c r="K339">
        <v>0.98</v>
      </c>
      <c r="L339">
        <v>0</v>
      </c>
      <c r="M339">
        <v>5</v>
      </c>
      <c r="N339">
        <v>1.53</v>
      </c>
      <c r="O339" s="498">
        <v>0.10416666666424135</v>
      </c>
    </row>
    <row r="340" spans="1:15" x14ac:dyDescent="0.2">
      <c r="A340">
        <v>339</v>
      </c>
      <c r="B340" t="s">
        <v>97</v>
      </c>
      <c r="C340">
        <v>4</v>
      </c>
      <c r="D340">
        <v>0.94</v>
      </c>
      <c r="E340">
        <v>0.97</v>
      </c>
      <c r="F340" s="446">
        <v>43097.375694444447</v>
      </c>
      <c r="G340">
        <v>0.98129999999999995</v>
      </c>
      <c r="H340" s="446">
        <v>43102.60833333333</v>
      </c>
      <c r="I340">
        <v>0.97260000000000002</v>
      </c>
      <c r="J340" s="446">
        <v>43103.432638888888</v>
      </c>
      <c r="K340">
        <v>0.97340000000000004</v>
      </c>
      <c r="L340">
        <v>87</v>
      </c>
      <c r="M340">
        <v>8</v>
      </c>
      <c r="N340">
        <v>55.65</v>
      </c>
      <c r="O340" s="498">
        <v>4.0569444444408873</v>
      </c>
    </row>
    <row r="341" spans="1:15" x14ac:dyDescent="0.2">
      <c r="A341">
        <v>340</v>
      </c>
      <c r="B341" t="s">
        <v>98</v>
      </c>
      <c r="C341">
        <v>1</v>
      </c>
      <c r="D341">
        <v>0.03</v>
      </c>
      <c r="E341">
        <v>0.03</v>
      </c>
      <c r="F341" s="446">
        <v>43097.488194444442</v>
      </c>
      <c r="G341">
        <v>0.97960000000000003</v>
      </c>
      <c r="H341" s="446">
        <v>43097.488194444442</v>
      </c>
      <c r="I341">
        <v>0.97960000000000003</v>
      </c>
      <c r="J341" s="446">
        <v>43097.590277777781</v>
      </c>
      <c r="K341">
        <v>0.97909999999999986</v>
      </c>
      <c r="L341">
        <v>0</v>
      </c>
      <c r="M341">
        <v>5.000000000001819</v>
      </c>
      <c r="N341">
        <v>1.53</v>
      </c>
      <c r="O341" s="498">
        <v>0.10208333333866904</v>
      </c>
    </row>
    <row r="342" spans="1:15" x14ac:dyDescent="0.2">
      <c r="A342">
        <v>341</v>
      </c>
      <c r="B342" t="s">
        <v>98</v>
      </c>
      <c r="C342">
        <v>1</v>
      </c>
      <c r="D342">
        <v>0.03</v>
      </c>
      <c r="E342">
        <v>0.03</v>
      </c>
      <c r="F342" s="446">
        <v>43097.945138888892</v>
      </c>
      <c r="G342">
        <v>0.97819999999999996</v>
      </c>
      <c r="H342" s="446">
        <v>43097.945138888892</v>
      </c>
      <c r="I342">
        <v>0.97819999999999996</v>
      </c>
      <c r="J342" s="446">
        <v>43098.326388888891</v>
      </c>
      <c r="K342">
        <v>0.97750000000000004</v>
      </c>
      <c r="L342">
        <v>0</v>
      </c>
      <c r="M342">
        <v>7</v>
      </c>
      <c r="N342">
        <v>1.63</v>
      </c>
      <c r="O342" s="498">
        <v>0.38124999999854481</v>
      </c>
    </row>
    <row r="343" spans="1:15" x14ac:dyDescent="0.2">
      <c r="A343">
        <v>342</v>
      </c>
      <c r="B343" t="s">
        <v>98</v>
      </c>
      <c r="C343">
        <v>1</v>
      </c>
      <c r="D343">
        <v>0.03</v>
      </c>
      <c r="E343">
        <v>0.03</v>
      </c>
      <c r="F343" s="446">
        <v>43098.625</v>
      </c>
      <c r="G343">
        <v>0.97599999999999998</v>
      </c>
      <c r="H343" s="446">
        <v>43098.625</v>
      </c>
      <c r="I343">
        <v>0.97599999999999998</v>
      </c>
      <c r="J343" s="446">
        <v>43098.663888888892</v>
      </c>
      <c r="K343">
        <v>0.97550000000000003</v>
      </c>
      <c r="L343">
        <v>0</v>
      </c>
      <c r="M343">
        <v>5</v>
      </c>
      <c r="N343">
        <v>1.54</v>
      </c>
      <c r="O343" s="498">
        <v>3.888888889196096E-2</v>
      </c>
    </row>
    <row r="344" spans="1:15" x14ac:dyDescent="0.2">
      <c r="A344">
        <v>343</v>
      </c>
      <c r="B344" t="s">
        <v>98</v>
      </c>
      <c r="C344">
        <v>1</v>
      </c>
      <c r="D344">
        <v>0.03</v>
      </c>
      <c r="E344">
        <v>0.03</v>
      </c>
      <c r="F344" s="446">
        <v>43098.665972222225</v>
      </c>
      <c r="G344">
        <v>0.97450000000000003</v>
      </c>
      <c r="H344" s="446">
        <v>43098.665972222225</v>
      </c>
      <c r="I344">
        <v>0.97450000000000003</v>
      </c>
      <c r="J344" s="446">
        <v>43098.708333333336</v>
      </c>
      <c r="K344">
        <v>0.97399999999999998</v>
      </c>
      <c r="L344">
        <v>0</v>
      </c>
      <c r="M344">
        <v>5</v>
      </c>
      <c r="N344">
        <v>1.54</v>
      </c>
      <c r="O344" s="498">
        <v>4.2361111110949423E-2</v>
      </c>
    </row>
    <row r="345" spans="1:15" x14ac:dyDescent="0.2">
      <c r="A345">
        <v>344</v>
      </c>
      <c r="B345" t="s">
        <v>98</v>
      </c>
      <c r="C345">
        <v>1</v>
      </c>
      <c r="D345">
        <v>0.03</v>
      </c>
      <c r="E345">
        <v>0.03</v>
      </c>
      <c r="F345" s="446">
        <v>43101.979166666664</v>
      </c>
      <c r="G345">
        <v>0.97399999999999998</v>
      </c>
      <c r="H345" s="446">
        <v>43101.979166666664</v>
      </c>
      <c r="I345">
        <v>0.97399999999999998</v>
      </c>
      <c r="J345" s="446">
        <v>43102.305555555555</v>
      </c>
      <c r="K345">
        <v>0.97330000000000005</v>
      </c>
      <c r="L345">
        <v>0</v>
      </c>
      <c r="M345">
        <v>7</v>
      </c>
      <c r="N345">
        <v>1.64</v>
      </c>
      <c r="O345" s="498">
        <v>0.32638888889050577</v>
      </c>
    </row>
    <row r="346" spans="1:15" x14ac:dyDescent="0.2">
      <c r="A346">
        <v>345</v>
      </c>
      <c r="B346" t="s">
        <v>98</v>
      </c>
      <c r="C346">
        <v>1</v>
      </c>
      <c r="D346">
        <v>0.03</v>
      </c>
      <c r="E346">
        <v>0.03</v>
      </c>
      <c r="F346" s="446">
        <v>43102.438194444447</v>
      </c>
      <c r="G346">
        <v>0.97070000000000001</v>
      </c>
      <c r="H346" s="446">
        <v>43102.438194444447</v>
      </c>
      <c r="I346">
        <v>0.97070000000000001</v>
      </c>
      <c r="J346" s="446">
        <v>43102.447916666664</v>
      </c>
      <c r="K346">
        <v>0.97019999999999995</v>
      </c>
      <c r="L346">
        <v>0</v>
      </c>
      <c r="M346">
        <v>5</v>
      </c>
      <c r="N346">
        <v>1.55</v>
      </c>
      <c r="O346" s="498">
        <v>9.7222222175332718E-3</v>
      </c>
    </row>
    <row r="347" spans="1:15" x14ac:dyDescent="0.2">
      <c r="A347">
        <v>346</v>
      </c>
      <c r="B347" t="s">
        <v>98</v>
      </c>
      <c r="C347">
        <v>1</v>
      </c>
      <c r="D347">
        <v>0.03</v>
      </c>
      <c r="E347">
        <v>0.03</v>
      </c>
      <c r="F347" s="446">
        <v>43102.665277777778</v>
      </c>
      <c r="G347">
        <v>0.97189999999999999</v>
      </c>
      <c r="H347" s="446">
        <v>43102.665277777778</v>
      </c>
      <c r="I347">
        <v>0.97189999999999999</v>
      </c>
      <c r="J347" s="446">
        <v>43102.676388888889</v>
      </c>
      <c r="K347">
        <v>0.97140000000000004</v>
      </c>
      <c r="L347">
        <v>0</v>
      </c>
      <c r="M347">
        <v>5</v>
      </c>
      <c r="N347">
        <v>1.54</v>
      </c>
      <c r="O347" s="498">
        <v>1.1111111110949423E-2</v>
      </c>
    </row>
    <row r="348" spans="1:15" x14ac:dyDescent="0.2">
      <c r="A348">
        <v>347</v>
      </c>
      <c r="B348" t="s">
        <v>98</v>
      </c>
      <c r="C348">
        <v>1</v>
      </c>
      <c r="D348">
        <v>0.03</v>
      </c>
      <c r="E348">
        <v>0.03</v>
      </c>
      <c r="F348" s="446">
        <v>43102.694444444445</v>
      </c>
      <c r="G348">
        <v>0.97189999999999999</v>
      </c>
      <c r="H348" s="446">
        <v>43102.694444444445</v>
      </c>
      <c r="I348">
        <v>0.97189999999999999</v>
      </c>
      <c r="J348" s="446">
        <v>43102.981944444444</v>
      </c>
      <c r="K348">
        <v>0.97140000000000004</v>
      </c>
      <c r="L348">
        <v>0</v>
      </c>
      <c r="M348">
        <v>5</v>
      </c>
      <c r="N348">
        <v>1.54</v>
      </c>
      <c r="O348" s="498">
        <v>0.28749999999854481</v>
      </c>
    </row>
    <row r="349" spans="1:15" x14ac:dyDescent="0.2">
      <c r="A349">
        <v>348</v>
      </c>
      <c r="B349" t="s">
        <v>97</v>
      </c>
      <c r="C349">
        <v>1</v>
      </c>
      <c r="D349">
        <v>0.04</v>
      </c>
      <c r="E349">
        <v>0.04</v>
      </c>
      <c r="F349" s="446">
        <v>43103.630555555559</v>
      </c>
      <c r="G349">
        <v>0.97870000000000001</v>
      </c>
      <c r="H349" s="446">
        <v>43103.630555555559</v>
      </c>
      <c r="I349">
        <v>0.97870000000000001</v>
      </c>
      <c r="J349" s="446">
        <v>43103.636111111111</v>
      </c>
      <c r="K349">
        <v>0.97920000000000007</v>
      </c>
      <c r="L349">
        <v>0</v>
      </c>
      <c r="M349">
        <v>5</v>
      </c>
      <c r="N349">
        <v>2.04</v>
      </c>
      <c r="O349" s="498">
        <v>5.5555555518367328E-3</v>
      </c>
    </row>
    <row r="350" spans="1:15" x14ac:dyDescent="0.2">
      <c r="A350">
        <v>349</v>
      </c>
      <c r="B350" t="s">
        <v>97</v>
      </c>
      <c r="C350">
        <v>2</v>
      </c>
      <c r="D350">
        <v>0.12</v>
      </c>
      <c r="E350">
        <v>0.16</v>
      </c>
      <c r="F350" s="446">
        <v>43103.64166666667</v>
      </c>
      <c r="G350">
        <v>0.9798</v>
      </c>
      <c r="H350" s="446">
        <v>43109.021527777775</v>
      </c>
      <c r="I350">
        <v>0.9778</v>
      </c>
      <c r="J350" s="446">
        <v>43109.320138888892</v>
      </c>
      <c r="K350">
        <v>0.97949999999999993</v>
      </c>
      <c r="L350">
        <v>20</v>
      </c>
      <c r="M350">
        <v>17</v>
      </c>
      <c r="N350">
        <v>20.22</v>
      </c>
      <c r="O350" s="498">
        <v>3.6784722222218988</v>
      </c>
    </row>
    <row r="351" spans="1:15" x14ac:dyDescent="0.2">
      <c r="A351">
        <v>350</v>
      </c>
      <c r="B351" t="s">
        <v>98</v>
      </c>
      <c r="C351">
        <v>1</v>
      </c>
      <c r="D351">
        <v>0.04</v>
      </c>
      <c r="E351">
        <v>0.04</v>
      </c>
      <c r="F351" s="446">
        <v>43103.665277777778</v>
      </c>
      <c r="G351">
        <v>0.97770000000000001</v>
      </c>
      <c r="H351" s="446">
        <v>43103.665277777778</v>
      </c>
      <c r="I351">
        <v>0.97770000000000001</v>
      </c>
      <c r="J351" s="446">
        <v>43103.665972222225</v>
      </c>
      <c r="K351">
        <v>0.97719999999999996</v>
      </c>
      <c r="L351">
        <v>0</v>
      </c>
      <c r="M351">
        <v>5</v>
      </c>
      <c r="N351">
        <v>2.0499999999999998</v>
      </c>
      <c r="O351" s="498">
        <v>6.944444467080757E-4</v>
      </c>
    </row>
    <row r="352" spans="1:15" x14ac:dyDescent="0.2">
      <c r="A352">
        <v>351</v>
      </c>
      <c r="B352" t="s">
        <v>98</v>
      </c>
      <c r="C352">
        <v>1</v>
      </c>
      <c r="D352">
        <v>0.04</v>
      </c>
      <c r="E352">
        <v>0.04</v>
      </c>
      <c r="F352" s="446">
        <v>43103.665972222225</v>
      </c>
      <c r="G352">
        <v>0.97689999999999999</v>
      </c>
      <c r="H352" s="446">
        <v>43103.665972222225</v>
      </c>
      <c r="I352">
        <v>0.97689999999999999</v>
      </c>
      <c r="J352" s="446">
        <v>43103.704861111109</v>
      </c>
      <c r="K352">
        <v>0.97640000000000005</v>
      </c>
      <c r="L352">
        <v>0</v>
      </c>
      <c r="M352">
        <v>5</v>
      </c>
      <c r="N352">
        <v>2.0499999999999998</v>
      </c>
      <c r="O352" s="498">
        <v>3.8888888884685002E-2</v>
      </c>
    </row>
    <row r="353" spans="1:15" x14ac:dyDescent="0.2">
      <c r="A353">
        <v>352</v>
      </c>
      <c r="B353" t="s">
        <v>98</v>
      </c>
      <c r="C353">
        <v>1</v>
      </c>
      <c r="D353">
        <v>0.04</v>
      </c>
      <c r="E353">
        <v>0.04</v>
      </c>
      <c r="F353" s="446">
        <v>43104.409722222219</v>
      </c>
      <c r="G353">
        <v>0.97619999999999996</v>
      </c>
      <c r="H353" s="446">
        <v>43104.409722222219</v>
      </c>
      <c r="I353">
        <v>0.97619999999999996</v>
      </c>
      <c r="J353" s="446">
        <v>43104.447916666664</v>
      </c>
      <c r="K353">
        <v>0.97570000000000001</v>
      </c>
      <c r="L353">
        <v>0</v>
      </c>
      <c r="M353">
        <v>5</v>
      </c>
      <c r="N353">
        <v>2.0499999999999998</v>
      </c>
      <c r="O353" s="498">
        <v>3.8194444445252884E-2</v>
      </c>
    </row>
    <row r="354" spans="1:15" x14ac:dyDescent="0.2">
      <c r="A354">
        <v>353</v>
      </c>
      <c r="B354" t="s">
        <v>98</v>
      </c>
      <c r="C354">
        <v>1</v>
      </c>
      <c r="D354">
        <v>0.04</v>
      </c>
      <c r="E354">
        <v>0.04</v>
      </c>
      <c r="F354" s="446">
        <v>43104.574305555558</v>
      </c>
      <c r="G354">
        <v>0.97470000000000001</v>
      </c>
      <c r="H354" s="446">
        <v>43104.574305555558</v>
      </c>
      <c r="I354">
        <v>0.97470000000000001</v>
      </c>
      <c r="J354" s="446">
        <v>43104.631944444445</v>
      </c>
      <c r="K354">
        <v>0.97419999999999984</v>
      </c>
      <c r="L354">
        <v>0</v>
      </c>
      <c r="M354">
        <v>5.000000000001819</v>
      </c>
      <c r="N354">
        <v>2.0499999999999998</v>
      </c>
      <c r="O354" s="498">
        <v>5.7638888887595385E-2</v>
      </c>
    </row>
    <row r="355" spans="1:15" x14ac:dyDescent="0.2">
      <c r="A355">
        <v>354</v>
      </c>
      <c r="B355" t="s">
        <v>98</v>
      </c>
      <c r="C355">
        <v>3</v>
      </c>
      <c r="D355">
        <v>0.39</v>
      </c>
      <c r="E355">
        <v>0.55000000000000004</v>
      </c>
      <c r="F355" s="446">
        <v>43104.632638888892</v>
      </c>
      <c r="G355">
        <v>0.97370000000000001</v>
      </c>
      <c r="H355" s="446">
        <v>43109.084722222222</v>
      </c>
      <c r="I355">
        <v>0.9768</v>
      </c>
      <c r="J355" s="446">
        <v>43111.62777777778</v>
      </c>
      <c r="K355">
        <v>0.97379999999999989</v>
      </c>
      <c r="L355">
        <v>31</v>
      </c>
      <c r="M355">
        <v>30.000000000001819</v>
      </c>
      <c r="N355">
        <v>106.24000000000001</v>
      </c>
      <c r="O355" s="498">
        <v>4.9951388888875954</v>
      </c>
    </row>
    <row r="356" spans="1:15" x14ac:dyDescent="0.2">
      <c r="A356">
        <v>355</v>
      </c>
      <c r="B356" t="s">
        <v>97</v>
      </c>
      <c r="C356">
        <v>1</v>
      </c>
      <c r="D356">
        <v>0.04</v>
      </c>
      <c r="E356">
        <v>0.04</v>
      </c>
      <c r="F356" s="446">
        <v>43109.361111111109</v>
      </c>
      <c r="G356">
        <v>0.98260000000000003</v>
      </c>
      <c r="H356" s="446">
        <v>43109.361111111109</v>
      </c>
      <c r="I356">
        <v>0.98260000000000003</v>
      </c>
      <c r="J356" s="446">
        <v>43109.442361111112</v>
      </c>
      <c r="K356">
        <v>0.98309999999999997</v>
      </c>
      <c r="L356">
        <v>0</v>
      </c>
      <c r="M356">
        <v>5</v>
      </c>
      <c r="N356">
        <v>2.0299999999999998</v>
      </c>
      <c r="O356" s="498">
        <v>8.1250000002910383E-2</v>
      </c>
    </row>
    <row r="357" spans="1:15" x14ac:dyDescent="0.2">
      <c r="A357">
        <v>356</v>
      </c>
      <c r="B357" t="s">
        <v>97</v>
      </c>
      <c r="C357">
        <v>1</v>
      </c>
      <c r="D357">
        <v>0.04</v>
      </c>
      <c r="E357">
        <v>0.04</v>
      </c>
      <c r="F357" s="446">
        <v>43109.461805555555</v>
      </c>
      <c r="G357">
        <v>0.98350000000000004</v>
      </c>
      <c r="H357" s="446">
        <v>43109.461805555555</v>
      </c>
      <c r="I357">
        <v>0.98350000000000004</v>
      </c>
      <c r="J357" s="446">
        <v>43109.569444444445</v>
      </c>
      <c r="K357">
        <v>0.98399999999999999</v>
      </c>
      <c r="L357">
        <v>0</v>
      </c>
      <c r="M357">
        <v>5</v>
      </c>
      <c r="N357">
        <v>2.0299999999999998</v>
      </c>
      <c r="O357" s="498">
        <v>0.10763888889050577</v>
      </c>
    </row>
    <row r="358" spans="1:15" x14ac:dyDescent="0.2">
      <c r="A358">
        <v>357</v>
      </c>
      <c r="B358" t="s">
        <v>97</v>
      </c>
      <c r="C358">
        <v>4</v>
      </c>
      <c r="D358">
        <v>1.25</v>
      </c>
      <c r="E358">
        <v>1.6800000000000002</v>
      </c>
      <c r="F358" s="446">
        <v>43109.622916666667</v>
      </c>
      <c r="G358">
        <v>0.98429999999999995</v>
      </c>
      <c r="H358" s="446">
        <v>43117.809027777781</v>
      </c>
      <c r="I358">
        <v>0.95960000000000001</v>
      </c>
      <c r="J358" s="446">
        <v>43117.830555555556</v>
      </c>
      <c r="K358">
        <v>0.96104642857142841</v>
      </c>
      <c r="L358">
        <v>247</v>
      </c>
      <c r="M358">
        <v>14.464285714284415</v>
      </c>
      <c r="N358">
        <v>90.009999999999991</v>
      </c>
      <c r="O358" s="498">
        <v>6.2076388888890506</v>
      </c>
    </row>
    <row r="359" spans="1:15" x14ac:dyDescent="0.2">
      <c r="A359">
        <v>358</v>
      </c>
      <c r="B359" t="s">
        <v>98</v>
      </c>
      <c r="C359">
        <v>1</v>
      </c>
      <c r="D359">
        <v>0.04</v>
      </c>
      <c r="E359">
        <v>0.04</v>
      </c>
      <c r="F359" s="446">
        <v>43111.751388888886</v>
      </c>
      <c r="G359">
        <v>0.97489999999999999</v>
      </c>
      <c r="H359" s="446">
        <v>43111.751388888886</v>
      </c>
      <c r="I359">
        <v>0.97489999999999999</v>
      </c>
      <c r="J359" s="446">
        <v>43112.36041666667</v>
      </c>
      <c r="K359">
        <v>0.97419999999999984</v>
      </c>
      <c r="L359">
        <v>0</v>
      </c>
      <c r="M359">
        <v>7.000000000001819</v>
      </c>
      <c r="N359">
        <v>2.17</v>
      </c>
      <c r="O359" s="498">
        <v>0.60902777778392192</v>
      </c>
    </row>
    <row r="360" spans="1:15" x14ac:dyDescent="0.2">
      <c r="A360">
        <v>359</v>
      </c>
      <c r="B360" t="s">
        <v>98</v>
      </c>
      <c r="C360">
        <v>1</v>
      </c>
      <c r="D360">
        <v>0.04</v>
      </c>
      <c r="E360">
        <v>0.04</v>
      </c>
      <c r="F360" s="446">
        <v>43112.361111111109</v>
      </c>
      <c r="G360">
        <v>0.97270000000000001</v>
      </c>
      <c r="H360" s="446">
        <v>43112.361111111109</v>
      </c>
      <c r="I360">
        <v>0.97270000000000001</v>
      </c>
      <c r="J360" s="446">
        <v>43112.376388888886</v>
      </c>
      <c r="K360">
        <v>0.97219999999999995</v>
      </c>
      <c r="L360">
        <v>0</v>
      </c>
      <c r="M360">
        <v>5</v>
      </c>
      <c r="N360">
        <v>2.06</v>
      </c>
      <c r="O360" s="498">
        <v>1.5277777776645962E-2</v>
      </c>
    </row>
    <row r="361" spans="1:15" x14ac:dyDescent="0.2">
      <c r="A361">
        <v>360</v>
      </c>
      <c r="B361" t="s">
        <v>98</v>
      </c>
      <c r="C361">
        <v>1</v>
      </c>
      <c r="D361">
        <v>0.04</v>
      </c>
      <c r="E361">
        <v>0.04</v>
      </c>
      <c r="F361" s="446">
        <v>43112.378472222219</v>
      </c>
      <c r="G361">
        <v>0.97199999999999998</v>
      </c>
      <c r="H361" s="446">
        <v>43112.378472222219</v>
      </c>
      <c r="I361">
        <v>0.97199999999999998</v>
      </c>
      <c r="J361" s="446">
        <v>43112.393055555556</v>
      </c>
      <c r="K361">
        <v>0.97149999999999992</v>
      </c>
      <c r="L361">
        <v>0</v>
      </c>
      <c r="M361">
        <v>5</v>
      </c>
      <c r="N361">
        <v>2.06</v>
      </c>
      <c r="O361" s="498">
        <v>1.4583333337213844E-2</v>
      </c>
    </row>
    <row r="362" spans="1:15" x14ac:dyDescent="0.2">
      <c r="A362">
        <v>361</v>
      </c>
      <c r="B362" t="s">
        <v>98</v>
      </c>
      <c r="C362">
        <v>1</v>
      </c>
      <c r="D362">
        <v>0.04</v>
      </c>
      <c r="E362">
        <v>0.04</v>
      </c>
      <c r="F362" s="446">
        <v>43112.397222222222</v>
      </c>
      <c r="G362">
        <v>0.97099999999999997</v>
      </c>
      <c r="H362" s="446">
        <v>43112.397222222222</v>
      </c>
      <c r="I362">
        <v>0.97099999999999997</v>
      </c>
      <c r="J362" s="446">
        <v>43112.445833333331</v>
      </c>
      <c r="K362">
        <v>0.97050000000000003</v>
      </c>
      <c r="L362">
        <v>0</v>
      </c>
      <c r="M362">
        <v>5</v>
      </c>
      <c r="N362">
        <v>2.06</v>
      </c>
      <c r="O362" s="498">
        <v>4.8611111109494232E-2</v>
      </c>
    </row>
    <row r="363" spans="1:15" x14ac:dyDescent="0.2">
      <c r="A363">
        <v>362</v>
      </c>
      <c r="B363" t="s">
        <v>98</v>
      </c>
      <c r="C363">
        <v>1</v>
      </c>
      <c r="D363">
        <v>0.04</v>
      </c>
      <c r="E363">
        <v>0.04</v>
      </c>
      <c r="F363" s="446">
        <v>43112.5625</v>
      </c>
      <c r="G363">
        <v>0.97040000000000004</v>
      </c>
      <c r="H363" s="446">
        <v>43112.5625</v>
      </c>
      <c r="I363">
        <v>0.97040000000000004</v>
      </c>
      <c r="J363" s="446">
        <v>43112.774305555555</v>
      </c>
      <c r="K363">
        <v>0.96989999999999987</v>
      </c>
      <c r="L363">
        <v>0</v>
      </c>
      <c r="M363">
        <v>5.000000000001819</v>
      </c>
      <c r="N363">
        <v>2.06</v>
      </c>
      <c r="O363" s="498">
        <v>0.21180555555474712</v>
      </c>
    </row>
    <row r="364" spans="1:15" x14ac:dyDescent="0.2">
      <c r="A364">
        <v>363</v>
      </c>
      <c r="B364" t="s">
        <v>98</v>
      </c>
      <c r="C364">
        <v>1</v>
      </c>
      <c r="D364">
        <v>0.04</v>
      </c>
      <c r="E364">
        <v>0.04</v>
      </c>
      <c r="F364" s="446">
        <v>43112.775000000001</v>
      </c>
      <c r="G364">
        <v>0.96970000000000001</v>
      </c>
      <c r="H364" s="446">
        <v>43112.775000000001</v>
      </c>
      <c r="I364">
        <v>0.96970000000000001</v>
      </c>
      <c r="J364" s="446">
        <v>43112.802083333336</v>
      </c>
      <c r="K364">
        <v>0.96919999999999995</v>
      </c>
      <c r="L364">
        <v>0</v>
      </c>
      <c r="M364">
        <v>5</v>
      </c>
      <c r="N364">
        <v>2.06</v>
      </c>
      <c r="O364" s="498">
        <v>2.7083333334303461E-2</v>
      </c>
    </row>
    <row r="365" spans="1:15" x14ac:dyDescent="0.2">
      <c r="A365">
        <v>364</v>
      </c>
      <c r="B365" t="s">
        <v>98</v>
      </c>
      <c r="C365">
        <v>1</v>
      </c>
      <c r="D365">
        <v>0.04</v>
      </c>
      <c r="E365">
        <v>0.04</v>
      </c>
      <c r="F365" s="446">
        <v>43112.813888888886</v>
      </c>
      <c r="G365">
        <v>0.96840000000000004</v>
      </c>
      <c r="H365" s="446">
        <v>43112.813888888886</v>
      </c>
      <c r="I365">
        <v>0.96840000000000004</v>
      </c>
      <c r="J365" s="446">
        <v>43112.87777777778</v>
      </c>
      <c r="K365">
        <v>0.96789999999999998</v>
      </c>
      <c r="L365">
        <v>0</v>
      </c>
      <c r="M365">
        <v>5</v>
      </c>
      <c r="N365">
        <v>2.0699999999999998</v>
      </c>
      <c r="O365" s="498">
        <v>6.3888888893416151E-2</v>
      </c>
    </row>
    <row r="366" spans="1:15" x14ac:dyDescent="0.2">
      <c r="A366">
        <v>365</v>
      </c>
      <c r="B366" t="s">
        <v>98</v>
      </c>
      <c r="C366">
        <v>1</v>
      </c>
      <c r="D366">
        <v>0.04</v>
      </c>
      <c r="E366">
        <v>0.04</v>
      </c>
      <c r="F366" s="446">
        <v>43112.878472222219</v>
      </c>
      <c r="G366">
        <v>0.96730000000000005</v>
      </c>
      <c r="H366" s="446">
        <v>43112.878472222219</v>
      </c>
      <c r="I366">
        <v>0.96730000000000005</v>
      </c>
      <c r="J366" s="446">
        <v>43112.878472222219</v>
      </c>
      <c r="K366">
        <v>0.96679999999999988</v>
      </c>
      <c r="L366">
        <v>0</v>
      </c>
      <c r="M366">
        <v>5.000000000001819</v>
      </c>
      <c r="N366">
        <v>2.0699999999999998</v>
      </c>
      <c r="O366" s="498">
        <v>0</v>
      </c>
    </row>
    <row r="367" spans="1:15" x14ac:dyDescent="0.2">
      <c r="A367">
        <v>366</v>
      </c>
      <c r="B367" t="s">
        <v>98</v>
      </c>
      <c r="C367">
        <v>1</v>
      </c>
      <c r="D367">
        <v>0.04</v>
      </c>
      <c r="E367">
        <v>0.04</v>
      </c>
      <c r="F367" s="446">
        <v>43112.878472222219</v>
      </c>
      <c r="G367">
        <v>0.96650000000000003</v>
      </c>
      <c r="H367" s="446">
        <v>43112.878472222219</v>
      </c>
      <c r="I367">
        <v>0.96650000000000003</v>
      </c>
      <c r="J367" s="446">
        <v>43115.220833333333</v>
      </c>
      <c r="K367">
        <v>0.96579999999999999</v>
      </c>
      <c r="L367">
        <v>0</v>
      </c>
      <c r="M367">
        <v>7</v>
      </c>
      <c r="N367">
        <v>2.2000000000000002</v>
      </c>
      <c r="O367" s="498">
        <v>0.34236111111385981</v>
      </c>
    </row>
    <row r="368" spans="1:15" x14ac:dyDescent="0.2">
      <c r="A368">
        <v>367</v>
      </c>
      <c r="B368" t="s">
        <v>98</v>
      </c>
      <c r="C368">
        <v>1</v>
      </c>
      <c r="D368">
        <v>0.04</v>
      </c>
      <c r="E368">
        <v>0.04</v>
      </c>
      <c r="F368" s="446">
        <v>43115.22152777778</v>
      </c>
      <c r="G368">
        <v>0.96560000000000001</v>
      </c>
      <c r="H368" s="446">
        <v>43115.22152777778</v>
      </c>
      <c r="I368">
        <v>0.96560000000000001</v>
      </c>
      <c r="J368" s="446">
        <v>43115.368750000001</v>
      </c>
      <c r="K368">
        <v>0.96509999999999996</v>
      </c>
      <c r="L368">
        <v>0</v>
      </c>
      <c r="M368">
        <v>5</v>
      </c>
      <c r="N368">
        <v>2.0699999999999998</v>
      </c>
      <c r="O368" s="498">
        <v>0.14722222222189885</v>
      </c>
    </row>
    <row r="369" spans="1:15" x14ac:dyDescent="0.2">
      <c r="A369">
        <v>368</v>
      </c>
      <c r="B369" t="s">
        <v>98</v>
      </c>
      <c r="C369">
        <v>1</v>
      </c>
      <c r="D369">
        <v>0.04</v>
      </c>
      <c r="E369">
        <v>0.04</v>
      </c>
      <c r="F369" s="446">
        <v>43115.384027777778</v>
      </c>
      <c r="G369">
        <v>0.96389999999999998</v>
      </c>
      <c r="H369" s="446">
        <v>43115.384027777778</v>
      </c>
      <c r="I369">
        <v>0.96389999999999998</v>
      </c>
      <c r="J369" s="446">
        <v>43115.388194444444</v>
      </c>
      <c r="K369">
        <v>0.96340000000000003</v>
      </c>
      <c r="L369">
        <v>0</v>
      </c>
      <c r="M369">
        <v>5</v>
      </c>
      <c r="N369">
        <v>2.08</v>
      </c>
      <c r="O369" s="498">
        <v>4.166666665696539E-3</v>
      </c>
    </row>
    <row r="370" spans="1:15" x14ac:dyDescent="0.2">
      <c r="A370">
        <v>369</v>
      </c>
      <c r="B370" t="s">
        <v>98</v>
      </c>
      <c r="C370">
        <v>1</v>
      </c>
      <c r="D370">
        <v>0.04</v>
      </c>
      <c r="E370">
        <v>0.04</v>
      </c>
      <c r="F370" s="446">
        <v>43115.40902777778</v>
      </c>
      <c r="G370">
        <v>0.96240000000000003</v>
      </c>
      <c r="H370" s="446">
        <v>43115.40902777778</v>
      </c>
      <c r="I370">
        <v>0.96240000000000003</v>
      </c>
      <c r="J370" s="446">
        <v>43115.429861111108</v>
      </c>
      <c r="K370">
        <v>0.96190000000000009</v>
      </c>
      <c r="L370">
        <v>0</v>
      </c>
      <c r="M370">
        <v>5</v>
      </c>
      <c r="N370">
        <v>2.08</v>
      </c>
      <c r="O370" s="498">
        <v>2.0833333328482695E-2</v>
      </c>
    </row>
    <row r="371" spans="1:15" x14ac:dyDescent="0.2">
      <c r="A371">
        <v>370</v>
      </c>
      <c r="B371" t="s">
        <v>98</v>
      </c>
      <c r="C371">
        <v>1</v>
      </c>
      <c r="D371">
        <v>0.04</v>
      </c>
      <c r="E371">
        <v>0.04</v>
      </c>
      <c r="F371" s="446">
        <v>43115.430555555555</v>
      </c>
      <c r="G371">
        <v>0.96160000000000001</v>
      </c>
      <c r="H371" s="446">
        <v>43115.430555555555</v>
      </c>
      <c r="I371">
        <v>0.96160000000000001</v>
      </c>
      <c r="J371" s="446">
        <v>43115.435416666667</v>
      </c>
      <c r="K371">
        <v>0.96109999999999995</v>
      </c>
      <c r="L371">
        <v>0</v>
      </c>
      <c r="M371">
        <v>5</v>
      </c>
      <c r="N371">
        <v>2.08</v>
      </c>
      <c r="O371" s="498">
        <v>4.8611111124046147E-3</v>
      </c>
    </row>
    <row r="372" spans="1:15" x14ac:dyDescent="0.2">
      <c r="A372">
        <v>371</v>
      </c>
      <c r="B372" t="s">
        <v>98</v>
      </c>
      <c r="C372">
        <v>1</v>
      </c>
      <c r="D372">
        <v>0.04</v>
      </c>
      <c r="E372">
        <v>0.04</v>
      </c>
      <c r="F372" s="446">
        <v>43115.5</v>
      </c>
      <c r="G372">
        <v>0.96199999999999997</v>
      </c>
      <c r="H372" s="446">
        <v>43115.5</v>
      </c>
      <c r="I372">
        <v>0.96199999999999997</v>
      </c>
      <c r="J372" s="446">
        <v>43115.538888888892</v>
      </c>
      <c r="K372">
        <v>0.96150000000000002</v>
      </c>
      <c r="L372">
        <v>0</v>
      </c>
      <c r="M372">
        <v>5</v>
      </c>
      <c r="N372">
        <v>2.08</v>
      </c>
      <c r="O372" s="498">
        <v>3.888888889196096E-2</v>
      </c>
    </row>
    <row r="373" spans="1:15" x14ac:dyDescent="0.2">
      <c r="A373">
        <v>372</v>
      </c>
      <c r="B373" t="s">
        <v>98</v>
      </c>
      <c r="C373">
        <v>1</v>
      </c>
      <c r="D373">
        <v>0.04</v>
      </c>
      <c r="E373">
        <v>0.04</v>
      </c>
      <c r="F373" s="446">
        <v>43115.540277777778</v>
      </c>
      <c r="G373">
        <v>0.9607</v>
      </c>
      <c r="H373" s="446">
        <v>43115.540277777778</v>
      </c>
      <c r="I373">
        <v>0.9607</v>
      </c>
      <c r="J373" s="446">
        <v>43116.793749999997</v>
      </c>
      <c r="K373">
        <v>0.95999999999999985</v>
      </c>
      <c r="L373">
        <v>0</v>
      </c>
      <c r="M373">
        <v>7.000000000001819</v>
      </c>
      <c r="N373">
        <v>2.2200000000000002</v>
      </c>
      <c r="O373" s="498">
        <v>1.2534722222189885</v>
      </c>
    </row>
    <row r="374" spans="1:15" x14ac:dyDescent="0.2">
      <c r="A374">
        <v>373</v>
      </c>
      <c r="B374" t="s">
        <v>98</v>
      </c>
      <c r="C374">
        <v>1</v>
      </c>
      <c r="D374">
        <v>0.04</v>
      </c>
      <c r="E374">
        <v>0.04</v>
      </c>
      <c r="F374" s="446">
        <v>43116.793749999997</v>
      </c>
      <c r="G374">
        <v>0.9597</v>
      </c>
      <c r="H374" s="446">
        <v>43116.793749999997</v>
      </c>
      <c r="I374">
        <v>0.9597</v>
      </c>
      <c r="J374" s="446">
        <v>43116.806250000001</v>
      </c>
      <c r="K374">
        <v>0.95920000000000016</v>
      </c>
      <c r="L374">
        <v>0</v>
      </c>
      <c r="M374">
        <v>4.999999999998181</v>
      </c>
      <c r="N374">
        <v>2.09</v>
      </c>
      <c r="O374" s="498">
        <v>1.2500000004365575E-2</v>
      </c>
    </row>
    <row r="375" spans="1:15" x14ac:dyDescent="0.2">
      <c r="A375">
        <v>374</v>
      </c>
      <c r="B375" t="s">
        <v>98</v>
      </c>
      <c r="C375">
        <v>1</v>
      </c>
      <c r="D375">
        <v>0.04</v>
      </c>
      <c r="E375">
        <v>0.04</v>
      </c>
      <c r="F375" s="446">
        <v>43116.806944444441</v>
      </c>
      <c r="G375">
        <v>0.95879999999999999</v>
      </c>
      <c r="H375" s="446">
        <v>43116.806944444441</v>
      </c>
      <c r="I375">
        <v>0.95879999999999999</v>
      </c>
      <c r="J375" s="446">
        <v>43117.033333333333</v>
      </c>
      <c r="K375">
        <v>0.95809999999999995</v>
      </c>
      <c r="L375">
        <v>0</v>
      </c>
      <c r="M375">
        <v>7</v>
      </c>
      <c r="N375">
        <v>2.2200000000000002</v>
      </c>
      <c r="O375" s="498">
        <v>0.22638888889196096</v>
      </c>
    </row>
    <row r="376" spans="1:15" x14ac:dyDescent="0.2">
      <c r="A376">
        <v>375</v>
      </c>
      <c r="B376" t="s">
        <v>98</v>
      </c>
      <c r="C376">
        <v>1</v>
      </c>
      <c r="D376">
        <v>0.04</v>
      </c>
      <c r="E376">
        <v>0.04</v>
      </c>
      <c r="F376" s="446">
        <v>43117.033333333333</v>
      </c>
      <c r="G376">
        <v>0.95779999999999998</v>
      </c>
      <c r="H376" s="446">
        <v>43117.033333333333</v>
      </c>
      <c r="I376">
        <v>0.95779999999999998</v>
      </c>
      <c r="J376" s="446">
        <v>43119.164583333331</v>
      </c>
      <c r="K376">
        <v>0.95660000000000001</v>
      </c>
      <c r="L376">
        <v>0</v>
      </c>
      <c r="M376">
        <v>12</v>
      </c>
      <c r="N376">
        <v>2.2400000000000002</v>
      </c>
      <c r="O376" s="498">
        <v>2.1312499999985448</v>
      </c>
    </row>
    <row r="377" spans="1:15" x14ac:dyDescent="0.2">
      <c r="A377">
        <v>376</v>
      </c>
      <c r="B377" t="s">
        <v>97</v>
      </c>
      <c r="C377">
        <v>1</v>
      </c>
      <c r="D377">
        <v>0.04</v>
      </c>
      <c r="E377">
        <v>0.04</v>
      </c>
      <c r="F377" s="446">
        <v>43117.830555555556</v>
      </c>
      <c r="G377">
        <v>0.96160000000000001</v>
      </c>
      <c r="H377" s="446">
        <v>43117.830555555556</v>
      </c>
      <c r="I377">
        <v>0.96160000000000001</v>
      </c>
      <c r="J377" s="446">
        <v>43117.833333333336</v>
      </c>
      <c r="K377">
        <v>0.96209999999999996</v>
      </c>
      <c r="L377">
        <v>0</v>
      </c>
      <c r="M377">
        <v>5</v>
      </c>
      <c r="N377">
        <v>2.08</v>
      </c>
      <c r="O377" s="498">
        <v>2.7777777795563452E-3</v>
      </c>
    </row>
    <row r="378" spans="1:15" x14ac:dyDescent="0.2">
      <c r="A378">
        <v>377</v>
      </c>
      <c r="B378" t="s">
        <v>97</v>
      </c>
      <c r="C378">
        <v>1</v>
      </c>
      <c r="D378">
        <v>0.04</v>
      </c>
      <c r="E378">
        <v>0.04</v>
      </c>
      <c r="F378" s="446">
        <v>43117.834027777775</v>
      </c>
      <c r="G378">
        <v>0.96230000000000004</v>
      </c>
      <c r="H378" s="446">
        <v>43117.834027777775</v>
      </c>
      <c r="I378">
        <v>0.96230000000000004</v>
      </c>
      <c r="J378" s="446">
        <v>43117.845138888886</v>
      </c>
      <c r="K378">
        <v>0.96279999999999988</v>
      </c>
      <c r="L378">
        <v>0</v>
      </c>
      <c r="M378">
        <v>4.999999999998181</v>
      </c>
      <c r="N378">
        <v>2.08</v>
      </c>
      <c r="O378" s="498">
        <v>1.1111111110949423E-2</v>
      </c>
    </row>
    <row r="379" spans="1:15" x14ac:dyDescent="0.2">
      <c r="A379">
        <v>378</v>
      </c>
      <c r="B379" t="s">
        <v>97</v>
      </c>
      <c r="C379">
        <v>1</v>
      </c>
      <c r="D379">
        <v>0.04</v>
      </c>
      <c r="E379">
        <v>0.04</v>
      </c>
      <c r="F379" s="446">
        <v>43117.876388888886</v>
      </c>
      <c r="G379">
        <v>0.96350000000000002</v>
      </c>
      <c r="H379" s="446">
        <v>43117.876388888886</v>
      </c>
      <c r="I379">
        <v>0.96350000000000002</v>
      </c>
      <c r="J379" s="446">
        <v>43117.90625</v>
      </c>
      <c r="K379">
        <v>0.96399999999999986</v>
      </c>
      <c r="L379">
        <v>0</v>
      </c>
      <c r="M379">
        <v>4.999999999998181</v>
      </c>
      <c r="N379">
        <v>2.0699999999999998</v>
      </c>
      <c r="O379" s="498">
        <v>2.9861111113859806E-2</v>
      </c>
    </row>
    <row r="380" spans="1:15" x14ac:dyDescent="0.2">
      <c r="A380">
        <v>379</v>
      </c>
      <c r="B380" t="s">
        <v>97</v>
      </c>
      <c r="C380">
        <v>1</v>
      </c>
      <c r="D380">
        <v>0.04</v>
      </c>
      <c r="E380">
        <v>0.04</v>
      </c>
      <c r="F380" s="446">
        <v>43117.906944444447</v>
      </c>
      <c r="G380">
        <v>0.96479999999999999</v>
      </c>
      <c r="H380" s="446">
        <v>43117.906944444447</v>
      </c>
      <c r="I380">
        <v>0.96479999999999999</v>
      </c>
      <c r="J380" s="446">
        <v>43117.911805555559</v>
      </c>
      <c r="K380">
        <v>0.96530000000000005</v>
      </c>
      <c r="L380">
        <v>0</v>
      </c>
      <c r="M380">
        <v>5</v>
      </c>
      <c r="N380">
        <v>2.0699999999999998</v>
      </c>
      <c r="O380" s="498">
        <v>4.8611111124046147E-3</v>
      </c>
    </row>
    <row r="381" spans="1:15" x14ac:dyDescent="0.2">
      <c r="A381">
        <v>380</v>
      </c>
      <c r="B381" t="s">
        <v>97</v>
      </c>
      <c r="C381">
        <v>1</v>
      </c>
      <c r="D381">
        <v>0.04</v>
      </c>
      <c r="E381">
        <v>0.04</v>
      </c>
      <c r="F381" s="446">
        <v>43117.912499999999</v>
      </c>
      <c r="G381">
        <v>0.96579999999999999</v>
      </c>
      <c r="H381" s="446">
        <v>43117.912499999999</v>
      </c>
      <c r="I381">
        <v>0.96579999999999999</v>
      </c>
      <c r="J381" s="446">
        <v>43117.956944444442</v>
      </c>
      <c r="K381">
        <v>0.96630000000000016</v>
      </c>
      <c r="L381">
        <v>0</v>
      </c>
      <c r="M381">
        <v>5.000000000001819</v>
      </c>
      <c r="N381">
        <v>2.0699999999999998</v>
      </c>
      <c r="O381" s="498">
        <v>4.4444444443797693E-2</v>
      </c>
    </row>
    <row r="382" spans="1:15" x14ac:dyDescent="0.2">
      <c r="A382">
        <v>381</v>
      </c>
      <c r="B382" t="s">
        <v>97</v>
      </c>
      <c r="C382">
        <v>4</v>
      </c>
      <c r="D382">
        <v>1.25</v>
      </c>
      <c r="E382">
        <v>1.6800000000000002</v>
      </c>
      <c r="F382" s="446">
        <v>43117.957638888889</v>
      </c>
      <c r="G382">
        <v>0.9667</v>
      </c>
      <c r="H382" s="446">
        <v>43151.24722222222</v>
      </c>
      <c r="I382">
        <v>0.93169999999999997</v>
      </c>
      <c r="J382" s="446">
        <v>43151.343055555553</v>
      </c>
      <c r="K382">
        <v>0.9335</v>
      </c>
      <c r="L382">
        <v>350</v>
      </c>
      <c r="M382">
        <v>18</v>
      </c>
      <c r="N382">
        <v>114.83000000000001</v>
      </c>
      <c r="O382" s="498">
        <v>23.385416666664241</v>
      </c>
    </row>
    <row r="383" spans="1:15" x14ac:dyDescent="0.2">
      <c r="A383">
        <v>382</v>
      </c>
      <c r="B383" t="s">
        <v>98</v>
      </c>
      <c r="C383">
        <v>1</v>
      </c>
      <c r="D383">
        <v>0.04</v>
      </c>
      <c r="E383">
        <v>0.04</v>
      </c>
      <c r="F383" s="446">
        <v>43119.317361111112</v>
      </c>
      <c r="G383">
        <v>0.95609999999999995</v>
      </c>
      <c r="H383" s="446">
        <v>43119.317361111112</v>
      </c>
      <c r="I383">
        <v>0.95609999999999995</v>
      </c>
      <c r="J383" s="446">
        <v>43119.322222222225</v>
      </c>
      <c r="K383">
        <v>0.9556</v>
      </c>
      <c r="L383">
        <v>0</v>
      </c>
      <c r="M383">
        <v>5</v>
      </c>
      <c r="N383">
        <v>2.09</v>
      </c>
      <c r="O383" s="498">
        <v>4.8611111124046147E-3</v>
      </c>
    </row>
    <row r="384" spans="1:15" x14ac:dyDescent="0.2">
      <c r="A384">
        <v>383</v>
      </c>
      <c r="B384" t="s">
        <v>98</v>
      </c>
      <c r="C384">
        <v>1</v>
      </c>
      <c r="D384">
        <v>0.04</v>
      </c>
      <c r="E384">
        <v>0.04</v>
      </c>
      <c r="F384" s="446">
        <v>43119.353472222225</v>
      </c>
      <c r="G384">
        <v>0.95469999999999999</v>
      </c>
      <c r="H384" s="446">
        <v>43119.353472222225</v>
      </c>
      <c r="I384">
        <v>0.95469999999999999</v>
      </c>
      <c r="J384" s="446">
        <v>43119.369444444441</v>
      </c>
      <c r="K384">
        <v>0.95420000000000005</v>
      </c>
      <c r="L384">
        <v>0</v>
      </c>
      <c r="M384">
        <v>5</v>
      </c>
      <c r="N384">
        <v>2.1</v>
      </c>
      <c r="O384" s="498">
        <v>1.597222221607808E-2</v>
      </c>
    </row>
    <row r="385" spans="1:15" x14ac:dyDescent="0.2">
      <c r="A385">
        <v>384</v>
      </c>
      <c r="B385" t="s">
        <v>98</v>
      </c>
      <c r="C385">
        <v>1</v>
      </c>
      <c r="D385">
        <v>0.04</v>
      </c>
      <c r="E385">
        <v>0.04</v>
      </c>
      <c r="F385" s="446">
        <v>43119.4</v>
      </c>
      <c r="G385">
        <v>0.95479999999999998</v>
      </c>
      <c r="H385" s="446">
        <v>43119.4</v>
      </c>
      <c r="I385">
        <v>0.95479999999999998</v>
      </c>
      <c r="J385" s="446">
        <v>43124.339583333334</v>
      </c>
      <c r="K385">
        <v>0.95379999999999998</v>
      </c>
      <c r="L385">
        <v>0</v>
      </c>
      <c r="M385">
        <v>10</v>
      </c>
      <c r="N385">
        <v>2.1</v>
      </c>
      <c r="O385" s="498">
        <v>2.9395833333328483</v>
      </c>
    </row>
    <row r="386" spans="1:15" x14ac:dyDescent="0.2">
      <c r="A386">
        <v>385</v>
      </c>
      <c r="B386" t="s">
        <v>98</v>
      </c>
      <c r="C386">
        <v>1</v>
      </c>
      <c r="D386">
        <v>0.04</v>
      </c>
      <c r="E386">
        <v>0.04</v>
      </c>
      <c r="F386" s="446">
        <v>43124.340277777781</v>
      </c>
      <c r="G386">
        <v>0.95320000000000005</v>
      </c>
      <c r="H386" s="446">
        <v>43124.340277777781</v>
      </c>
      <c r="I386">
        <v>0.95320000000000005</v>
      </c>
      <c r="J386" s="446">
        <v>43124.363888888889</v>
      </c>
      <c r="K386">
        <v>0.9527000000000001</v>
      </c>
      <c r="L386">
        <v>0</v>
      </c>
      <c r="M386">
        <v>4.999999999998181</v>
      </c>
      <c r="N386">
        <v>2.1</v>
      </c>
      <c r="O386" s="498">
        <v>2.361111110803904E-2</v>
      </c>
    </row>
    <row r="387" spans="1:15" x14ac:dyDescent="0.2">
      <c r="A387">
        <v>386</v>
      </c>
      <c r="B387" t="s">
        <v>98</v>
      </c>
      <c r="C387">
        <v>1</v>
      </c>
      <c r="D387">
        <v>0.04</v>
      </c>
      <c r="E387">
        <v>0.04</v>
      </c>
      <c r="F387" s="446">
        <v>43124.364583333336</v>
      </c>
      <c r="G387">
        <v>0.95230000000000004</v>
      </c>
      <c r="H387" s="446">
        <v>43124.364583333336</v>
      </c>
      <c r="I387">
        <v>0.95230000000000004</v>
      </c>
      <c r="J387" s="446">
        <v>43124.388194444444</v>
      </c>
      <c r="K387">
        <v>0.95179999999999998</v>
      </c>
      <c r="L387">
        <v>0</v>
      </c>
      <c r="M387">
        <v>5</v>
      </c>
      <c r="N387">
        <v>2.1</v>
      </c>
      <c r="O387" s="498">
        <v>2.361111110803904E-2</v>
      </c>
    </row>
    <row r="388" spans="1:15" x14ac:dyDescent="0.2">
      <c r="A388">
        <v>387</v>
      </c>
      <c r="B388" t="s">
        <v>98</v>
      </c>
      <c r="C388">
        <v>1</v>
      </c>
      <c r="D388">
        <v>0.04</v>
      </c>
      <c r="E388">
        <v>0.04</v>
      </c>
      <c r="F388" s="446">
        <v>43124.390972222223</v>
      </c>
      <c r="G388">
        <v>0.95079999999999998</v>
      </c>
      <c r="H388" s="446">
        <v>43124.390972222223</v>
      </c>
      <c r="I388">
        <v>0.95079999999999998</v>
      </c>
      <c r="J388" s="446">
        <v>43124.49722222222</v>
      </c>
      <c r="K388">
        <v>0.95030000000000003</v>
      </c>
      <c r="L388">
        <v>0</v>
      </c>
      <c r="M388">
        <v>5</v>
      </c>
      <c r="N388">
        <v>2.1</v>
      </c>
      <c r="O388" s="498">
        <v>0.10624999999708962</v>
      </c>
    </row>
    <row r="389" spans="1:15" x14ac:dyDescent="0.2">
      <c r="A389">
        <v>388</v>
      </c>
      <c r="B389" t="s">
        <v>98</v>
      </c>
      <c r="C389">
        <v>1</v>
      </c>
      <c r="D389">
        <v>0.04</v>
      </c>
      <c r="E389">
        <v>0.04</v>
      </c>
      <c r="F389" s="446">
        <v>43124.56527777778</v>
      </c>
      <c r="G389">
        <v>0.9496</v>
      </c>
      <c r="H389" s="446">
        <v>43124.56527777778</v>
      </c>
      <c r="I389">
        <v>0.9496</v>
      </c>
      <c r="J389" s="446">
        <v>43124.588888888888</v>
      </c>
      <c r="K389">
        <v>0.94910000000000005</v>
      </c>
      <c r="L389">
        <v>0</v>
      </c>
      <c r="M389">
        <v>5</v>
      </c>
      <c r="N389">
        <v>2.11</v>
      </c>
      <c r="O389" s="498">
        <v>2.361111110803904E-2</v>
      </c>
    </row>
    <row r="390" spans="1:15" x14ac:dyDescent="0.2">
      <c r="A390">
        <v>389</v>
      </c>
      <c r="B390" t="s">
        <v>98</v>
      </c>
      <c r="C390">
        <v>1</v>
      </c>
      <c r="D390">
        <v>0.04</v>
      </c>
      <c r="E390">
        <v>0.04</v>
      </c>
      <c r="F390" s="446">
        <v>43124.590277777781</v>
      </c>
      <c r="G390">
        <v>0.94820000000000004</v>
      </c>
      <c r="H390" s="446">
        <v>43124.590277777781</v>
      </c>
      <c r="I390">
        <v>0.94820000000000004</v>
      </c>
      <c r="J390" s="446">
        <v>43124.604861111111</v>
      </c>
      <c r="K390">
        <v>0.94769999999999988</v>
      </c>
      <c r="L390">
        <v>0</v>
      </c>
      <c r="M390">
        <v>5.000000000001819</v>
      </c>
      <c r="N390">
        <v>2.11</v>
      </c>
      <c r="O390" s="498">
        <v>1.4583333329937886E-2</v>
      </c>
    </row>
    <row r="391" spans="1:15" x14ac:dyDescent="0.2">
      <c r="A391">
        <v>390</v>
      </c>
      <c r="B391" t="s">
        <v>98</v>
      </c>
      <c r="C391">
        <v>1</v>
      </c>
      <c r="D391">
        <v>0.04</v>
      </c>
      <c r="E391">
        <v>0.04</v>
      </c>
      <c r="F391" s="446">
        <v>43124.605555555558</v>
      </c>
      <c r="G391">
        <v>0.94699999999999995</v>
      </c>
      <c r="H391" s="446">
        <v>43124.605555555558</v>
      </c>
      <c r="I391">
        <v>0.94699999999999995</v>
      </c>
      <c r="J391" s="446">
        <v>43124.618750000001</v>
      </c>
      <c r="K391">
        <v>0.9464999999999999</v>
      </c>
      <c r="L391">
        <v>0</v>
      </c>
      <c r="M391">
        <v>5.000000000001819</v>
      </c>
      <c r="N391">
        <v>2.11</v>
      </c>
      <c r="O391" s="498">
        <v>1.3194444443797693E-2</v>
      </c>
    </row>
    <row r="392" spans="1:15" x14ac:dyDescent="0.2">
      <c r="A392">
        <v>391</v>
      </c>
      <c r="B392" t="s">
        <v>98</v>
      </c>
      <c r="C392">
        <v>1</v>
      </c>
      <c r="D392">
        <v>0.04</v>
      </c>
      <c r="E392">
        <v>0.04</v>
      </c>
      <c r="F392" s="446">
        <v>43124.619444444441</v>
      </c>
      <c r="G392">
        <v>0.94589999999999996</v>
      </c>
      <c r="H392" s="446">
        <v>43124.619444444441</v>
      </c>
      <c r="I392">
        <v>0.94589999999999996</v>
      </c>
      <c r="J392" s="446">
        <v>43124.619444444441</v>
      </c>
      <c r="K392">
        <v>0.94540000000000002</v>
      </c>
      <c r="L392">
        <v>0</v>
      </c>
      <c r="M392">
        <v>5</v>
      </c>
      <c r="N392">
        <v>2.12</v>
      </c>
      <c r="O392" s="498">
        <v>0</v>
      </c>
    </row>
    <row r="393" spans="1:15" x14ac:dyDescent="0.2">
      <c r="A393">
        <v>392</v>
      </c>
      <c r="B393" t="s">
        <v>98</v>
      </c>
      <c r="C393">
        <v>1</v>
      </c>
      <c r="D393">
        <v>0.04</v>
      </c>
      <c r="E393">
        <v>0.04</v>
      </c>
      <c r="F393" s="446">
        <v>43124.619444444441</v>
      </c>
      <c r="G393">
        <v>0.94510000000000005</v>
      </c>
      <c r="H393" s="446">
        <v>43124.619444444441</v>
      </c>
      <c r="I393">
        <v>0.94510000000000005</v>
      </c>
      <c r="J393" s="446">
        <v>43124.622916666667</v>
      </c>
      <c r="K393">
        <v>0.94459999999999988</v>
      </c>
      <c r="L393">
        <v>0</v>
      </c>
      <c r="M393">
        <v>5.000000000001819</v>
      </c>
      <c r="N393">
        <v>2.12</v>
      </c>
      <c r="O393" s="498">
        <v>3.4722222262644209E-3</v>
      </c>
    </row>
    <row r="394" spans="1:15" x14ac:dyDescent="0.2">
      <c r="A394">
        <v>393</v>
      </c>
      <c r="B394" t="s">
        <v>98</v>
      </c>
      <c r="C394">
        <v>1</v>
      </c>
      <c r="D394">
        <v>0.04</v>
      </c>
      <c r="E394">
        <v>0.04</v>
      </c>
      <c r="F394" s="446">
        <v>43124.622916666667</v>
      </c>
      <c r="G394">
        <v>0.94430000000000003</v>
      </c>
      <c r="H394" s="446">
        <v>43124.622916666667</v>
      </c>
      <c r="I394">
        <v>0.94430000000000003</v>
      </c>
      <c r="J394" s="446">
        <v>43124.622916666667</v>
      </c>
      <c r="K394">
        <v>0.94379999999999997</v>
      </c>
      <c r="L394">
        <v>0</v>
      </c>
      <c r="M394">
        <v>5</v>
      </c>
      <c r="N394">
        <v>2.12</v>
      </c>
      <c r="O394" s="498">
        <v>0</v>
      </c>
    </row>
    <row r="395" spans="1:15" x14ac:dyDescent="0.2">
      <c r="A395">
        <v>394</v>
      </c>
      <c r="B395" t="s">
        <v>98</v>
      </c>
      <c r="C395">
        <v>1</v>
      </c>
      <c r="D395">
        <v>0.04</v>
      </c>
      <c r="E395">
        <v>0.04</v>
      </c>
      <c r="F395" s="446">
        <v>43124.622916666667</v>
      </c>
      <c r="G395">
        <v>0.94350000000000001</v>
      </c>
      <c r="H395" s="446">
        <v>43124.622916666667</v>
      </c>
      <c r="I395">
        <v>0.94350000000000001</v>
      </c>
      <c r="J395" s="446">
        <v>43124.622916666667</v>
      </c>
      <c r="K395">
        <v>0.94299999999999995</v>
      </c>
      <c r="L395">
        <v>0</v>
      </c>
      <c r="M395">
        <v>5</v>
      </c>
      <c r="N395">
        <v>2.12</v>
      </c>
      <c r="O395" s="498">
        <v>0</v>
      </c>
    </row>
    <row r="396" spans="1:15" x14ac:dyDescent="0.2">
      <c r="A396">
        <v>395</v>
      </c>
      <c r="B396" t="s">
        <v>98</v>
      </c>
      <c r="C396">
        <v>1</v>
      </c>
      <c r="D396">
        <v>0.04</v>
      </c>
      <c r="E396">
        <v>0.04</v>
      </c>
      <c r="F396" s="446">
        <v>43124.623611111114</v>
      </c>
      <c r="G396">
        <v>0.94379999999999997</v>
      </c>
      <c r="H396" s="446">
        <v>43124.623611111114</v>
      </c>
      <c r="I396">
        <v>0.94379999999999997</v>
      </c>
      <c r="J396" s="446">
        <v>43124.625</v>
      </c>
      <c r="K396">
        <v>0.94330000000000003</v>
      </c>
      <c r="L396">
        <v>0</v>
      </c>
      <c r="M396">
        <v>5</v>
      </c>
      <c r="N396">
        <v>2.12</v>
      </c>
      <c r="O396" s="498">
        <v>1.3888888861401938E-3</v>
      </c>
    </row>
    <row r="397" spans="1:15" x14ac:dyDescent="0.2">
      <c r="A397">
        <v>396</v>
      </c>
      <c r="B397" t="s">
        <v>98</v>
      </c>
      <c r="C397">
        <v>1</v>
      </c>
      <c r="D397">
        <v>0.04</v>
      </c>
      <c r="E397">
        <v>0.04</v>
      </c>
      <c r="F397" s="446">
        <v>43124.652777777781</v>
      </c>
      <c r="G397">
        <v>0.94479999999999997</v>
      </c>
      <c r="H397" s="446">
        <v>43124.652777777781</v>
      </c>
      <c r="I397">
        <v>0.94479999999999997</v>
      </c>
      <c r="J397" s="446">
        <v>43124.686805555553</v>
      </c>
      <c r="K397">
        <v>0.94430000000000003</v>
      </c>
      <c r="L397">
        <v>0</v>
      </c>
      <c r="M397">
        <v>5</v>
      </c>
      <c r="N397">
        <v>2.12</v>
      </c>
      <c r="O397" s="498">
        <v>3.4027777772280388E-2</v>
      </c>
    </row>
    <row r="398" spans="1:15" x14ac:dyDescent="0.2">
      <c r="A398">
        <v>397</v>
      </c>
      <c r="B398" t="s">
        <v>98</v>
      </c>
      <c r="C398">
        <v>1</v>
      </c>
      <c r="D398">
        <v>0.04</v>
      </c>
      <c r="E398">
        <v>0.04</v>
      </c>
      <c r="F398" s="446">
        <v>43124.709027777775</v>
      </c>
      <c r="G398">
        <v>0.94479999999999997</v>
      </c>
      <c r="H398" s="446">
        <v>43124.709027777775</v>
      </c>
      <c r="I398">
        <v>0.94479999999999997</v>
      </c>
      <c r="J398" s="446">
        <v>43125.146527777775</v>
      </c>
      <c r="K398">
        <v>0.94379999999999997</v>
      </c>
      <c r="L398">
        <v>0</v>
      </c>
      <c r="M398">
        <v>10</v>
      </c>
      <c r="N398">
        <v>2.15</v>
      </c>
      <c r="O398" s="498">
        <v>0.4375</v>
      </c>
    </row>
    <row r="399" spans="1:15" x14ac:dyDescent="0.2">
      <c r="A399">
        <v>398</v>
      </c>
      <c r="B399" t="s">
        <v>98</v>
      </c>
      <c r="C399">
        <v>1</v>
      </c>
      <c r="D399">
        <v>0.04</v>
      </c>
      <c r="E399">
        <v>0.04</v>
      </c>
      <c r="F399" s="446">
        <v>43125.147222222222</v>
      </c>
      <c r="G399">
        <v>0.94320000000000004</v>
      </c>
      <c r="H399" s="446">
        <v>43125.147222222222</v>
      </c>
      <c r="I399">
        <v>0.94320000000000004</v>
      </c>
      <c r="J399" s="446">
        <v>43125.240277777775</v>
      </c>
      <c r="K399">
        <v>0.94269999999999998</v>
      </c>
      <c r="L399">
        <v>0</v>
      </c>
      <c r="M399">
        <v>5</v>
      </c>
      <c r="N399">
        <v>2.13</v>
      </c>
      <c r="O399" s="498">
        <v>9.3055555553291924E-2</v>
      </c>
    </row>
    <row r="400" spans="1:15" x14ac:dyDescent="0.2">
      <c r="A400">
        <v>399</v>
      </c>
      <c r="B400" t="s">
        <v>98</v>
      </c>
      <c r="C400">
        <v>1</v>
      </c>
      <c r="D400">
        <v>0.04</v>
      </c>
      <c r="E400">
        <v>0.04</v>
      </c>
      <c r="F400" s="446">
        <v>43125.261805555558</v>
      </c>
      <c r="G400">
        <v>0.94020000000000004</v>
      </c>
      <c r="H400" s="446">
        <v>43125.261805555558</v>
      </c>
      <c r="I400">
        <v>0.94020000000000004</v>
      </c>
      <c r="J400" s="446">
        <v>43125.268750000003</v>
      </c>
      <c r="K400">
        <v>0.93970000000000009</v>
      </c>
      <c r="L400">
        <v>0</v>
      </c>
      <c r="M400">
        <v>5</v>
      </c>
      <c r="N400">
        <v>2.13</v>
      </c>
      <c r="O400" s="498">
        <v>6.9444444452528842E-3</v>
      </c>
    </row>
    <row r="401" spans="1:15" x14ac:dyDescent="0.2">
      <c r="A401">
        <v>400</v>
      </c>
      <c r="B401" t="s">
        <v>98</v>
      </c>
      <c r="C401">
        <v>1</v>
      </c>
      <c r="D401">
        <v>0.04</v>
      </c>
      <c r="E401">
        <v>0.04</v>
      </c>
      <c r="F401" s="446">
        <v>43125.268750000003</v>
      </c>
      <c r="G401">
        <v>0.93940000000000001</v>
      </c>
      <c r="H401" s="446">
        <v>43125.268750000003</v>
      </c>
      <c r="I401">
        <v>0.93940000000000001</v>
      </c>
      <c r="J401" s="446">
        <v>43125.570833333331</v>
      </c>
      <c r="K401">
        <v>0.93889999999999996</v>
      </c>
      <c r="L401">
        <v>0</v>
      </c>
      <c r="M401">
        <v>5</v>
      </c>
      <c r="N401">
        <v>2.13</v>
      </c>
      <c r="O401" s="498">
        <v>0.30208333332848269</v>
      </c>
    </row>
    <row r="402" spans="1:15" x14ac:dyDescent="0.2">
      <c r="A402">
        <v>401</v>
      </c>
      <c r="B402" t="s">
        <v>98</v>
      </c>
      <c r="C402">
        <v>1</v>
      </c>
      <c r="D402">
        <v>0.04</v>
      </c>
      <c r="E402">
        <v>0.04</v>
      </c>
      <c r="F402" s="446">
        <v>43125.571527777778</v>
      </c>
      <c r="G402">
        <v>0.93899999999999995</v>
      </c>
      <c r="H402" s="446">
        <v>43125.571527777778</v>
      </c>
      <c r="I402">
        <v>0.93899999999999995</v>
      </c>
      <c r="J402" s="446">
        <v>43125.57916666667</v>
      </c>
      <c r="K402">
        <v>0.93850000000000011</v>
      </c>
      <c r="L402">
        <v>0</v>
      </c>
      <c r="M402">
        <v>4.999999999998181</v>
      </c>
      <c r="N402">
        <v>2.13</v>
      </c>
      <c r="O402" s="498">
        <v>7.6388888919609599E-3</v>
      </c>
    </row>
    <row r="403" spans="1:15" x14ac:dyDescent="0.2">
      <c r="A403">
        <v>402</v>
      </c>
      <c r="B403" t="s">
        <v>98</v>
      </c>
      <c r="C403">
        <v>1</v>
      </c>
      <c r="D403">
        <v>0.04</v>
      </c>
      <c r="E403">
        <v>0.04</v>
      </c>
      <c r="F403" s="446">
        <v>43125.57916666667</v>
      </c>
      <c r="G403">
        <v>0.93820000000000003</v>
      </c>
      <c r="H403" s="446">
        <v>43125.57916666667</v>
      </c>
      <c r="I403">
        <v>0.93820000000000003</v>
      </c>
      <c r="J403" s="446">
        <v>43125.583333333336</v>
      </c>
      <c r="K403">
        <v>0.93769999999999998</v>
      </c>
      <c r="L403">
        <v>0</v>
      </c>
      <c r="M403">
        <v>5</v>
      </c>
      <c r="N403">
        <v>2.13</v>
      </c>
      <c r="O403" s="498">
        <v>4.166666665696539E-3</v>
      </c>
    </row>
    <row r="404" spans="1:15" x14ac:dyDescent="0.2">
      <c r="A404">
        <v>403</v>
      </c>
      <c r="B404" t="s">
        <v>98</v>
      </c>
      <c r="C404">
        <v>1</v>
      </c>
      <c r="D404">
        <v>0.04</v>
      </c>
      <c r="E404">
        <v>0.04</v>
      </c>
      <c r="F404" s="446">
        <v>43125.584027777775</v>
      </c>
      <c r="G404">
        <v>0.93759999999999999</v>
      </c>
      <c r="H404" s="446">
        <v>43125.584027777775</v>
      </c>
      <c r="I404">
        <v>0.93759999999999999</v>
      </c>
      <c r="J404" s="446">
        <v>43125.584027777775</v>
      </c>
      <c r="K404">
        <v>0.93710000000000004</v>
      </c>
      <c r="L404">
        <v>0</v>
      </c>
      <c r="M404">
        <v>5</v>
      </c>
      <c r="N404">
        <v>2.13</v>
      </c>
      <c r="O404" s="498">
        <v>0</v>
      </c>
    </row>
    <row r="405" spans="1:15" x14ac:dyDescent="0.2">
      <c r="A405">
        <v>404</v>
      </c>
      <c r="B405" t="s">
        <v>98</v>
      </c>
      <c r="C405">
        <v>1</v>
      </c>
      <c r="D405">
        <v>0.04</v>
      </c>
      <c r="E405">
        <v>0.04</v>
      </c>
      <c r="F405" s="446">
        <v>43125.584027777775</v>
      </c>
      <c r="G405">
        <v>0.93679999999999997</v>
      </c>
      <c r="H405" s="446">
        <v>43125.584027777775</v>
      </c>
      <c r="I405">
        <v>0.93679999999999997</v>
      </c>
      <c r="J405" s="446">
        <v>43125.584722222222</v>
      </c>
      <c r="K405">
        <v>0.93629999999999991</v>
      </c>
      <c r="L405">
        <v>0</v>
      </c>
      <c r="M405">
        <v>5</v>
      </c>
      <c r="N405">
        <v>2.14</v>
      </c>
      <c r="O405" s="498">
        <v>6.944444467080757E-4</v>
      </c>
    </row>
    <row r="406" spans="1:15" x14ac:dyDescent="0.2">
      <c r="A406">
        <v>405</v>
      </c>
      <c r="B406" t="s">
        <v>98</v>
      </c>
      <c r="C406">
        <v>1</v>
      </c>
      <c r="D406">
        <v>0.04</v>
      </c>
      <c r="E406">
        <v>0.04</v>
      </c>
      <c r="F406" s="446">
        <v>43125.584722222222</v>
      </c>
      <c r="G406">
        <v>0.93600000000000005</v>
      </c>
      <c r="H406" s="446">
        <v>43125.584722222222</v>
      </c>
      <c r="I406">
        <v>0.93600000000000005</v>
      </c>
      <c r="J406" s="446">
        <v>43125.629166666666</v>
      </c>
      <c r="K406">
        <v>0.9355</v>
      </c>
      <c r="L406">
        <v>0</v>
      </c>
      <c r="M406">
        <v>5</v>
      </c>
      <c r="N406">
        <v>2.14</v>
      </c>
      <c r="O406" s="498">
        <v>4.4444444443797693E-2</v>
      </c>
    </row>
    <row r="407" spans="1:15" x14ac:dyDescent="0.2">
      <c r="A407">
        <v>406</v>
      </c>
      <c r="B407" t="s">
        <v>98</v>
      </c>
      <c r="C407">
        <v>1</v>
      </c>
      <c r="D407">
        <v>0.04</v>
      </c>
      <c r="E407">
        <v>0.04</v>
      </c>
      <c r="F407" s="446">
        <v>43125.630555555559</v>
      </c>
      <c r="G407">
        <v>0.93379999999999996</v>
      </c>
      <c r="H407" s="446">
        <v>43125.630555555559</v>
      </c>
      <c r="I407">
        <v>0.93379999999999996</v>
      </c>
      <c r="J407" s="446">
        <v>43125.630555555559</v>
      </c>
      <c r="K407">
        <v>0.93330000000000013</v>
      </c>
      <c r="L407">
        <v>0</v>
      </c>
      <c r="M407">
        <v>4.999999999998181</v>
      </c>
      <c r="N407">
        <v>2.14</v>
      </c>
      <c r="O407" s="498">
        <v>0</v>
      </c>
    </row>
    <row r="408" spans="1:15" x14ac:dyDescent="0.2">
      <c r="A408">
        <v>407</v>
      </c>
      <c r="B408" t="s">
        <v>98</v>
      </c>
      <c r="C408">
        <v>1</v>
      </c>
      <c r="D408">
        <v>0.04</v>
      </c>
      <c r="E408">
        <v>0.04</v>
      </c>
      <c r="F408" s="446">
        <v>43125.630555555559</v>
      </c>
      <c r="G408">
        <v>0.93300000000000005</v>
      </c>
      <c r="H408" s="446">
        <v>43125.630555555559</v>
      </c>
      <c r="I408">
        <v>0.93300000000000005</v>
      </c>
      <c r="J408" s="446">
        <v>43125.631249999999</v>
      </c>
      <c r="K408">
        <v>0.9325</v>
      </c>
      <c r="L408">
        <v>0</v>
      </c>
      <c r="M408">
        <v>5</v>
      </c>
      <c r="N408">
        <v>2.14</v>
      </c>
      <c r="O408" s="498">
        <v>6.9444443943211809E-4</v>
      </c>
    </row>
    <row r="409" spans="1:15" x14ac:dyDescent="0.2">
      <c r="A409">
        <v>408</v>
      </c>
      <c r="B409" t="s">
        <v>98</v>
      </c>
      <c r="C409">
        <v>1</v>
      </c>
      <c r="D409">
        <v>0.04</v>
      </c>
      <c r="E409">
        <v>0.04</v>
      </c>
      <c r="F409" s="446">
        <v>43125.631249999999</v>
      </c>
      <c r="G409">
        <v>0.93220000000000003</v>
      </c>
      <c r="H409" s="446">
        <v>43125.631249999999</v>
      </c>
      <c r="I409">
        <v>0.93220000000000003</v>
      </c>
      <c r="J409" s="446">
        <v>43125.634027777778</v>
      </c>
      <c r="K409">
        <v>0.93170000000000008</v>
      </c>
      <c r="L409">
        <v>0</v>
      </c>
      <c r="M409">
        <v>5</v>
      </c>
      <c r="N409">
        <v>2.15</v>
      </c>
      <c r="O409" s="498">
        <v>2.7777777795563452E-3</v>
      </c>
    </row>
    <row r="410" spans="1:15" x14ac:dyDescent="0.2">
      <c r="A410">
        <v>409</v>
      </c>
      <c r="B410" t="s">
        <v>98</v>
      </c>
      <c r="C410">
        <v>1</v>
      </c>
      <c r="D410">
        <v>0.04</v>
      </c>
      <c r="E410">
        <v>0.04</v>
      </c>
      <c r="F410" s="446">
        <v>43125.634722222225</v>
      </c>
      <c r="G410">
        <v>0.93049999999999999</v>
      </c>
      <c r="H410" s="446">
        <v>43125.634722222225</v>
      </c>
      <c r="I410">
        <v>0.93049999999999999</v>
      </c>
      <c r="J410" s="446">
        <v>43125.636805555558</v>
      </c>
      <c r="K410">
        <v>0.93</v>
      </c>
      <c r="L410">
        <v>0</v>
      </c>
      <c r="M410">
        <v>5</v>
      </c>
      <c r="N410">
        <v>2.15</v>
      </c>
      <c r="O410" s="498">
        <v>2.0833333328482695E-3</v>
      </c>
    </row>
    <row r="411" spans="1:15" x14ac:dyDescent="0.2">
      <c r="A411">
        <v>410</v>
      </c>
      <c r="B411" t="s">
        <v>98</v>
      </c>
      <c r="C411">
        <v>1</v>
      </c>
      <c r="D411">
        <v>0.04</v>
      </c>
      <c r="E411">
        <v>0.04</v>
      </c>
      <c r="F411" s="446">
        <v>43125.637499999997</v>
      </c>
      <c r="G411">
        <v>0.92930000000000001</v>
      </c>
      <c r="H411" s="446">
        <v>43125.637499999997</v>
      </c>
      <c r="I411">
        <v>0.92930000000000001</v>
      </c>
      <c r="J411" s="446">
        <v>43132.652083333334</v>
      </c>
      <c r="K411">
        <v>0.92759999999999998</v>
      </c>
      <c r="L411">
        <v>0</v>
      </c>
      <c r="M411">
        <v>17</v>
      </c>
      <c r="N411">
        <v>2.46</v>
      </c>
      <c r="O411" s="498">
        <v>5.0145833333372138</v>
      </c>
    </row>
    <row r="412" spans="1:15" x14ac:dyDescent="0.2">
      <c r="A412">
        <v>411</v>
      </c>
      <c r="B412" t="s">
        <v>98</v>
      </c>
      <c r="C412">
        <v>1</v>
      </c>
      <c r="D412">
        <v>0.04</v>
      </c>
      <c r="E412">
        <v>0.04</v>
      </c>
      <c r="F412" s="446">
        <v>43132.654166666667</v>
      </c>
      <c r="G412">
        <v>0.92689999999999995</v>
      </c>
      <c r="H412" s="446">
        <v>43132.654166666667</v>
      </c>
      <c r="I412">
        <v>0.92689999999999995</v>
      </c>
      <c r="J412" s="446">
        <v>43132.862500000003</v>
      </c>
      <c r="K412">
        <v>0.9264</v>
      </c>
      <c r="L412">
        <v>0</v>
      </c>
      <c r="M412">
        <v>5</v>
      </c>
      <c r="N412">
        <v>2.16</v>
      </c>
      <c r="O412" s="498">
        <v>0.20833333333575865</v>
      </c>
    </row>
    <row r="413" spans="1:15" x14ac:dyDescent="0.2">
      <c r="A413">
        <v>412</v>
      </c>
      <c r="B413" t="s">
        <v>98</v>
      </c>
      <c r="C413">
        <v>1</v>
      </c>
      <c r="D413">
        <v>0.04</v>
      </c>
      <c r="E413">
        <v>0.04</v>
      </c>
      <c r="F413" s="446">
        <v>43132.920138888891</v>
      </c>
      <c r="G413">
        <v>0.92559999999999998</v>
      </c>
      <c r="H413" s="446">
        <v>43132.920138888891</v>
      </c>
      <c r="I413">
        <v>0.92559999999999998</v>
      </c>
      <c r="J413" s="446">
        <v>43146.663194444445</v>
      </c>
      <c r="K413">
        <v>0.92269999999999985</v>
      </c>
      <c r="L413">
        <v>0</v>
      </c>
      <c r="M413">
        <v>29.000000000001819</v>
      </c>
      <c r="N413">
        <v>2.84</v>
      </c>
      <c r="O413" s="498">
        <v>9.7430555555547471</v>
      </c>
    </row>
    <row r="414" spans="1:15" x14ac:dyDescent="0.2">
      <c r="A414">
        <v>413</v>
      </c>
      <c r="B414" t="s">
        <v>98</v>
      </c>
      <c r="C414">
        <v>1</v>
      </c>
      <c r="D414">
        <v>0.04</v>
      </c>
      <c r="E414">
        <v>0.04</v>
      </c>
      <c r="F414" s="446">
        <v>43146.663888888892</v>
      </c>
      <c r="G414">
        <v>0.92259999999999998</v>
      </c>
      <c r="H414" s="446">
        <v>43146.663888888892</v>
      </c>
      <c r="I414">
        <v>0.92259999999999998</v>
      </c>
      <c r="J414" s="446">
        <v>43146.84375</v>
      </c>
      <c r="K414">
        <v>0.92210000000000003</v>
      </c>
      <c r="L414">
        <v>0</v>
      </c>
      <c r="M414">
        <v>5</v>
      </c>
      <c r="N414">
        <v>2.17</v>
      </c>
      <c r="O414" s="498">
        <v>0.17986111110803904</v>
      </c>
    </row>
    <row r="415" spans="1:15" x14ac:dyDescent="0.2">
      <c r="A415">
        <v>414</v>
      </c>
      <c r="B415" t="s">
        <v>98</v>
      </c>
      <c r="C415">
        <v>1</v>
      </c>
      <c r="D415">
        <v>0.04</v>
      </c>
      <c r="E415">
        <v>0.04</v>
      </c>
      <c r="F415" s="446">
        <v>43146.844444444447</v>
      </c>
      <c r="G415">
        <v>0.9214</v>
      </c>
      <c r="H415" s="446">
        <v>43146.844444444447</v>
      </c>
      <c r="I415">
        <v>0.9214</v>
      </c>
      <c r="J415" s="446">
        <v>43147.105555555558</v>
      </c>
      <c r="K415">
        <v>0.92069999999999996</v>
      </c>
      <c r="L415">
        <v>0</v>
      </c>
      <c r="M415">
        <v>7</v>
      </c>
      <c r="N415">
        <v>2.34</v>
      </c>
      <c r="O415" s="498">
        <v>0.26111111111094942</v>
      </c>
    </row>
    <row r="416" spans="1:15" x14ac:dyDescent="0.2">
      <c r="A416">
        <v>415</v>
      </c>
      <c r="B416" t="s">
        <v>98</v>
      </c>
      <c r="C416">
        <v>1</v>
      </c>
      <c r="D416">
        <v>0.04</v>
      </c>
      <c r="E416">
        <v>0.04</v>
      </c>
      <c r="F416" s="446">
        <v>43147.175000000003</v>
      </c>
      <c r="G416">
        <v>0.91949999999999998</v>
      </c>
      <c r="H416" s="446">
        <v>43147.175000000003</v>
      </c>
      <c r="I416">
        <v>0.91949999999999998</v>
      </c>
      <c r="J416" s="446">
        <v>43147.399305555555</v>
      </c>
      <c r="K416">
        <v>0.91900000000000004</v>
      </c>
      <c r="L416">
        <v>0</v>
      </c>
      <c r="M416">
        <v>5</v>
      </c>
      <c r="N416">
        <v>2.1800000000000002</v>
      </c>
      <c r="O416" s="498">
        <v>0.22430555555183673</v>
      </c>
    </row>
    <row r="417" spans="1:15" x14ac:dyDescent="0.2">
      <c r="A417">
        <v>416</v>
      </c>
      <c r="B417" t="s">
        <v>97</v>
      </c>
      <c r="C417">
        <v>1</v>
      </c>
      <c r="D417">
        <v>0.05</v>
      </c>
      <c r="E417">
        <v>0.05</v>
      </c>
      <c r="F417" s="446">
        <v>43151.34375</v>
      </c>
      <c r="G417">
        <v>0.93379999999999996</v>
      </c>
      <c r="H417" s="446">
        <v>43151.34375</v>
      </c>
      <c r="I417">
        <v>0.93379999999999996</v>
      </c>
      <c r="J417" s="446">
        <v>43151.416666666664</v>
      </c>
      <c r="K417">
        <v>0.93430000000000013</v>
      </c>
      <c r="L417">
        <v>0</v>
      </c>
      <c r="M417">
        <v>5.000000000001819</v>
      </c>
      <c r="N417">
        <v>2.68</v>
      </c>
      <c r="O417" s="498">
        <v>7.2916666664241347E-2</v>
      </c>
    </row>
    <row r="418" spans="1:15" x14ac:dyDescent="0.2">
      <c r="A418">
        <v>417</v>
      </c>
      <c r="B418" t="s">
        <v>97</v>
      </c>
      <c r="C418">
        <v>1</v>
      </c>
      <c r="D418">
        <v>0.05</v>
      </c>
      <c r="E418">
        <v>0.05</v>
      </c>
      <c r="F418" s="446">
        <v>43151.417361111111</v>
      </c>
      <c r="G418">
        <v>0.93520000000000003</v>
      </c>
      <c r="H418" s="446">
        <v>43151.417361111111</v>
      </c>
      <c r="I418">
        <v>0.93520000000000003</v>
      </c>
      <c r="J418" s="446">
        <v>43151.57916666667</v>
      </c>
      <c r="K418">
        <v>0.93569999999999998</v>
      </c>
      <c r="L418">
        <v>0</v>
      </c>
      <c r="M418">
        <v>5</v>
      </c>
      <c r="N418">
        <v>2.67</v>
      </c>
      <c r="O418" s="498">
        <v>0.16180555555911269</v>
      </c>
    </row>
    <row r="419" spans="1:15" x14ac:dyDescent="0.2">
      <c r="A419">
        <v>418</v>
      </c>
      <c r="B419" t="s">
        <v>97</v>
      </c>
      <c r="C419">
        <v>1</v>
      </c>
      <c r="D419">
        <v>0.05</v>
      </c>
      <c r="E419">
        <v>0.05</v>
      </c>
      <c r="F419" s="446">
        <v>43151.665972222225</v>
      </c>
      <c r="G419">
        <v>0.93520000000000003</v>
      </c>
      <c r="H419" s="446">
        <v>43151.665972222225</v>
      </c>
      <c r="I419">
        <v>0.93520000000000003</v>
      </c>
      <c r="J419" s="446">
        <v>43151.679861111108</v>
      </c>
      <c r="K419">
        <v>0.93569999999999998</v>
      </c>
      <c r="L419">
        <v>0</v>
      </c>
      <c r="M419">
        <v>5</v>
      </c>
      <c r="N419">
        <v>2.67</v>
      </c>
      <c r="O419" s="498">
        <v>1.3888888883229811E-2</v>
      </c>
    </row>
    <row r="420" spans="1:15" x14ac:dyDescent="0.2">
      <c r="A420">
        <v>419</v>
      </c>
      <c r="B420" t="s">
        <v>97</v>
      </c>
      <c r="C420">
        <v>1</v>
      </c>
      <c r="D420">
        <v>0.05</v>
      </c>
      <c r="E420">
        <v>0.05</v>
      </c>
      <c r="F420" s="446">
        <v>43151.698611111111</v>
      </c>
      <c r="G420">
        <v>0.93630000000000002</v>
      </c>
      <c r="H420" s="446">
        <v>43151.698611111111</v>
      </c>
      <c r="I420">
        <v>0.93630000000000002</v>
      </c>
      <c r="J420" s="446">
        <v>43151.782638888886</v>
      </c>
      <c r="K420">
        <v>0.93679999999999997</v>
      </c>
      <c r="L420">
        <v>0</v>
      </c>
      <c r="M420">
        <v>5</v>
      </c>
      <c r="N420">
        <v>2.67</v>
      </c>
      <c r="O420" s="498">
        <v>8.4027777775190771E-2</v>
      </c>
    </row>
    <row r="421" spans="1:15" x14ac:dyDescent="0.2">
      <c r="A421">
        <v>420</v>
      </c>
      <c r="B421" t="s">
        <v>97</v>
      </c>
      <c r="C421">
        <v>1</v>
      </c>
      <c r="D421">
        <v>0.05</v>
      </c>
      <c r="E421">
        <v>0.05</v>
      </c>
      <c r="F421" s="446">
        <v>43152.20208333333</v>
      </c>
      <c r="G421">
        <v>0.93820000000000003</v>
      </c>
      <c r="H421" s="446">
        <v>43152.20208333333</v>
      </c>
      <c r="I421">
        <v>0.93820000000000003</v>
      </c>
      <c r="J421" s="446">
        <v>43152.533333333333</v>
      </c>
      <c r="K421">
        <v>0.93870000000000009</v>
      </c>
      <c r="L421">
        <v>0</v>
      </c>
      <c r="M421">
        <v>5</v>
      </c>
      <c r="N421">
        <v>2.66</v>
      </c>
      <c r="O421" s="498">
        <v>0.33125000000291038</v>
      </c>
    </row>
    <row r="422" spans="1:15" x14ac:dyDescent="0.2">
      <c r="A422">
        <v>421</v>
      </c>
      <c r="B422" t="s">
        <v>97</v>
      </c>
      <c r="C422">
        <v>1</v>
      </c>
      <c r="D422">
        <v>0.05</v>
      </c>
      <c r="E422">
        <v>0.05</v>
      </c>
      <c r="F422" s="446">
        <v>43152.665277777778</v>
      </c>
      <c r="G422">
        <v>0.93730000000000002</v>
      </c>
      <c r="H422" s="446">
        <v>43152.665277777778</v>
      </c>
      <c r="I422">
        <v>0.93730000000000002</v>
      </c>
      <c r="J422" s="446">
        <v>43152.681250000001</v>
      </c>
      <c r="K422">
        <v>0.93779999999999997</v>
      </c>
      <c r="L422">
        <v>0</v>
      </c>
      <c r="M422">
        <v>5</v>
      </c>
      <c r="N422">
        <v>2.67</v>
      </c>
      <c r="O422" s="498">
        <v>1.5972222223354038E-2</v>
      </c>
    </row>
    <row r="423" spans="1:15" x14ac:dyDescent="0.2">
      <c r="A423">
        <v>422</v>
      </c>
      <c r="B423" t="s">
        <v>97</v>
      </c>
      <c r="C423">
        <v>1</v>
      </c>
      <c r="D423">
        <v>0.05</v>
      </c>
      <c r="E423">
        <v>0.05</v>
      </c>
      <c r="F423" s="446">
        <v>43152.798611111109</v>
      </c>
      <c r="G423">
        <v>0.93600000000000005</v>
      </c>
      <c r="H423" s="446">
        <v>43152.798611111109</v>
      </c>
      <c r="I423">
        <v>0.93600000000000005</v>
      </c>
      <c r="J423" s="446">
        <v>43152.811805555553</v>
      </c>
      <c r="K423">
        <v>0.93650000000000011</v>
      </c>
      <c r="L423">
        <v>0</v>
      </c>
      <c r="M423">
        <v>5.000000000001819</v>
      </c>
      <c r="N423">
        <v>2.67</v>
      </c>
      <c r="O423" s="498">
        <v>1.3194444443797693E-2</v>
      </c>
    </row>
    <row r="424" spans="1:15" x14ac:dyDescent="0.2">
      <c r="A424">
        <v>423</v>
      </c>
      <c r="B424" t="s">
        <v>97</v>
      </c>
      <c r="C424">
        <v>1</v>
      </c>
      <c r="D424">
        <v>0.05</v>
      </c>
      <c r="E424">
        <v>0.05</v>
      </c>
      <c r="F424" s="446">
        <v>43152.811805555553</v>
      </c>
      <c r="G424">
        <v>0.93679999999999997</v>
      </c>
      <c r="H424" s="446">
        <v>43152.811805555553</v>
      </c>
      <c r="I424">
        <v>0.93679999999999997</v>
      </c>
      <c r="J424" s="446">
        <v>43152.8125</v>
      </c>
      <c r="K424">
        <v>0.93730000000000002</v>
      </c>
      <c r="L424">
        <v>0</v>
      </c>
      <c r="M424">
        <v>5</v>
      </c>
      <c r="N424">
        <v>2.67</v>
      </c>
      <c r="O424" s="498">
        <v>6.944444467080757E-4</v>
      </c>
    </row>
    <row r="425" spans="1:15" x14ac:dyDescent="0.2">
      <c r="A425">
        <v>424</v>
      </c>
      <c r="B425" t="s">
        <v>97</v>
      </c>
      <c r="C425">
        <v>1</v>
      </c>
      <c r="D425">
        <v>0.05</v>
      </c>
      <c r="E425">
        <v>0.05</v>
      </c>
      <c r="F425" s="446">
        <v>43152.8125</v>
      </c>
      <c r="G425">
        <v>0.93759999999999999</v>
      </c>
      <c r="H425" s="446">
        <v>43152.8125</v>
      </c>
      <c r="I425">
        <v>0.93759999999999999</v>
      </c>
      <c r="J425" s="446">
        <v>43152.826388888891</v>
      </c>
      <c r="K425">
        <v>0.93810000000000004</v>
      </c>
      <c r="L425">
        <v>0</v>
      </c>
      <c r="M425">
        <v>5</v>
      </c>
      <c r="N425">
        <v>2.66</v>
      </c>
      <c r="O425" s="498">
        <v>1.3888888890505768E-2</v>
      </c>
    </row>
    <row r="426" spans="1:15" x14ac:dyDescent="0.2">
      <c r="A426">
        <v>425</v>
      </c>
      <c r="B426" t="s">
        <v>97</v>
      </c>
      <c r="C426">
        <v>1</v>
      </c>
      <c r="D426">
        <v>0.05</v>
      </c>
      <c r="E426">
        <v>0.05</v>
      </c>
      <c r="F426" s="446">
        <v>43152.833333333336</v>
      </c>
      <c r="G426">
        <v>0.93889999999999996</v>
      </c>
      <c r="H426" s="446">
        <v>43152.833333333336</v>
      </c>
      <c r="I426">
        <v>0.93889999999999996</v>
      </c>
      <c r="J426" s="446">
        <v>43152.837500000001</v>
      </c>
      <c r="K426">
        <v>0.93940000000000001</v>
      </c>
      <c r="L426">
        <v>0</v>
      </c>
      <c r="M426">
        <v>5</v>
      </c>
      <c r="N426">
        <v>2.66</v>
      </c>
      <c r="O426" s="498">
        <v>4.166666665696539E-3</v>
      </c>
    </row>
    <row r="427" spans="1:15" x14ac:dyDescent="0.2">
      <c r="A427">
        <v>426</v>
      </c>
      <c r="B427" t="s">
        <v>97</v>
      </c>
      <c r="C427">
        <v>1</v>
      </c>
      <c r="D427">
        <v>0.05</v>
      </c>
      <c r="E427">
        <v>0.05</v>
      </c>
      <c r="F427" s="446">
        <v>43153.004166666666</v>
      </c>
      <c r="G427">
        <v>0.93969999999999998</v>
      </c>
      <c r="H427" s="446">
        <v>43153.004166666666</v>
      </c>
      <c r="I427">
        <v>0.93969999999999998</v>
      </c>
      <c r="J427" s="446">
        <v>43153.287499999999</v>
      </c>
      <c r="K427">
        <v>0.94020000000000004</v>
      </c>
      <c r="L427">
        <v>0</v>
      </c>
      <c r="M427">
        <v>5</v>
      </c>
      <c r="N427">
        <v>2.66</v>
      </c>
      <c r="O427" s="498">
        <v>0.28333333333284827</v>
      </c>
    </row>
    <row r="428" spans="1:15" x14ac:dyDescent="0.2">
      <c r="A428">
        <v>427</v>
      </c>
      <c r="B428" t="s">
        <v>97</v>
      </c>
      <c r="C428">
        <v>1</v>
      </c>
      <c r="D428">
        <v>0.05</v>
      </c>
      <c r="E428">
        <v>0.05</v>
      </c>
      <c r="F428" s="446">
        <v>43153.522222222222</v>
      </c>
      <c r="G428">
        <v>0.93740000000000001</v>
      </c>
      <c r="H428" s="446">
        <v>43153.522222222222</v>
      </c>
      <c r="I428">
        <v>0.93740000000000001</v>
      </c>
      <c r="J428" s="446">
        <v>43153.522916666669</v>
      </c>
      <c r="K428">
        <v>0.93789999999999996</v>
      </c>
      <c r="L428">
        <v>0</v>
      </c>
      <c r="M428">
        <v>5</v>
      </c>
      <c r="N428">
        <v>2.67</v>
      </c>
      <c r="O428" s="498">
        <v>6.944444467080757E-4</v>
      </c>
    </row>
    <row r="429" spans="1:15" x14ac:dyDescent="0.2">
      <c r="A429">
        <v>428</v>
      </c>
      <c r="B429" t="s">
        <v>97</v>
      </c>
      <c r="C429">
        <v>2</v>
      </c>
      <c r="D429">
        <v>0.16</v>
      </c>
      <c r="E429">
        <v>0.21000000000000002</v>
      </c>
      <c r="F429" s="446">
        <v>43153.522916666669</v>
      </c>
      <c r="G429">
        <v>0.93820000000000003</v>
      </c>
      <c r="H429" s="446">
        <v>43154.213194444441</v>
      </c>
      <c r="I429">
        <v>0.93510000000000004</v>
      </c>
      <c r="J429" s="446">
        <v>43154.617361111108</v>
      </c>
      <c r="K429">
        <v>0.93700000000000006</v>
      </c>
      <c r="L429">
        <v>31</v>
      </c>
      <c r="M429">
        <v>19</v>
      </c>
      <c r="N429">
        <v>26.169999999999998</v>
      </c>
      <c r="O429" s="498">
        <v>1.0944444444394321</v>
      </c>
    </row>
    <row r="430" spans="1:15" x14ac:dyDescent="0.2">
      <c r="A430">
        <v>429</v>
      </c>
      <c r="B430" t="s">
        <v>97</v>
      </c>
      <c r="C430">
        <v>1</v>
      </c>
      <c r="D430">
        <v>0.05</v>
      </c>
      <c r="E430">
        <v>0.05</v>
      </c>
      <c r="F430" s="446">
        <v>43154.667361111111</v>
      </c>
      <c r="G430">
        <v>0.93640000000000001</v>
      </c>
      <c r="H430" s="446">
        <v>43154.667361111111</v>
      </c>
      <c r="I430">
        <v>0.93640000000000001</v>
      </c>
      <c r="J430" s="446">
        <v>43154.874305555553</v>
      </c>
      <c r="K430">
        <v>0.93689999999999996</v>
      </c>
      <c r="L430">
        <v>0</v>
      </c>
      <c r="M430">
        <v>5</v>
      </c>
      <c r="N430">
        <v>2.67</v>
      </c>
      <c r="O430" s="498">
        <v>0.2069444444423425</v>
      </c>
    </row>
    <row r="431" spans="1:15" x14ac:dyDescent="0.2">
      <c r="A431">
        <v>430</v>
      </c>
      <c r="B431" t="s">
        <v>97</v>
      </c>
      <c r="C431">
        <v>1</v>
      </c>
      <c r="D431">
        <v>0.05</v>
      </c>
      <c r="E431">
        <v>0.05</v>
      </c>
      <c r="F431" s="446">
        <v>43154.876388888886</v>
      </c>
      <c r="G431">
        <v>0.93740000000000001</v>
      </c>
      <c r="H431" s="446">
        <v>43154.876388888886</v>
      </c>
      <c r="I431">
        <v>0.93740000000000001</v>
      </c>
      <c r="J431" s="446">
        <v>43157.603472222225</v>
      </c>
      <c r="K431">
        <v>0.93789999999999996</v>
      </c>
      <c r="L431">
        <v>0</v>
      </c>
      <c r="M431">
        <v>5</v>
      </c>
      <c r="N431">
        <v>2.8</v>
      </c>
      <c r="O431" s="498">
        <v>0.72708333333866904</v>
      </c>
    </row>
    <row r="432" spans="1:15" x14ac:dyDescent="0.2">
      <c r="A432">
        <v>431</v>
      </c>
      <c r="B432" t="s">
        <v>97</v>
      </c>
      <c r="C432">
        <v>1</v>
      </c>
      <c r="D432">
        <v>0.05</v>
      </c>
      <c r="E432">
        <v>0.05</v>
      </c>
      <c r="F432" s="446">
        <v>43157.62777777778</v>
      </c>
      <c r="G432">
        <v>0.93810000000000004</v>
      </c>
      <c r="H432" s="446">
        <v>43157.62777777778</v>
      </c>
      <c r="I432">
        <v>0.93810000000000004</v>
      </c>
      <c r="J432" s="446">
        <v>43157.647222222222</v>
      </c>
      <c r="K432">
        <v>0.93859999999999999</v>
      </c>
      <c r="L432">
        <v>0</v>
      </c>
      <c r="M432">
        <v>5</v>
      </c>
      <c r="N432">
        <v>2.66</v>
      </c>
      <c r="O432" s="498">
        <v>1.9444444442342501E-2</v>
      </c>
    </row>
    <row r="433" spans="1:15" x14ac:dyDescent="0.2">
      <c r="A433">
        <v>432</v>
      </c>
      <c r="B433" t="s">
        <v>97</v>
      </c>
      <c r="C433">
        <v>1</v>
      </c>
      <c r="D433">
        <v>0.05</v>
      </c>
      <c r="E433">
        <v>0.05</v>
      </c>
      <c r="F433" s="446">
        <v>43157.65902777778</v>
      </c>
      <c r="G433">
        <v>0.9385</v>
      </c>
      <c r="H433" s="446">
        <v>43157.65902777778</v>
      </c>
      <c r="I433">
        <v>0.9385</v>
      </c>
      <c r="J433" s="446">
        <v>43157.706944444442</v>
      </c>
      <c r="K433">
        <v>0.93899999999999995</v>
      </c>
      <c r="L433">
        <v>0</v>
      </c>
      <c r="M433">
        <v>5</v>
      </c>
      <c r="N433">
        <v>2.66</v>
      </c>
      <c r="O433" s="498">
        <v>4.7916666662786156E-2</v>
      </c>
    </row>
    <row r="434" spans="1:15" x14ac:dyDescent="0.2">
      <c r="A434">
        <v>433</v>
      </c>
      <c r="B434" t="s">
        <v>97</v>
      </c>
      <c r="C434">
        <v>1</v>
      </c>
      <c r="D434">
        <v>0.05</v>
      </c>
      <c r="E434">
        <v>0.05</v>
      </c>
      <c r="F434" s="446">
        <v>43158.335416666669</v>
      </c>
      <c r="G434">
        <v>0.93700000000000006</v>
      </c>
      <c r="H434" s="446">
        <v>43158.335416666669</v>
      </c>
      <c r="I434">
        <v>0.93700000000000006</v>
      </c>
      <c r="J434" s="446">
        <v>43158.484027777777</v>
      </c>
      <c r="K434">
        <v>0.9375</v>
      </c>
      <c r="L434">
        <v>0</v>
      </c>
      <c r="M434">
        <v>5</v>
      </c>
      <c r="N434">
        <v>2.67</v>
      </c>
      <c r="O434" s="498">
        <v>0.14861111110803904</v>
      </c>
    </row>
    <row r="435" spans="1:15" x14ac:dyDescent="0.2">
      <c r="A435">
        <v>434</v>
      </c>
      <c r="B435" t="s">
        <v>97</v>
      </c>
      <c r="C435">
        <v>1</v>
      </c>
      <c r="D435">
        <v>0.05</v>
      </c>
      <c r="E435">
        <v>0.05</v>
      </c>
      <c r="F435" s="446">
        <v>43158.570138888892</v>
      </c>
      <c r="G435">
        <v>0.9385</v>
      </c>
      <c r="H435" s="446">
        <v>43158.570138888892</v>
      </c>
      <c r="I435">
        <v>0.9385</v>
      </c>
      <c r="J435" s="446">
        <v>43158.582638888889</v>
      </c>
      <c r="K435">
        <v>0.93899999999999995</v>
      </c>
      <c r="L435">
        <v>0</v>
      </c>
      <c r="M435">
        <v>5</v>
      </c>
      <c r="N435">
        <v>2.66</v>
      </c>
      <c r="O435" s="498">
        <v>1.2499999997089617E-2</v>
      </c>
    </row>
    <row r="436" spans="1:15" x14ac:dyDescent="0.2">
      <c r="A436">
        <v>435</v>
      </c>
      <c r="B436" t="s">
        <v>97</v>
      </c>
      <c r="C436">
        <v>1</v>
      </c>
      <c r="D436">
        <v>0.05</v>
      </c>
      <c r="E436">
        <v>0.05</v>
      </c>
      <c r="F436" s="446">
        <v>43158.582638888889</v>
      </c>
      <c r="G436">
        <v>0.93930000000000002</v>
      </c>
      <c r="H436" s="446">
        <v>43158.582638888889</v>
      </c>
      <c r="I436">
        <v>0.93930000000000002</v>
      </c>
      <c r="J436" s="446">
        <v>43158.618750000001</v>
      </c>
      <c r="K436">
        <v>0.93980000000000008</v>
      </c>
      <c r="L436">
        <v>0</v>
      </c>
      <c r="M436">
        <v>5</v>
      </c>
      <c r="N436">
        <v>2.66</v>
      </c>
      <c r="O436" s="498">
        <v>3.6111111112404615E-2</v>
      </c>
    </row>
    <row r="437" spans="1:15" x14ac:dyDescent="0.2">
      <c r="A437">
        <v>436</v>
      </c>
      <c r="B437" t="s">
        <v>97</v>
      </c>
      <c r="C437">
        <v>1</v>
      </c>
      <c r="D437">
        <v>0.05</v>
      </c>
      <c r="E437">
        <v>0.05</v>
      </c>
      <c r="F437" s="446">
        <v>43158.626388888886</v>
      </c>
      <c r="G437">
        <v>0.93959999999999999</v>
      </c>
      <c r="H437" s="446">
        <v>43158.626388888886</v>
      </c>
      <c r="I437">
        <v>0.93959999999999999</v>
      </c>
      <c r="J437" s="446">
        <v>43158.629166666666</v>
      </c>
      <c r="K437">
        <v>0.94010000000000005</v>
      </c>
      <c r="L437">
        <v>0</v>
      </c>
      <c r="M437">
        <v>5</v>
      </c>
      <c r="N437">
        <v>2.66</v>
      </c>
      <c r="O437" s="498">
        <v>2.7777777795563452E-3</v>
      </c>
    </row>
    <row r="438" spans="1:15" x14ac:dyDescent="0.2">
      <c r="A438">
        <v>437</v>
      </c>
      <c r="B438" t="s">
        <v>97</v>
      </c>
      <c r="C438">
        <v>1</v>
      </c>
      <c r="D438">
        <v>0.05</v>
      </c>
      <c r="E438">
        <v>0.05</v>
      </c>
      <c r="F438" s="446">
        <v>43158.629166666666</v>
      </c>
      <c r="G438">
        <v>0.94040000000000001</v>
      </c>
      <c r="H438" s="446">
        <v>43158.629166666666</v>
      </c>
      <c r="I438">
        <v>0.94040000000000001</v>
      </c>
      <c r="J438" s="446">
        <v>43158.65625</v>
      </c>
      <c r="K438">
        <v>0.94090000000000007</v>
      </c>
      <c r="L438">
        <v>0</v>
      </c>
      <c r="M438">
        <v>5</v>
      </c>
      <c r="N438">
        <v>2.66</v>
      </c>
      <c r="O438" s="498">
        <v>2.7083333334303461E-2</v>
      </c>
    </row>
    <row r="439" spans="1:15" x14ac:dyDescent="0.2">
      <c r="A439">
        <v>438</v>
      </c>
      <c r="B439" t="s">
        <v>97</v>
      </c>
      <c r="C439">
        <v>1</v>
      </c>
      <c r="D439">
        <v>0.05</v>
      </c>
      <c r="E439">
        <v>0.05</v>
      </c>
      <c r="F439" s="446">
        <v>43158.657638888886</v>
      </c>
      <c r="G439">
        <v>0.9415</v>
      </c>
      <c r="H439" s="446">
        <v>43158.657638888886</v>
      </c>
      <c r="I439">
        <v>0.9415</v>
      </c>
      <c r="J439" s="446">
        <v>43159.350694444445</v>
      </c>
      <c r="K439">
        <v>0.94200000000000006</v>
      </c>
      <c r="L439">
        <v>0</v>
      </c>
      <c r="M439">
        <v>5</v>
      </c>
      <c r="N439">
        <v>2.78</v>
      </c>
      <c r="O439" s="498">
        <v>0.69305555555911269</v>
      </c>
    </row>
    <row r="440" spans="1:15" x14ac:dyDescent="0.2">
      <c r="A440">
        <v>439</v>
      </c>
      <c r="B440" t="s">
        <v>97</v>
      </c>
      <c r="C440">
        <v>1</v>
      </c>
      <c r="D440">
        <v>0.05</v>
      </c>
      <c r="E440">
        <v>0.05</v>
      </c>
      <c r="F440" s="446">
        <v>43159.378472222219</v>
      </c>
      <c r="G440">
        <v>0.94240000000000002</v>
      </c>
      <c r="H440" s="446">
        <v>43159.378472222219</v>
      </c>
      <c r="I440">
        <v>0.94240000000000002</v>
      </c>
      <c r="J440" s="446">
        <v>43159.397916666669</v>
      </c>
      <c r="K440">
        <v>0.94289999999999996</v>
      </c>
      <c r="L440">
        <v>0</v>
      </c>
      <c r="M440">
        <v>5</v>
      </c>
      <c r="N440">
        <v>2.65</v>
      </c>
      <c r="O440" s="498">
        <v>1.9444444449618459E-2</v>
      </c>
    </row>
    <row r="441" spans="1:15" x14ac:dyDescent="0.2">
      <c r="A441">
        <v>440</v>
      </c>
      <c r="B441" t="s">
        <v>97</v>
      </c>
      <c r="C441">
        <v>1</v>
      </c>
      <c r="D441">
        <v>0.05</v>
      </c>
      <c r="E441">
        <v>0.05</v>
      </c>
      <c r="F441" s="446">
        <v>43159.482638888891</v>
      </c>
      <c r="G441">
        <v>0.94350000000000001</v>
      </c>
      <c r="H441" s="446">
        <v>43159.482638888891</v>
      </c>
      <c r="I441">
        <v>0.94350000000000001</v>
      </c>
      <c r="J441" s="446">
        <v>43159.620833333334</v>
      </c>
      <c r="K441">
        <v>0.94399999999999995</v>
      </c>
      <c r="L441">
        <v>0</v>
      </c>
      <c r="M441">
        <v>5</v>
      </c>
      <c r="N441">
        <v>2.65</v>
      </c>
      <c r="O441" s="498">
        <v>0.13819444444379769</v>
      </c>
    </row>
    <row r="442" spans="1:15" x14ac:dyDescent="0.2">
      <c r="A442">
        <v>441</v>
      </c>
      <c r="B442" t="s">
        <v>97</v>
      </c>
      <c r="C442">
        <v>1</v>
      </c>
      <c r="D442">
        <v>0.05</v>
      </c>
      <c r="E442">
        <v>0.05</v>
      </c>
      <c r="F442" s="446">
        <v>43159.623611111114</v>
      </c>
      <c r="G442">
        <v>0.94450000000000001</v>
      </c>
      <c r="H442" s="446">
        <v>43159.623611111114</v>
      </c>
      <c r="I442">
        <v>0.94450000000000001</v>
      </c>
      <c r="J442" s="446">
        <v>43159.664583333331</v>
      </c>
      <c r="K442">
        <v>0.94499999999999995</v>
      </c>
      <c r="L442">
        <v>0</v>
      </c>
      <c r="M442">
        <v>5</v>
      </c>
      <c r="N442">
        <v>2.65</v>
      </c>
      <c r="O442" s="498">
        <v>4.0972222217533272E-2</v>
      </c>
    </row>
    <row r="443" spans="1:15" x14ac:dyDescent="0.2">
      <c r="A443">
        <v>442</v>
      </c>
      <c r="B443" t="s">
        <v>97</v>
      </c>
      <c r="C443">
        <v>1</v>
      </c>
      <c r="D443">
        <v>0.05</v>
      </c>
      <c r="E443">
        <v>0.05</v>
      </c>
      <c r="F443" s="446">
        <v>43159.664583333331</v>
      </c>
      <c r="G443">
        <v>0.94530000000000003</v>
      </c>
      <c r="H443" s="446">
        <v>43159.664583333331</v>
      </c>
      <c r="I443">
        <v>0.94530000000000003</v>
      </c>
      <c r="J443" s="446">
        <v>43159.666666666664</v>
      </c>
      <c r="K443">
        <v>0.94579999999999997</v>
      </c>
      <c r="L443">
        <v>0</v>
      </c>
      <c r="M443">
        <v>5</v>
      </c>
      <c r="N443">
        <v>2.64</v>
      </c>
      <c r="O443" s="498">
        <v>2.0833333328482695E-3</v>
      </c>
    </row>
    <row r="444" spans="1:15" x14ac:dyDescent="0.2">
      <c r="A444">
        <v>443</v>
      </c>
      <c r="B444" t="s">
        <v>97</v>
      </c>
      <c r="C444">
        <v>1</v>
      </c>
      <c r="D444">
        <v>0.05</v>
      </c>
      <c r="E444">
        <v>0.05</v>
      </c>
      <c r="F444" s="446">
        <v>43159.667361111111</v>
      </c>
      <c r="G444">
        <v>0.94579999999999997</v>
      </c>
      <c r="H444" s="446">
        <v>43159.667361111111</v>
      </c>
      <c r="I444">
        <v>0.94579999999999997</v>
      </c>
      <c r="J444" s="446">
        <v>43160.359027777777</v>
      </c>
      <c r="K444">
        <v>0.94620000000000004</v>
      </c>
      <c r="L444">
        <v>0</v>
      </c>
      <c r="M444">
        <v>4</v>
      </c>
      <c r="N444">
        <v>2.5</v>
      </c>
      <c r="O444" s="498">
        <v>0.69166666666569654</v>
      </c>
    </row>
    <row r="445" spans="1:15" x14ac:dyDescent="0.2">
      <c r="A445">
        <v>444</v>
      </c>
      <c r="B445" t="s">
        <v>97</v>
      </c>
      <c r="C445">
        <v>1</v>
      </c>
      <c r="D445">
        <v>0.05</v>
      </c>
      <c r="E445">
        <v>0.05</v>
      </c>
      <c r="F445" s="446">
        <v>43160.593055555553</v>
      </c>
      <c r="G445">
        <v>0.94810000000000005</v>
      </c>
      <c r="H445" s="446">
        <v>43160.593055555553</v>
      </c>
      <c r="I445">
        <v>0.94810000000000005</v>
      </c>
      <c r="J445" s="446">
        <v>43160.629166666666</v>
      </c>
      <c r="K445">
        <v>0.9486</v>
      </c>
      <c r="L445">
        <v>0</v>
      </c>
      <c r="M445">
        <v>5</v>
      </c>
      <c r="N445">
        <v>2.64</v>
      </c>
      <c r="O445" s="498">
        <v>3.6111111112404615E-2</v>
      </c>
    </row>
    <row r="446" spans="1:15" x14ac:dyDescent="0.2">
      <c r="A446">
        <v>445</v>
      </c>
      <c r="B446" t="s">
        <v>97</v>
      </c>
      <c r="C446">
        <v>1</v>
      </c>
      <c r="D446">
        <v>0.05</v>
      </c>
      <c r="E446">
        <v>0.05</v>
      </c>
      <c r="F446" s="446">
        <v>43160.63958333333</v>
      </c>
      <c r="G446">
        <v>0.94850000000000001</v>
      </c>
      <c r="H446" s="446">
        <v>43160.63958333333</v>
      </c>
      <c r="I446">
        <v>0.94850000000000001</v>
      </c>
      <c r="J446" s="446">
        <v>43160.64166666667</v>
      </c>
      <c r="K446">
        <v>0.94899999999999995</v>
      </c>
      <c r="L446">
        <v>0</v>
      </c>
      <c r="M446">
        <v>5</v>
      </c>
      <c r="N446">
        <v>2.63</v>
      </c>
      <c r="O446" s="498">
        <v>2.0833333401242271E-3</v>
      </c>
    </row>
    <row r="447" spans="1:15" x14ac:dyDescent="0.2">
      <c r="A447">
        <v>446</v>
      </c>
      <c r="B447" t="s">
        <v>97</v>
      </c>
      <c r="C447">
        <v>1</v>
      </c>
      <c r="D447">
        <v>0.05</v>
      </c>
      <c r="E447">
        <v>0.05</v>
      </c>
      <c r="F447" s="446">
        <v>43160.642361111109</v>
      </c>
      <c r="G447">
        <v>0.94930000000000003</v>
      </c>
      <c r="H447" s="446">
        <v>43160.642361111109</v>
      </c>
      <c r="I447">
        <v>0.94930000000000003</v>
      </c>
      <c r="J447" s="446">
        <v>43167.666666666664</v>
      </c>
      <c r="K447">
        <v>0.9496</v>
      </c>
      <c r="L447">
        <v>0</v>
      </c>
      <c r="M447">
        <v>3</v>
      </c>
      <c r="N447">
        <v>2.4900000000000002</v>
      </c>
      <c r="O447" s="498">
        <v>5.0243055555547471</v>
      </c>
    </row>
    <row r="448" spans="1:15" x14ac:dyDescent="0.2">
      <c r="A448">
        <v>447</v>
      </c>
      <c r="B448" t="s">
        <v>97</v>
      </c>
      <c r="C448">
        <v>1</v>
      </c>
      <c r="D448">
        <v>0.05</v>
      </c>
      <c r="E448">
        <v>0.05</v>
      </c>
      <c r="F448" s="446">
        <v>43167.667361111111</v>
      </c>
      <c r="G448">
        <v>0.94979999999999998</v>
      </c>
      <c r="H448" s="446">
        <v>43167.667361111111</v>
      </c>
      <c r="I448">
        <v>0.94979999999999998</v>
      </c>
      <c r="J448" s="446">
        <v>43167.701388888891</v>
      </c>
      <c r="K448">
        <v>0.95030000000000003</v>
      </c>
      <c r="L448">
        <v>0</v>
      </c>
      <c r="M448">
        <v>5</v>
      </c>
      <c r="N448">
        <v>2.63</v>
      </c>
      <c r="O448" s="498">
        <v>3.4027777779556345E-2</v>
      </c>
    </row>
    <row r="449" spans="1:15" x14ac:dyDescent="0.2">
      <c r="A449">
        <v>448</v>
      </c>
      <c r="B449" t="s">
        <v>97</v>
      </c>
      <c r="C449">
        <v>1</v>
      </c>
      <c r="D449">
        <v>0.05</v>
      </c>
      <c r="E449">
        <v>0.05</v>
      </c>
      <c r="F449" s="446">
        <v>43167.826388888891</v>
      </c>
      <c r="G449">
        <v>0.9516</v>
      </c>
      <c r="H449" s="446">
        <v>43167.826388888891</v>
      </c>
      <c r="I449">
        <v>0.9516</v>
      </c>
      <c r="J449" s="446">
        <v>43168.037499999999</v>
      </c>
      <c r="K449">
        <v>0.95209999999999995</v>
      </c>
      <c r="L449">
        <v>0</v>
      </c>
      <c r="M449">
        <v>5</v>
      </c>
      <c r="N449">
        <v>2.76</v>
      </c>
      <c r="O449" s="498">
        <v>0.21111111110803904</v>
      </c>
    </row>
    <row r="450" spans="1:15" x14ac:dyDescent="0.2">
      <c r="A450">
        <v>449</v>
      </c>
      <c r="B450" t="s">
        <v>97</v>
      </c>
      <c r="C450">
        <v>1</v>
      </c>
      <c r="D450">
        <v>0.05</v>
      </c>
      <c r="E450">
        <v>0.05</v>
      </c>
      <c r="F450" s="446">
        <v>43168.038194444445</v>
      </c>
      <c r="G450">
        <v>0.95240000000000002</v>
      </c>
      <c r="H450" s="446">
        <v>43168.038194444445</v>
      </c>
      <c r="I450">
        <v>0.95240000000000002</v>
      </c>
      <c r="J450" s="446">
        <v>43168.06527777778</v>
      </c>
      <c r="K450">
        <v>0.95289999999999997</v>
      </c>
      <c r="L450">
        <v>0</v>
      </c>
      <c r="M450">
        <v>5</v>
      </c>
      <c r="N450">
        <v>2.62</v>
      </c>
      <c r="O450" s="498">
        <v>2.7083333334303461E-2</v>
      </c>
    </row>
    <row r="451" spans="1:15" x14ac:dyDescent="0.2">
      <c r="A451">
        <v>450</v>
      </c>
      <c r="B451" t="s">
        <v>97</v>
      </c>
      <c r="C451">
        <v>1</v>
      </c>
      <c r="D451">
        <v>0.05</v>
      </c>
      <c r="E451">
        <v>0.05</v>
      </c>
      <c r="F451" s="446">
        <v>43168.065972222219</v>
      </c>
      <c r="G451">
        <v>0.95350000000000001</v>
      </c>
      <c r="H451" s="446">
        <v>43168.065972222219</v>
      </c>
      <c r="I451">
        <v>0.95350000000000001</v>
      </c>
      <c r="J451" s="446">
        <v>43175.623611111114</v>
      </c>
      <c r="K451">
        <v>0.95379999999999998</v>
      </c>
      <c r="L451">
        <v>0</v>
      </c>
      <c r="M451">
        <v>3</v>
      </c>
      <c r="N451">
        <v>2.48</v>
      </c>
      <c r="O451" s="498">
        <v>5.5576388888948713</v>
      </c>
    </row>
    <row r="452" spans="1:15" x14ac:dyDescent="0.2">
      <c r="A452">
        <v>451</v>
      </c>
      <c r="B452" t="s">
        <v>97</v>
      </c>
      <c r="C452">
        <v>1</v>
      </c>
      <c r="D452">
        <v>0.05</v>
      </c>
      <c r="E452">
        <v>0.05</v>
      </c>
      <c r="F452" s="446">
        <v>43177.876388888886</v>
      </c>
      <c r="G452">
        <v>0.95240000000000002</v>
      </c>
      <c r="H452" s="446">
        <v>43177.876388888886</v>
      </c>
      <c r="I452">
        <v>0.95240000000000002</v>
      </c>
      <c r="J452" s="446">
        <v>43177.879166666666</v>
      </c>
      <c r="K452">
        <v>0.95289999999999997</v>
      </c>
      <c r="L452">
        <v>0</v>
      </c>
      <c r="M452">
        <v>5</v>
      </c>
      <c r="N452">
        <v>2.62</v>
      </c>
      <c r="O452" s="498">
        <v>-0.99722222222044365</v>
      </c>
    </row>
    <row r="453" spans="1:15" x14ac:dyDescent="0.2">
      <c r="A453">
        <v>452</v>
      </c>
      <c r="B453" t="s">
        <v>97</v>
      </c>
      <c r="C453">
        <v>1</v>
      </c>
      <c r="D453">
        <v>0.05</v>
      </c>
      <c r="E453">
        <v>0.05</v>
      </c>
      <c r="F453" s="446">
        <v>43179.584027777775</v>
      </c>
      <c r="G453">
        <v>0.95579999999999998</v>
      </c>
      <c r="H453" s="446">
        <v>43179.584027777775</v>
      </c>
      <c r="I453">
        <v>0.95579999999999998</v>
      </c>
      <c r="J453" s="446">
        <v>43179.842361111114</v>
      </c>
      <c r="K453">
        <v>0.95630000000000004</v>
      </c>
      <c r="L453">
        <v>0</v>
      </c>
      <c r="M453">
        <v>5</v>
      </c>
      <c r="N453">
        <v>2.62</v>
      </c>
      <c r="O453" s="498">
        <v>0.25833333333866904</v>
      </c>
    </row>
    <row r="454" spans="1:15" x14ac:dyDescent="0.2">
      <c r="A454">
        <v>453</v>
      </c>
      <c r="B454" t="s">
        <v>97</v>
      </c>
      <c r="C454">
        <v>4</v>
      </c>
      <c r="D454">
        <v>1.56</v>
      </c>
      <c r="E454">
        <v>1.61</v>
      </c>
      <c r="F454" s="446">
        <v>43179.904861111114</v>
      </c>
      <c r="G454">
        <v>0.95669999999999999</v>
      </c>
      <c r="H454" s="446">
        <v>43185.875694444447</v>
      </c>
      <c r="I454">
        <v>0.94620000000000004</v>
      </c>
      <c r="J454" s="446">
        <v>43186.413194444445</v>
      </c>
      <c r="K454">
        <v>0.94710000000000016</v>
      </c>
      <c r="L454">
        <v>105</v>
      </c>
      <c r="M454">
        <v>9.000000000001819</v>
      </c>
      <c r="N454">
        <v>102.51999999999998</v>
      </c>
      <c r="O454" s="498">
        <v>4.5083333333313931</v>
      </c>
    </row>
    <row r="455" spans="1:15" x14ac:dyDescent="0.2">
      <c r="A455">
        <v>454</v>
      </c>
      <c r="B455" t="s">
        <v>97</v>
      </c>
      <c r="C455">
        <v>1</v>
      </c>
      <c r="D455">
        <v>0.05</v>
      </c>
      <c r="E455">
        <v>0.05</v>
      </c>
      <c r="F455" s="446">
        <v>43186.488194444442</v>
      </c>
      <c r="G455">
        <v>0.94830000000000003</v>
      </c>
      <c r="H455" s="446">
        <v>43186.488194444442</v>
      </c>
      <c r="I455">
        <v>0.94830000000000003</v>
      </c>
      <c r="J455" s="446">
        <v>43186.49722222222</v>
      </c>
      <c r="K455">
        <v>0.94879999999999998</v>
      </c>
      <c r="L455">
        <v>0</v>
      </c>
      <c r="M455">
        <v>5</v>
      </c>
      <c r="N455">
        <v>2.63</v>
      </c>
      <c r="O455" s="498">
        <v>9.0277777781011537E-3</v>
      </c>
    </row>
    <row r="456" spans="1:15" x14ac:dyDescent="0.2">
      <c r="A456">
        <v>455</v>
      </c>
      <c r="B456" t="s">
        <v>97</v>
      </c>
      <c r="C456">
        <v>1</v>
      </c>
      <c r="D456">
        <v>0.05</v>
      </c>
      <c r="E456">
        <v>0.05</v>
      </c>
      <c r="F456" s="446">
        <v>43187.376388888886</v>
      </c>
      <c r="G456">
        <v>0.95120000000000005</v>
      </c>
      <c r="H456" s="446">
        <v>43187.376388888886</v>
      </c>
      <c r="I456">
        <v>0.95120000000000005</v>
      </c>
      <c r="J456" s="446">
        <v>43187.381944444445</v>
      </c>
      <c r="K456">
        <v>0.95169999999999999</v>
      </c>
      <c r="L456">
        <v>0</v>
      </c>
      <c r="M456">
        <v>5</v>
      </c>
      <c r="N456">
        <v>2.63</v>
      </c>
      <c r="O456" s="498">
        <v>5.5555555591126904E-3</v>
      </c>
    </row>
    <row r="457" spans="1:15" x14ac:dyDescent="0.2">
      <c r="A457">
        <v>456</v>
      </c>
      <c r="B457" t="s">
        <v>97</v>
      </c>
      <c r="C457">
        <v>1</v>
      </c>
      <c r="D457">
        <v>0.05</v>
      </c>
      <c r="E457">
        <v>0.05</v>
      </c>
      <c r="F457" s="446">
        <v>43187.521527777775</v>
      </c>
      <c r="G457">
        <v>0.95250000000000001</v>
      </c>
      <c r="H457" s="446">
        <v>43187.521527777775</v>
      </c>
      <c r="I457">
        <v>0.95250000000000001</v>
      </c>
      <c r="J457" s="446">
        <v>43187.548611111109</v>
      </c>
      <c r="K457">
        <v>0.95299999999999996</v>
      </c>
      <c r="L457">
        <v>0</v>
      </c>
      <c r="M457">
        <v>5</v>
      </c>
      <c r="N457">
        <v>2.62</v>
      </c>
      <c r="O457" s="498">
        <v>2.7083333334303461E-2</v>
      </c>
    </row>
    <row r="458" spans="1:15" x14ac:dyDescent="0.2">
      <c r="A458">
        <v>457</v>
      </c>
      <c r="B458" t="s">
        <v>97</v>
      </c>
      <c r="C458">
        <v>1</v>
      </c>
      <c r="D458">
        <v>0.05</v>
      </c>
      <c r="E458">
        <v>0.05</v>
      </c>
      <c r="F458" s="446">
        <v>43187.570138888892</v>
      </c>
      <c r="G458">
        <v>0.95469999999999999</v>
      </c>
      <c r="H458" s="446">
        <v>43187.570138888892</v>
      </c>
      <c r="I458">
        <v>0.95469999999999999</v>
      </c>
      <c r="J458" s="446">
        <v>43187.573611111111</v>
      </c>
      <c r="K458">
        <v>0.95520000000000005</v>
      </c>
      <c r="L458">
        <v>0</v>
      </c>
      <c r="M458">
        <v>5</v>
      </c>
      <c r="N458">
        <v>2.62</v>
      </c>
      <c r="O458" s="498">
        <v>3.4722222189884633E-3</v>
      </c>
    </row>
    <row r="459" spans="1:15" x14ac:dyDescent="0.2">
      <c r="A459">
        <v>458</v>
      </c>
      <c r="B459" t="s">
        <v>97</v>
      </c>
      <c r="C459">
        <v>1</v>
      </c>
      <c r="D459">
        <v>0.05</v>
      </c>
      <c r="E459">
        <v>0.05</v>
      </c>
      <c r="F459" s="446">
        <v>43187.574305555558</v>
      </c>
      <c r="G459">
        <v>0.95550000000000002</v>
      </c>
      <c r="H459" s="446">
        <v>43187.574305555558</v>
      </c>
      <c r="I459">
        <v>0.95550000000000002</v>
      </c>
      <c r="J459" s="446">
        <v>43187.575694444444</v>
      </c>
      <c r="K459">
        <v>0.95599999999999996</v>
      </c>
      <c r="L459">
        <v>0</v>
      </c>
      <c r="M459">
        <v>5</v>
      </c>
      <c r="N459">
        <v>2.62</v>
      </c>
      <c r="O459" s="498">
        <v>1.3888888861401938E-3</v>
      </c>
    </row>
    <row r="460" spans="1:15" x14ac:dyDescent="0.2">
      <c r="A460">
        <v>459</v>
      </c>
      <c r="B460" t="s">
        <v>97</v>
      </c>
      <c r="C460">
        <v>1</v>
      </c>
      <c r="D460">
        <v>0.05</v>
      </c>
      <c r="E460">
        <v>0.05</v>
      </c>
      <c r="F460" s="446">
        <v>43187.668749999997</v>
      </c>
      <c r="G460">
        <v>0.9546</v>
      </c>
      <c r="H460" s="446">
        <v>43187.668749999997</v>
      </c>
      <c r="I460">
        <v>0.9546</v>
      </c>
      <c r="J460" s="446">
        <v>43187.728472222225</v>
      </c>
      <c r="K460">
        <v>0.95509999999999995</v>
      </c>
      <c r="L460">
        <v>0</v>
      </c>
      <c r="M460">
        <v>5</v>
      </c>
      <c r="N460">
        <v>2.62</v>
      </c>
      <c r="O460" s="498">
        <v>5.9722222227719612E-2</v>
      </c>
    </row>
    <row r="461" spans="1:15" x14ac:dyDescent="0.2">
      <c r="A461">
        <v>460</v>
      </c>
      <c r="B461" t="s">
        <v>97</v>
      </c>
      <c r="C461">
        <v>1</v>
      </c>
      <c r="D461">
        <v>0.05</v>
      </c>
      <c r="E461">
        <v>0.05</v>
      </c>
      <c r="F461" s="446">
        <v>43187.742361111108</v>
      </c>
      <c r="G461">
        <v>0.95650000000000002</v>
      </c>
      <c r="H461" s="446">
        <v>43187.742361111108</v>
      </c>
      <c r="I461">
        <v>0.95650000000000002</v>
      </c>
      <c r="J461" s="446">
        <v>43187.763194444444</v>
      </c>
      <c r="K461">
        <v>0.95700000000000007</v>
      </c>
      <c r="L461">
        <v>0</v>
      </c>
      <c r="M461">
        <v>5</v>
      </c>
      <c r="N461">
        <v>2.61</v>
      </c>
      <c r="O461" s="498">
        <v>2.0833333335758653E-2</v>
      </c>
    </row>
    <row r="462" spans="1:15" x14ac:dyDescent="0.2">
      <c r="A462">
        <v>461</v>
      </c>
      <c r="B462" t="s">
        <v>97</v>
      </c>
      <c r="C462">
        <v>1</v>
      </c>
      <c r="D462">
        <v>0.05</v>
      </c>
      <c r="E462">
        <v>0.05</v>
      </c>
      <c r="F462" s="446">
        <v>43187.763888888891</v>
      </c>
      <c r="G462">
        <v>0.9577</v>
      </c>
      <c r="H462" s="446">
        <v>43187.763888888891</v>
      </c>
      <c r="I462">
        <v>0.9577</v>
      </c>
      <c r="J462" s="446">
        <v>43188.404861111114</v>
      </c>
      <c r="K462">
        <v>0.95810000000000006</v>
      </c>
      <c r="L462">
        <v>0</v>
      </c>
      <c r="M462">
        <v>4</v>
      </c>
      <c r="N462">
        <v>2.48</v>
      </c>
      <c r="O462" s="498">
        <v>0.64097222222335404</v>
      </c>
    </row>
    <row r="463" spans="1:15" x14ac:dyDescent="0.2">
      <c r="A463">
        <v>462</v>
      </c>
      <c r="B463" t="s">
        <v>97</v>
      </c>
      <c r="C463">
        <v>1</v>
      </c>
      <c r="D463">
        <v>0.05</v>
      </c>
      <c r="E463">
        <v>0.05</v>
      </c>
      <c r="F463" s="446">
        <v>43188.584027777775</v>
      </c>
      <c r="G463">
        <v>0.95579999999999998</v>
      </c>
      <c r="H463" s="446">
        <v>43188.584027777775</v>
      </c>
      <c r="I463">
        <v>0.95579999999999998</v>
      </c>
      <c r="J463" s="446">
        <v>43188.59652777778</v>
      </c>
      <c r="K463">
        <v>0.95630000000000004</v>
      </c>
      <c r="L463">
        <v>0</v>
      </c>
      <c r="M463">
        <v>5</v>
      </c>
      <c r="N463">
        <v>2.61</v>
      </c>
      <c r="O463" s="498">
        <v>1.2500000004365575E-2</v>
      </c>
    </row>
    <row r="464" spans="1:15" x14ac:dyDescent="0.2">
      <c r="A464">
        <v>463</v>
      </c>
      <c r="B464" t="s">
        <v>97</v>
      </c>
      <c r="C464">
        <v>1</v>
      </c>
      <c r="D464">
        <v>0.05</v>
      </c>
      <c r="E464">
        <v>0.05</v>
      </c>
      <c r="F464" s="446">
        <v>43188.604861111111</v>
      </c>
      <c r="G464">
        <v>0.9556</v>
      </c>
      <c r="H464" s="446">
        <v>43188.604861111111</v>
      </c>
      <c r="I464">
        <v>0.9556</v>
      </c>
      <c r="J464" s="446">
        <v>43188.615277777775</v>
      </c>
      <c r="K464">
        <v>0.95609999999999995</v>
      </c>
      <c r="L464">
        <v>0</v>
      </c>
      <c r="M464">
        <v>5</v>
      </c>
      <c r="N464">
        <v>2.61</v>
      </c>
      <c r="O464" s="498">
        <v>1.0416666664241347E-2</v>
      </c>
    </row>
    <row r="465" spans="1:15" x14ac:dyDescent="0.2">
      <c r="A465">
        <v>464</v>
      </c>
      <c r="B465" t="s">
        <v>97</v>
      </c>
      <c r="C465">
        <v>1</v>
      </c>
      <c r="D465">
        <v>0.05</v>
      </c>
      <c r="E465">
        <v>0.05</v>
      </c>
      <c r="F465" s="446">
        <v>43188.623611111114</v>
      </c>
      <c r="G465">
        <v>0.95740000000000003</v>
      </c>
      <c r="H465" s="446">
        <v>43188.623611111114</v>
      </c>
      <c r="I465">
        <v>0.95740000000000003</v>
      </c>
      <c r="J465" s="446">
        <v>43188.624305555553</v>
      </c>
      <c r="K465">
        <v>0.95789999999999997</v>
      </c>
      <c r="L465">
        <v>0</v>
      </c>
      <c r="M465">
        <v>5</v>
      </c>
      <c r="N465">
        <v>2.61</v>
      </c>
      <c r="O465" s="498">
        <v>6.9444443943211809E-4</v>
      </c>
    </row>
    <row r="466" spans="1:15" x14ac:dyDescent="0.2">
      <c r="A466">
        <v>465</v>
      </c>
      <c r="B466" t="s">
        <v>97</v>
      </c>
      <c r="C466">
        <v>3</v>
      </c>
      <c r="D466">
        <v>0.49</v>
      </c>
      <c r="E466">
        <v>0.70000000000000007</v>
      </c>
      <c r="F466" s="446">
        <v>43188.624305555553</v>
      </c>
      <c r="G466">
        <v>0.95820000000000005</v>
      </c>
      <c r="H466" s="446">
        <v>43189.637499999997</v>
      </c>
      <c r="I466">
        <v>0.95430000000000004</v>
      </c>
      <c r="J466" s="446">
        <v>43193.453472222223</v>
      </c>
      <c r="K466">
        <v>0.95679999999999998</v>
      </c>
      <c r="L466">
        <v>39</v>
      </c>
      <c r="M466">
        <v>25</v>
      </c>
      <c r="N466">
        <v>140.77999999999997</v>
      </c>
      <c r="O466" s="498">
        <v>2.8291666666700621</v>
      </c>
    </row>
    <row r="467" spans="1:15" x14ac:dyDescent="0.2">
      <c r="A467">
        <v>466</v>
      </c>
      <c r="B467" t="s">
        <v>97</v>
      </c>
      <c r="C467">
        <v>1</v>
      </c>
      <c r="D467">
        <v>0.05</v>
      </c>
      <c r="E467">
        <v>0.05</v>
      </c>
      <c r="F467" s="446">
        <v>43193.535416666666</v>
      </c>
      <c r="G467">
        <v>0.95760000000000001</v>
      </c>
      <c r="H467" s="446">
        <v>43193.535416666666</v>
      </c>
      <c r="I467">
        <v>0.95760000000000001</v>
      </c>
      <c r="J467" s="446">
        <v>43193.552083333336</v>
      </c>
      <c r="K467">
        <v>0.95810000000000006</v>
      </c>
      <c r="L467">
        <v>0</v>
      </c>
      <c r="M467">
        <v>5</v>
      </c>
      <c r="N467">
        <v>2.61</v>
      </c>
      <c r="O467" s="498">
        <v>1.6666666670062114E-2</v>
      </c>
    </row>
    <row r="468" spans="1:15" x14ac:dyDescent="0.2">
      <c r="A468">
        <v>467</v>
      </c>
      <c r="B468" t="s">
        <v>97</v>
      </c>
      <c r="C468">
        <v>1</v>
      </c>
      <c r="D468">
        <v>0.05</v>
      </c>
      <c r="E468">
        <v>0.05</v>
      </c>
      <c r="F468" s="446">
        <v>43193.554861111108</v>
      </c>
      <c r="G468">
        <v>0.9587</v>
      </c>
      <c r="H468" s="446">
        <v>43193.554861111108</v>
      </c>
      <c r="I468">
        <v>0.9587</v>
      </c>
      <c r="J468" s="446">
        <v>43193.569444444445</v>
      </c>
      <c r="K468">
        <v>0.95920000000000005</v>
      </c>
      <c r="L468">
        <v>0</v>
      </c>
      <c r="M468">
        <v>5</v>
      </c>
      <c r="N468">
        <v>2.61</v>
      </c>
      <c r="O468" s="498">
        <v>1.4583333337213844E-2</v>
      </c>
    </row>
    <row r="469" spans="1:15" x14ac:dyDescent="0.2">
      <c r="A469">
        <v>468</v>
      </c>
      <c r="B469" t="s">
        <v>97</v>
      </c>
      <c r="C469">
        <v>1</v>
      </c>
      <c r="D469">
        <v>0.05</v>
      </c>
      <c r="E469">
        <v>0.05</v>
      </c>
      <c r="F469" s="446">
        <v>43193.65625</v>
      </c>
      <c r="G469">
        <v>0.95960000000000001</v>
      </c>
      <c r="H469" s="446">
        <v>43193.65625</v>
      </c>
      <c r="I469">
        <v>0.95960000000000001</v>
      </c>
      <c r="J469" s="446">
        <v>43194.75</v>
      </c>
      <c r="K469">
        <v>0.96009999999999995</v>
      </c>
      <c r="L469">
        <v>0</v>
      </c>
      <c r="M469">
        <v>5</v>
      </c>
      <c r="N469">
        <v>2.73</v>
      </c>
      <c r="O469" s="498">
        <v>1.09375</v>
      </c>
    </row>
    <row r="470" spans="1:15" x14ac:dyDescent="0.2">
      <c r="A470">
        <v>469</v>
      </c>
      <c r="B470" t="s">
        <v>97</v>
      </c>
      <c r="C470">
        <v>1</v>
      </c>
      <c r="D470">
        <v>0.05</v>
      </c>
      <c r="E470">
        <v>0.05</v>
      </c>
      <c r="F470" s="446">
        <v>43195.292361111111</v>
      </c>
      <c r="G470">
        <v>0.96250000000000002</v>
      </c>
      <c r="H470" s="446">
        <v>43195.292361111111</v>
      </c>
      <c r="I470">
        <v>0.96250000000000002</v>
      </c>
      <c r="J470" s="446">
        <v>43195.299305555556</v>
      </c>
      <c r="K470">
        <v>0.96299999999999997</v>
      </c>
      <c r="L470">
        <v>0</v>
      </c>
      <c r="M470">
        <v>5</v>
      </c>
      <c r="N470">
        <v>2.6</v>
      </c>
      <c r="O470" s="498">
        <v>6.9444444452528842E-3</v>
      </c>
    </row>
    <row r="471" spans="1:15" x14ac:dyDescent="0.2">
      <c r="A471">
        <v>470</v>
      </c>
      <c r="B471" t="s">
        <v>97</v>
      </c>
      <c r="C471">
        <v>1</v>
      </c>
      <c r="D471">
        <v>0.05</v>
      </c>
      <c r="E471">
        <v>0.05</v>
      </c>
      <c r="F471" s="446">
        <v>43195.626388888886</v>
      </c>
      <c r="G471">
        <v>0.96330000000000005</v>
      </c>
      <c r="H471" s="446">
        <v>43195.626388888886</v>
      </c>
      <c r="I471">
        <v>0.96330000000000005</v>
      </c>
      <c r="J471" s="446">
        <v>43195.642361111109</v>
      </c>
      <c r="K471">
        <v>0.96379999999999999</v>
      </c>
      <c r="L471">
        <v>0</v>
      </c>
      <c r="M471">
        <v>5</v>
      </c>
      <c r="N471">
        <v>2.59</v>
      </c>
      <c r="O471" s="498">
        <v>1.5972222223354038E-2</v>
      </c>
    </row>
    <row r="472" spans="1:15" x14ac:dyDescent="0.2">
      <c r="A472">
        <v>471</v>
      </c>
      <c r="B472" t="s">
        <v>97</v>
      </c>
      <c r="C472">
        <v>4</v>
      </c>
      <c r="D472">
        <v>1.56</v>
      </c>
      <c r="E472">
        <v>2.1</v>
      </c>
      <c r="F472" s="446">
        <v>43196.501388888886</v>
      </c>
      <c r="G472">
        <v>0.9647</v>
      </c>
      <c r="H472" s="446">
        <v>43202.228472222225</v>
      </c>
      <c r="I472">
        <v>0.95989999999999998</v>
      </c>
      <c r="J472" s="446">
        <v>43202.374305555553</v>
      </c>
      <c r="K472">
        <v>0.9606933333333334</v>
      </c>
      <c r="L472">
        <v>48</v>
      </c>
      <c r="M472">
        <v>7.9333333333343035</v>
      </c>
      <c r="N472">
        <v>72.72</v>
      </c>
      <c r="O472" s="498">
        <v>3.8729166666671517</v>
      </c>
    </row>
    <row r="473" spans="1:15" x14ac:dyDescent="0.2">
      <c r="A473">
        <v>472</v>
      </c>
      <c r="B473" t="s">
        <v>97</v>
      </c>
      <c r="C473">
        <v>1</v>
      </c>
      <c r="D473">
        <v>0.05</v>
      </c>
      <c r="E473">
        <v>0.05</v>
      </c>
      <c r="F473" s="446">
        <v>43202.375</v>
      </c>
      <c r="G473">
        <v>0.96140000000000003</v>
      </c>
      <c r="H473" s="446">
        <v>43202.375</v>
      </c>
      <c r="I473">
        <v>0.96140000000000003</v>
      </c>
      <c r="J473" s="446">
        <v>43202.384722222225</v>
      </c>
      <c r="K473">
        <v>0.96189999999999998</v>
      </c>
      <c r="L473">
        <v>0</v>
      </c>
      <c r="M473">
        <v>5</v>
      </c>
      <c r="N473">
        <v>2.6</v>
      </c>
      <c r="O473" s="498">
        <v>9.7222222248092294E-3</v>
      </c>
    </row>
    <row r="474" spans="1:15" x14ac:dyDescent="0.2">
      <c r="A474">
        <v>473</v>
      </c>
      <c r="B474" t="s">
        <v>97</v>
      </c>
      <c r="C474">
        <v>1</v>
      </c>
      <c r="D474">
        <v>0.05</v>
      </c>
      <c r="E474">
        <v>0.05</v>
      </c>
      <c r="F474" s="446">
        <v>43202.463888888888</v>
      </c>
      <c r="G474">
        <v>0.96299999999999997</v>
      </c>
      <c r="H474" s="446">
        <v>43202.463888888888</v>
      </c>
      <c r="I474">
        <v>0.96299999999999997</v>
      </c>
      <c r="J474" s="446">
        <v>43202.499305555553</v>
      </c>
      <c r="K474">
        <v>0.96350000000000002</v>
      </c>
      <c r="L474">
        <v>0</v>
      </c>
      <c r="M474">
        <v>5</v>
      </c>
      <c r="N474">
        <v>2.59</v>
      </c>
      <c r="O474" s="498">
        <v>3.5416666665696539E-2</v>
      </c>
    </row>
    <row r="475" spans="1:15" x14ac:dyDescent="0.2">
      <c r="A475">
        <v>474</v>
      </c>
      <c r="B475" t="s">
        <v>97</v>
      </c>
      <c r="C475">
        <v>1</v>
      </c>
      <c r="D475">
        <v>0.06</v>
      </c>
      <c r="E475">
        <v>0.06</v>
      </c>
      <c r="F475" s="446">
        <v>43202.540972222225</v>
      </c>
      <c r="G475">
        <v>0.9637</v>
      </c>
      <c r="H475" s="446">
        <v>43202.540972222225</v>
      </c>
      <c r="I475">
        <v>0.9637</v>
      </c>
      <c r="J475" s="446">
        <v>43202.581250000003</v>
      </c>
      <c r="K475">
        <v>0.96419999999999995</v>
      </c>
      <c r="L475">
        <v>0</v>
      </c>
      <c r="M475">
        <v>5</v>
      </c>
      <c r="N475">
        <v>3.11</v>
      </c>
      <c r="O475" s="498">
        <v>4.0277777778101154E-2</v>
      </c>
    </row>
    <row r="476" spans="1:15" x14ac:dyDescent="0.2">
      <c r="A476">
        <v>475</v>
      </c>
      <c r="B476" t="s">
        <v>97</v>
      </c>
      <c r="C476">
        <v>1</v>
      </c>
      <c r="D476">
        <v>0.06</v>
      </c>
      <c r="E476">
        <v>0.06</v>
      </c>
      <c r="F476" s="446">
        <v>43202.581944444442</v>
      </c>
      <c r="G476">
        <v>0.96479999999999999</v>
      </c>
      <c r="H476" s="446">
        <v>43202.581944444442</v>
      </c>
      <c r="I476">
        <v>0.96479999999999999</v>
      </c>
      <c r="J476" s="446">
        <v>43207.584027777775</v>
      </c>
      <c r="K476">
        <v>0.96519999999999984</v>
      </c>
      <c r="L476">
        <v>0</v>
      </c>
      <c r="M476">
        <v>3.999999999998181</v>
      </c>
      <c r="N476">
        <v>2.96</v>
      </c>
      <c r="O476" s="498">
        <v>3.0020833333328483</v>
      </c>
    </row>
    <row r="477" spans="1:15" x14ac:dyDescent="0.2">
      <c r="A477">
        <v>476</v>
      </c>
      <c r="B477" t="s">
        <v>97</v>
      </c>
      <c r="C477">
        <v>1</v>
      </c>
      <c r="D477">
        <v>0.06</v>
      </c>
      <c r="E477">
        <v>0.06</v>
      </c>
      <c r="F477" s="446">
        <v>43207.603472222225</v>
      </c>
      <c r="G477">
        <v>0.9667</v>
      </c>
      <c r="H477" s="446">
        <v>43207.603472222225</v>
      </c>
      <c r="I477">
        <v>0.9667</v>
      </c>
      <c r="J477" s="446">
        <v>43207.663194444445</v>
      </c>
      <c r="K477">
        <v>0.96719999999999995</v>
      </c>
      <c r="L477">
        <v>0</v>
      </c>
      <c r="M477">
        <v>5</v>
      </c>
      <c r="N477">
        <v>3.1</v>
      </c>
      <c r="O477" s="498">
        <v>5.9722222220443655E-2</v>
      </c>
    </row>
    <row r="478" spans="1:15" x14ac:dyDescent="0.2">
      <c r="A478">
        <v>477</v>
      </c>
      <c r="B478" t="s">
        <v>97</v>
      </c>
      <c r="C478">
        <v>1</v>
      </c>
      <c r="D478">
        <v>0.06</v>
      </c>
      <c r="E478">
        <v>0.06</v>
      </c>
      <c r="F478" s="446">
        <v>43207.669444444444</v>
      </c>
      <c r="G478">
        <v>0.9677</v>
      </c>
      <c r="H478" s="446">
        <v>43207.669444444444</v>
      </c>
      <c r="I478">
        <v>0.9677</v>
      </c>
      <c r="J478" s="446">
        <v>43208.291666666664</v>
      </c>
      <c r="K478">
        <v>0.96819999999999995</v>
      </c>
      <c r="L478">
        <v>0</v>
      </c>
      <c r="M478">
        <v>5</v>
      </c>
      <c r="N478">
        <v>3.26</v>
      </c>
      <c r="O478" s="498">
        <v>0.62222222222044365</v>
      </c>
    </row>
    <row r="479" spans="1:15" x14ac:dyDescent="0.2">
      <c r="A479">
        <v>478</v>
      </c>
      <c r="B479" t="s">
        <v>97</v>
      </c>
      <c r="C479">
        <v>1</v>
      </c>
      <c r="D479">
        <v>0.06</v>
      </c>
      <c r="E479">
        <v>0.06</v>
      </c>
      <c r="F479" s="446">
        <v>43208.297222222223</v>
      </c>
      <c r="G479">
        <v>0.9698</v>
      </c>
      <c r="H479" s="446">
        <v>43208.297222222223</v>
      </c>
      <c r="I479">
        <v>0.9698</v>
      </c>
      <c r="J479" s="446">
        <v>43209.435416666667</v>
      </c>
      <c r="K479">
        <v>0.97019999999999995</v>
      </c>
      <c r="L479">
        <v>0</v>
      </c>
      <c r="M479">
        <v>4</v>
      </c>
      <c r="N479">
        <v>2.94</v>
      </c>
      <c r="O479" s="498">
        <v>1.1381944444437977</v>
      </c>
    </row>
    <row r="480" spans="1:15" x14ac:dyDescent="0.2">
      <c r="A480">
        <v>479</v>
      </c>
      <c r="B480" t="s">
        <v>97</v>
      </c>
      <c r="C480">
        <v>1</v>
      </c>
      <c r="D480">
        <v>0.06</v>
      </c>
      <c r="E480">
        <v>0.06</v>
      </c>
      <c r="F480" s="446">
        <v>43209.436111111114</v>
      </c>
      <c r="G480">
        <v>0.97070000000000001</v>
      </c>
      <c r="H480" s="446">
        <v>43209.436111111114</v>
      </c>
      <c r="I480">
        <v>0.97070000000000001</v>
      </c>
      <c r="J480" s="446">
        <v>43209.65</v>
      </c>
      <c r="K480">
        <v>0.97119999999999995</v>
      </c>
      <c r="L480">
        <v>0</v>
      </c>
      <c r="M480">
        <v>5</v>
      </c>
      <c r="N480">
        <v>3.09</v>
      </c>
      <c r="O480" s="498">
        <v>0.21388888888759539</v>
      </c>
    </row>
    <row r="481" spans="1:15" x14ac:dyDescent="0.2">
      <c r="A481">
        <v>480</v>
      </c>
      <c r="B481" t="s">
        <v>97</v>
      </c>
      <c r="C481">
        <v>1</v>
      </c>
      <c r="D481">
        <v>0.06</v>
      </c>
      <c r="E481">
        <v>0.06</v>
      </c>
      <c r="F481" s="446">
        <v>43209.650694444441</v>
      </c>
      <c r="G481">
        <v>0.97160000000000002</v>
      </c>
      <c r="H481" s="446">
        <v>43209.650694444441</v>
      </c>
      <c r="I481">
        <v>0.97160000000000002</v>
      </c>
      <c r="J481" s="446">
        <v>43209.658333333333</v>
      </c>
      <c r="K481">
        <v>0.97209999999999996</v>
      </c>
      <c r="L481">
        <v>0</v>
      </c>
      <c r="M481">
        <v>5</v>
      </c>
      <c r="N481">
        <v>3.09</v>
      </c>
      <c r="O481" s="498">
        <v>7.6388888919609599E-3</v>
      </c>
    </row>
    <row r="482" spans="1:15" x14ac:dyDescent="0.2">
      <c r="A482">
        <v>481</v>
      </c>
      <c r="B482" t="s">
        <v>97</v>
      </c>
      <c r="C482">
        <v>1</v>
      </c>
      <c r="D482">
        <v>0.06</v>
      </c>
      <c r="E482">
        <v>0.06</v>
      </c>
      <c r="F482" s="446">
        <v>43209.679861111108</v>
      </c>
      <c r="G482">
        <v>0.97160000000000002</v>
      </c>
      <c r="H482" s="446">
        <v>43209.679861111108</v>
      </c>
      <c r="I482">
        <v>0.97160000000000002</v>
      </c>
      <c r="J482" s="446">
        <v>43209.750694444447</v>
      </c>
      <c r="K482">
        <v>0.97209999999999996</v>
      </c>
      <c r="L482">
        <v>0</v>
      </c>
      <c r="M482">
        <v>5</v>
      </c>
      <c r="N482">
        <v>3.09</v>
      </c>
      <c r="O482" s="498">
        <v>7.0833333338669036E-2</v>
      </c>
    </row>
    <row r="483" spans="1:15" x14ac:dyDescent="0.2">
      <c r="A483">
        <v>482</v>
      </c>
      <c r="B483" t="s">
        <v>97</v>
      </c>
      <c r="C483">
        <v>1</v>
      </c>
      <c r="D483">
        <v>0.06</v>
      </c>
      <c r="E483">
        <v>0.06</v>
      </c>
      <c r="F483" s="446">
        <v>43209.917361111111</v>
      </c>
      <c r="G483">
        <v>0.97150000000000003</v>
      </c>
      <c r="H483" s="446">
        <v>43209.917361111111</v>
      </c>
      <c r="I483">
        <v>0.97150000000000003</v>
      </c>
      <c r="J483" s="446">
        <v>43210.061111111114</v>
      </c>
      <c r="K483">
        <v>0.97199999999999998</v>
      </c>
      <c r="L483">
        <v>0</v>
      </c>
      <c r="M483">
        <v>5</v>
      </c>
      <c r="N483">
        <v>3.25</v>
      </c>
      <c r="O483" s="498">
        <v>0.14375000000291038</v>
      </c>
    </row>
    <row r="484" spans="1:15" x14ac:dyDescent="0.2">
      <c r="A484">
        <v>483</v>
      </c>
      <c r="B484" t="s">
        <v>97</v>
      </c>
      <c r="C484">
        <v>1</v>
      </c>
      <c r="D484">
        <v>0.06</v>
      </c>
      <c r="E484">
        <v>0.06</v>
      </c>
      <c r="F484" s="446">
        <v>43210.302777777775</v>
      </c>
      <c r="G484">
        <v>0.97189999999999999</v>
      </c>
      <c r="H484" s="446">
        <v>43210.302777777775</v>
      </c>
      <c r="I484">
        <v>0.97189999999999999</v>
      </c>
      <c r="J484" s="446">
        <v>43210.356249999997</v>
      </c>
      <c r="K484">
        <v>0.97240000000000004</v>
      </c>
      <c r="L484">
        <v>0</v>
      </c>
      <c r="M484">
        <v>5</v>
      </c>
      <c r="N484">
        <v>3.09</v>
      </c>
      <c r="O484" s="498">
        <v>5.3472222221898846E-2</v>
      </c>
    </row>
    <row r="485" spans="1:15" x14ac:dyDescent="0.2">
      <c r="A485">
        <v>484</v>
      </c>
      <c r="B485" t="s">
        <v>97</v>
      </c>
      <c r="C485">
        <v>1</v>
      </c>
      <c r="D485">
        <v>0.06</v>
      </c>
      <c r="E485">
        <v>0.06</v>
      </c>
      <c r="F485" s="446">
        <v>43210.559027777781</v>
      </c>
      <c r="G485">
        <v>0.97460000000000002</v>
      </c>
      <c r="H485" s="446">
        <v>43210.559027777781</v>
      </c>
      <c r="I485">
        <v>0.97460000000000002</v>
      </c>
      <c r="J485" s="446">
        <v>43210.575694444444</v>
      </c>
      <c r="K485">
        <v>0.97509999999999997</v>
      </c>
      <c r="L485">
        <v>0</v>
      </c>
      <c r="M485">
        <v>5</v>
      </c>
      <c r="N485">
        <v>3.08</v>
      </c>
      <c r="O485" s="498">
        <v>1.6666666662786156E-2</v>
      </c>
    </row>
    <row r="486" spans="1:15" x14ac:dyDescent="0.2">
      <c r="A486">
        <v>485</v>
      </c>
      <c r="B486" t="s">
        <v>97</v>
      </c>
      <c r="C486">
        <v>1</v>
      </c>
      <c r="D486">
        <v>0.06</v>
      </c>
      <c r="E486">
        <v>0.06</v>
      </c>
      <c r="F486" s="446">
        <v>43210.597222222219</v>
      </c>
      <c r="G486">
        <v>0.97519999999999996</v>
      </c>
      <c r="H486" s="446">
        <v>43210.597222222219</v>
      </c>
      <c r="I486">
        <v>0.97519999999999996</v>
      </c>
      <c r="J486" s="446">
        <v>43210.618055555555</v>
      </c>
      <c r="K486">
        <v>0.97570000000000001</v>
      </c>
      <c r="L486">
        <v>0</v>
      </c>
      <c r="M486">
        <v>5</v>
      </c>
      <c r="N486">
        <v>3.07</v>
      </c>
      <c r="O486" s="498">
        <v>2.0833333335758653E-2</v>
      </c>
    </row>
    <row r="487" spans="1:15" x14ac:dyDescent="0.2">
      <c r="A487">
        <v>486</v>
      </c>
      <c r="B487" t="s">
        <v>97</v>
      </c>
      <c r="C487">
        <v>1</v>
      </c>
      <c r="D487">
        <v>0.06</v>
      </c>
      <c r="E487">
        <v>0.06</v>
      </c>
      <c r="F487" s="446">
        <v>43210.629166666666</v>
      </c>
      <c r="G487">
        <v>0.97470000000000001</v>
      </c>
      <c r="H487" s="446">
        <v>43210.629166666666</v>
      </c>
      <c r="I487">
        <v>0.97470000000000001</v>
      </c>
      <c r="J487" s="446">
        <v>43210.827777777777</v>
      </c>
      <c r="K487">
        <v>0.97519999999999996</v>
      </c>
      <c r="L487">
        <v>0</v>
      </c>
      <c r="M487">
        <v>5</v>
      </c>
      <c r="N487">
        <v>3.08</v>
      </c>
      <c r="O487" s="498">
        <v>0.19861111111094942</v>
      </c>
    </row>
    <row r="488" spans="1:15" x14ac:dyDescent="0.2">
      <c r="A488">
        <v>487</v>
      </c>
      <c r="B488" t="s">
        <v>97</v>
      </c>
      <c r="C488">
        <v>1</v>
      </c>
      <c r="D488">
        <v>0.06</v>
      </c>
      <c r="E488">
        <v>0.06</v>
      </c>
      <c r="F488" s="446">
        <v>43212.936111111114</v>
      </c>
      <c r="G488">
        <v>0.97570000000000001</v>
      </c>
      <c r="H488" s="446">
        <v>43212.936111111114</v>
      </c>
      <c r="I488">
        <v>0.97570000000000001</v>
      </c>
      <c r="J488" s="446">
        <v>43212.991666666669</v>
      </c>
      <c r="K488">
        <v>0.97619999999999996</v>
      </c>
      <c r="L488">
        <v>0</v>
      </c>
      <c r="M488">
        <v>5</v>
      </c>
      <c r="N488">
        <v>3.07</v>
      </c>
      <c r="O488" s="498">
        <v>-0.94444444444525288</v>
      </c>
    </row>
    <row r="489" spans="1:15" x14ac:dyDescent="0.2">
      <c r="A489">
        <v>488</v>
      </c>
      <c r="B489" t="s">
        <v>97</v>
      </c>
      <c r="C489">
        <v>1</v>
      </c>
      <c r="D489">
        <v>0.06</v>
      </c>
      <c r="E489">
        <v>0.06</v>
      </c>
      <c r="F489" s="446">
        <v>43213.305555555555</v>
      </c>
      <c r="G489">
        <v>0.97570000000000001</v>
      </c>
      <c r="H489" s="446">
        <v>43213.305555555555</v>
      </c>
      <c r="I489">
        <v>0.97570000000000001</v>
      </c>
      <c r="J489" s="446">
        <v>43213.332638888889</v>
      </c>
      <c r="K489">
        <v>0.97619999999999996</v>
      </c>
      <c r="L489">
        <v>0</v>
      </c>
      <c r="M489">
        <v>5</v>
      </c>
      <c r="N489">
        <v>3.07</v>
      </c>
      <c r="O489" s="498">
        <v>2.7083333334303461E-2</v>
      </c>
    </row>
    <row r="490" spans="1:15" x14ac:dyDescent="0.2">
      <c r="A490">
        <v>489</v>
      </c>
      <c r="B490" t="s">
        <v>97</v>
      </c>
      <c r="C490">
        <v>1</v>
      </c>
      <c r="D490">
        <v>0.06</v>
      </c>
      <c r="E490">
        <v>0.06</v>
      </c>
      <c r="F490" s="446">
        <v>43213.574999999997</v>
      </c>
      <c r="G490">
        <v>0.9768</v>
      </c>
      <c r="H490" s="446">
        <v>43213.574999999997</v>
      </c>
      <c r="I490">
        <v>0.9768</v>
      </c>
      <c r="J490" s="446">
        <v>43213.587500000001</v>
      </c>
      <c r="K490">
        <v>0.97729999999999995</v>
      </c>
      <c r="L490">
        <v>0</v>
      </c>
      <c r="M490">
        <v>5</v>
      </c>
      <c r="N490">
        <v>3.07</v>
      </c>
      <c r="O490" s="498">
        <v>1.2500000004365575E-2</v>
      </c>
    </row>
    <row r="491" spans="1:15" x14ac:dyDescent="0.2">
      <c r="A491">
        <v>490</v>
      </c>
      <c r="B491" t="s">
        <v>97</v>
      </c>
      <c r="C491">
        <v>1</v>
      </c>
      <c r="D491">
        <v>0.06</v>
      </c>
      <c r="E491">
        <v>0.06</v>
      </c>
      <c r="F491" s="446">
        <v>43214.522222222222</v>
      </c>
      <c r="G491">
        <v>0.97870000000000001</v>
      </c>
      <c r="H491" s="446">
        <v>43214.522222222222</v>
      </c>
      <c r="I491">
        <v>0.97870000000000001</v>
      </c>
      <c r="J491" s="446">
        <v>43214.53125</v>
      </c>
      <c r="K491">
        <v>0.97919999999999996</v>
      </c>
      <c r="L491">
        <v>0</v>
      </c>
      <c r="M491">
        <v>5</v>
      </c>
      <c r="N491">
        <v>3.06</v>
      </c>
      <c r="O491" s="498">
        <v>9.0277777781011537E-3</v>
      </c>
    </row>
    <row r="492" spans="1:15" x14ac:dyDescent="0.2">
      <c r="A492">
        <v>491</v>
      </c>
      <c r="B492" t="s">
        <v>97</v>
      </c>
      <c r="C492">
        <v>1</v>
      </c>
      <c r="D492">
        <v>0.06</v>
      </c>
      <c r="E492">
        <v>0.06</v>
      </c>
      <c r="F492" s="446">
        <v>43215.589583333334</v>
      </c>
      <c r="G492">
        <v>0.9839</v>
      </c>
      <c r="H492" s="446">
        <v>43215.589583333334</v>
      </c>
      <c r="I492">
        <v>0.9839</v>
      </c>
      <c r="J492" s="446">
        <v>43215.602777777778</v>
      </c>
      <c r="K492">
        <v>0.98440000000000005</v>
      </c>
      <c r="L492">
        <v>0</v>
      </c>
      <c r="M492">
        <v>5</v>
      </c>
      <c r="N492">
        <v>3.05</v>
      </c>
      <c r="O492" s="498">
        <v>1.3194444443797693E-2</v>
      </c>
    </row>
    <row r="493" spans="1:15" x14ac:dyDescent="0.2">
      <c r="A493">
        <v>492</v>
      </c>
      <c r="B493" t="s">
        <v>97</v>
      </c>
      <c r="C493">
        <v>1</v>
      </c>
      <c r="D493">
        <v>0.06</v>
      </c>
      <c r="E493">
        <v>0.06</v>
      </c>
      <c r="F493" s="446">
        <v>43216.265972222223</v>
      </c>
      <c r="G493">
        <v>0.98299999999999998</v>
      </c>
      <c r="H493" s="446">
        <v>43216.265972222223</v>
      </c>
      <c r="I493">
        <v>0.98299999999999998</v>
      </c>
      <c r="J493" s="446">
        <v>43216.306250000001</v>
      </c>
      <c r="K493">
        <v>0.98350000000000004</v>
      </c>
      <c r="L493">
        <v>0</v>
      </c>
      <c r="M493">
        <v>5</v>
      </c>
      <c r="N493">
        <v>3.05</v>
      </c>
      <c r="O493" s="498">
        <v>4.0277777778101154E-2</v>
      </c>
    </row>
    <row r="494" spans="1:15" x14ac:dyDescent="0.2">
      <c r="A494">
        <v>493</v>
      </c>
      <c r="B494" t="s">
        <v>97</v>
      </c>
      <c r="C494">
        <v>1</v>
      </c>
      <c r="D494">
        <v>0.06</v>
      </c>
      <c r="E494">
        <v>0.06</v>
      </c>
      <c r="F494" s="446">
        <v>43216.5</v>
      </c>
      <c r="G494">
        <v>0.9849</v>
      </c>
      <c r="H494" s="446">
        <v>43216.5</v>
      </c>
      <c r="I494">
        <v>0.9849</v>
      </c>
      <c r="J494" s="446">
        <v>43216.587500000001</v>
      </c>
      <c r="K494">
        <v>0.98540000000000005</v>
      </c>
      <c r="L494">
        <v>0</v>
      </c>
      <c r="M494">
        <v>5</v>
      </c>
      <c r="N494">
        <v>3.04</v>
      </c>
      <c r="O494" s="498">
        <v>8.7500000001455192E-2</v>
      </c>
    </row>
    <row r="495" spans="1:15" x14ac:dyDescent="0.2">
      <c r="A495">
        <v>494</v>
      </c>
      <c r="B495" t="s">
        <v>97</v>
      </c>
      <c r="C495">
        <v>1</v>
      </c>
      <c r="D495">
        <v>0.06</v>
      </c>
      <c r="E495">
        <v>0.06</v>
      </c>
      <c r="F495" s="446">
        <v>43216.588888888888</v>
      </c>
      <c r="G495">
        <v>0.98560000000000003</v>
      </c>
      <c r="H495" s="446">
        <v>43216.588888888888</v>
      </c>
      <c r="I495">
        <v>0.98560000000000003</v>
      </c>
      <c r="J495" s="446">
        <v>43216.59097222222</v>
      </c>
      <c r="K495">
        <v>0.98609999999999998</v>
      </c>
      <c r="L495">
        <v>0</v>
      </c>
      <c r="M495">
        <v>5</v>
      </c>
      <c r="N495">
        <v>3.04</v>
      </c>
      <c r="O495" s="498">
        <v>2.0833333328482695E-3</v>
      </c>
    </row>
    <row r="496" spans="1:15" x14ac:dyDescent="0.2">
      <c r="A496">
        <v>495</v>
      </c>
      <c r="B496" t="s">
        <v>97</v>
      </c>
      <c r="C496">
        <v>1</v>
      </c>
      <c r="D496">
        <v>0.06</v>
      </c>
      <c r="E496">
        <v>0.06</v>
      </c>
      <c r="F496" s="446">
        <v>43216.592361111114</v>
      </c>
      <c r="G496">
        <v>0.98670000000000002</v>
      </c>
      <c r="H496" s="446">
        <v>43216.592361111114</v>
      </c>
      <c r="I496">
        <v>0.98670000000000002</v>
      </c>
      <c r="J496" s="446">
        <v>43216.594444444447</v>
      </c>
      <c r="K496">
        <v>0.98719999999999997</v>
      </c>
      <c r="L496">
        <v>0</v>
      </c>
      <c r="M496">
        <v>5</v>
      </c>
      <c r="N496">
        <v>3.04</v>
      </c>
      <c r="O496" s="498">
        <v>2.0833333328482695E-3</v>
      </c>
    </row>
    <row r="497" spans="1:15" x14ac:dyDescent="0.2">
      <c r="A497">
        <v>496</v>
      </c>
      <c r="B497" t="s">
        <v>97</v>
      </c>
      <c r="C497">
        <v>1</v>
      </c>
      <c r="D497">
        <v>0.06</v>
      </c>
      <c r="E497">
        <v>0.06</v>
      </c>
      <c r="F497" s="446">
        <v>43216.618055555555</v>
      </c>
      <c r="G497">
        <v>0.98850000000000005</v>
      </c>
      <c r="H497" s="446">
        <v>43216.618055555555</v>
      </c>
      <c r="I497">
        <v>0.98850000000000005</v>
      </c>
      <c r="J497" s="446">
        <v>43216.790277777778</v>
      </c>
      <c r="K497">
        <v>0.98899999999999999</v>
      </c>
      <c r="L497">
        <v>0</v>
      </c>
      <c r="M497">
        <v>5</v>
      </c>
      <c r="N497">
        <v>3.03</v>
      </c>
      <c r="O497" s="498">
        <v>0.17222222222335404</v>
      </c>
    </row>
    <row r="498" spans="1:15" x14ac:dyDescent="0.2">
      <c r="A498">
        <v>497</v>
      </c>
      <c r="B498" t="s">
        <v>97</v>
      </c>
      <c r="C498">
        <v>1</v>
      </c>
      <c r="D498">
        <v>0.06</v>
      </c>
      <c r="E498">
        <v>0.06</v>
      </c>
      <c r="F498" s="446">
        <v>43216.876388888886</v>
      </c>
      <c r="G498">
        <v>0.98870000000000002</v>
      </c>
      <c r="H498" s="446">
        <v>43216.876388888886</v>
      </c>
      <c r="I498">
        <v>0.98870000000000002</v>
      </c>
      <c r="J498" s="446">
        <v>43216.895833333336</v>
      </c>
      <c r="K498">
        <v>0.98919999999999997</v>
      </c>
      <c r="L498">
        <v>0</v>
      </c>
      <c r="M498">
        <v>5</v>
      </c>
      <c r="N498">
        <v>3.03</v>
      </c>
      <c r="O498" s="498">
        <v>1.9444444449618459E-2</v>
      </c>
    </row>
    <row r="499" spans="1:15" x14ac:dyDescent="0.2">
      <c r="A499">
        <v>498</v>
      </c>
      <c r="B499" t="s">
        <v>97</v>
      </c>
      <c r="C499">
        <v>1</v>
      </c>
      <c r="D499">
        <v>0.06</v>
      </c>
      <c r="E499">
        <v>0.06</v>
      </c>
      <c r="F499" s="446">
        <v>43216.897222222222</v>
      </c>
      <c r="G499">
        <v>0.98939999999999995</v>
      </c>
      <c r="H499" s="446">
        <v>43216.897222222222</v>
      </c>
      <c r="I499">
        <v>0.98939999999999995</v>
      </c>
      <c r="J499" s="446">
        <v>43217.259722222225</v>
      </c>
      <c r="K499">
        <v>0.9899</v>
      </c>
      <c r="L499">
        <v>0</v>
      </c>
      <c r="M499">
        <v>5</v>
      </c>
      <c r="N499">
        <v>3.19</v>
      </c>
      <c r="O499" s="498">
        <v>0.36250000000291038</v>
      </c>
    </row>
    <row r="500" spans="1:15" x14ac:dyDescent="0.2">
      <c r="A500">
        <v>499</v>
      </c>
      <c r="B500" t="s">
        <v>97</v>
      </c>
      <c r="C500">
        <v>1</v>
      </c>
      <c r="D500">
        <v>0.06</v>
      </c>
      <c r="E500">
        <v>0.06</v>
      </c>
      <c r="F500" s="446">
        <v>43217.370138888888</v>
      </c>
      <c r="G500">
        <v>0.99180000000000001</v>
      </c>
      <c r="H500" s="446">
        <v>43217.370138888888</v>
      </c>
      <c r="I500">
        <v>0.99180000000000001</v>
      </c>
      <c r="J500" s="446">
        <v>43221.320833333331</v>
      </c>
      <c r="K500">
        <v>0.99219999999999997</v>
      </c>
      <c r="L500">
        <v>0</v>
      </c>
      <c r="M500">
        <v>4</v>
      </c>
      <c r="N500">
        <v>2.73</v>
      </c>
      <c r="O500" s="498">
        <v>1.9506944444437977</v>
      </c>
    </row>
    <row r="501" spans="1:15" x14ac:dyDescent="0.2">
      <c r="A501">
        <v>500</v>
      </c>
      <c r="B501" t="s">
        <v>97</v>
      </c>
      <c r="C501">
        <v>1</v>
      </c>
      <c r="D501">
        <v>0.06</v>
      </c>
      <c r="E501">
        <v>0.06</v>
      </c>
      <c r="F501" s="446">
        <v>43221.558333333334</v>
      </c>
      <c r="G501">
        <v>0.99470000000000003</v>
      </c>
      <c r="H501" s="446">
        <v>43221.558333333334</v>
      </c>
      <c r="I501">
        <v>0.99470000000000003</v>
      </c>
      <c r="J501" s="446">
        <v>43221.579861111109</v>
      </c>
      <c r="K501">
        <v>0.99519999999999997</v>
      </c>
      <c r="L501">
        <v>0</v>
      </c>
      <c r="M501">
        <v>5</v>
      </c>
      <c r="N501">
        <v>3.01</v>
      </c>
      <c r="O501" s="498">
        <v>2.1527777775190771E-2</v>
      </c>
    </row>
    <row r="502" spans="1:15" x14ac:dyDescent="0.2">
      <c r="A502">
        <v>501</v>
      </c>
      <c r="B502" t="s">
        <v>97</v>
      </c>
      <c r="C502">
        <v>1</v>
      </c>
      <c r="D502">
        <v>0.06</v>
      </c>
      <c r="E502">
        <v>0.06</v>
      </c>
      <c r="F502" s="446">
        <v>43221.59097222222</v>
      </c>
      <c r="G502">
        <v>0.99580000000000002</v>
      </c>
      <c r="H502" s="446">
        <v>43221.59097222222</v>
      </c>
      <c r="I502">
        <v>0.99580000000000002</v>
      </c>
      <c r="J502" s="446">
        <v>43221.598611111112</v>
      </c>
      <c r="K502">
        <v>0.99629999999999996</v>
      </c>
      <c r="L502">
        <v>0</v>
      </c>
      <c r="M502">
        <v>5</v>
      </c>
      <c r="N502">
        <v>3.01</v>
      </c>
      <c r="O502" s="498">
        <v>7.6388888919609599E-3</v>
      </c>
    </row>
    <row r="503" spans="1:15" x14ac:dyDescent="0.2">
      <c r="A503">
        <v>502</v>
      </c>
      <c r="B503" t="s">
        <v>97</v>
      </c>
      <c r="C503">
        <v>1</v>
      </c>
      <c r="D503">
        <v>0.06</v>
      </c>
      <c r="E503">
        <v>0.06</v>
      </c>
      <c r="F503" s="446">
        <v>43221.599305555559</v>
      </c>
      <c r="G503">
        <v>0.99660000000000004</v>
      </c>
      <c r="H503" s="446">
        <v>43221.599305555559</v>
      </c>
      <c r="I503">
        <v>0.99660000000000004</v>
      </c>
      <c r="J503" s="446">
        <v>43222.566666666666</v>
      </c>
      <c r="K503">
        <v>0.99709999999999999</v>
      </c>
      <c r="L503">
        <v>0</v>
      </c>
      <c r="M503">
        <v>5</v>
      </c>
      <c r="N503">
        <v>3.17</v>
      </c>
      <c r="O503" s="498">
        <v>0.96736111110658385</v>
      </c>
    </row>
    <row r="504" spans="1:15" x14ac:dyDescent="0.2">
      <c r="A504">
        <v>503</v>
      </c>
      <c r="B504" t="s">
        <v>97</v>
      </c>
      <c r="C504">
        <v>1</v>
      </c>
      <c r="D504">
        <v>0.06</v>
      </c>
      <c r="E504">
        <v>0.06</v>
      </c>
      <c r="F504" s="446">
        <v>43222.572916666664</v>
      </c>
      <c r="G504">
        <v>0.998</v>
      </c>
      <c r="H504" s="446">
        <v>43222.572916666664</v>
      </c>
      <c r="I504">
        <v>0.998</v>
      </c>
      <c r="J504" s="446">
        <v>43222.584027777775</v>
      </c>
      <c r="K504">
        <v>0.99850000000000005</v>
      </c>
      <c r="L504">
        <v>0</v>
      </c>
      <c r="M504">
        <v>5</v>
      </c>
      <c r="N504">
        <v>3</v>
      </c>
      <c r="O504" s="498">
        <v>1.1111111110949423E-2</v>
      </c>
    </row>
    <row r="505" spans="1:15" x14ac:dyDescent="0.2">
      <c r="A505">
        <v>504</v>
      </c>
      <c r="B505" t="s">
        <v>97</v>
      </c>
      <c r="C505">
        <v>1</v>
      </c>
      <c r="D505">
        <v>0.06</v>
      </c>
      <c r="E505">
        <v>0.06</v>
      </c>
      <c r="F505" s="446">
        <v>43222.754861111112</v>
      </c>
      <c r="G505">
        <v>0.99690000000000001</v>
      </c>
      <c r="H505" s="446">
        <v>43222.754861111112</v>
      </c>
      <c r="I505">
        <v>0.99690000000000001</v>
      </c>
      <c r="J505" s="446">
        <v>43222.791666666664</v>
      </c>
      <c r="K505">
        <v>0.99739999999999995</v>
      </c>
      <c r="L505">
        <v>0</v>
      </c>
      <c r="M505">
        <v>5</v>
      </c>
      <c r="N505">
        <v>3.01</v>
      </c>
      <c r="O505" s="498">
        <v>3.6805555551836733E-2</v>
      </c>
    </row>
    <row r="506" spans="1:15" x14ac:dyDescent="0.2">
      <c r="A506">
        <v>505</v>
      </c>
      <c r="B506" t="s">
        <v>97</v>
      </c>
      <c r="C506">
        <v>1</v>
      </c>
      <c r="D506">
        <v>0.06</v>
      </c>
      <c r="E506">
        <v>0.06</v>
      </c>
      <c r="F506" s="446">
        <v>43222.792361111111</v>
      </c>
      <c r="G506">
        <v>0.99819999999999998</v>
      </c>
      <c r="H506" s="446">
        <v>43222.792361111111</v>
      </c>
      <c r="I506">
        <v>0.99819999999999998</v>
      </c>
      <c r="J506" s="446">
        <v>43222.813888888886</v>
      </c>
      <c r="K506">
        <v>0.99870000000000003</v>
      </c>
      <c r="L506">
        <v>0</v>
      </c>
      <c r="M506">
        <v>5</v>
      </c>
      <c r="N506">
        <v>3</v>
      </c>
      <c r="O506" s="498">
        <v>2.1527777775190771E-2</v>
      </c>
    </row>
    <row r="507" spans="1:15" x14ac:dyDescent="0.2">
      <c r="A507">
        <v>506</v>
      </c>
      <c r="B507" t="s">
        <v>97</v>
      </c>
      <c r="C507">
        <v>1</v>
      </c>
      <c r="D507">
        <v>0.06</v>
      </c>
      <c r="E507">
        <v>0.06</v>
      </c>
      <c r="F507" s="446">
        <v>43222.821527777778</v>
      </c>
      <c r="G507">
        <v>0.99970000000000003</v>
      </c>
      <c r="H507" s="446">
        <v>43222.821527777778</v>
      </c>
      <c r="I507">
        <v>0.99970000000000003</v>
      </c>
      <c r="J507" s="446">
        <v>43224.526388888888</v>
      </c>
      <c r="K507">
        <v>1.0001</v>
      </c>
      <c r="L507">
        <v>0</v>
      </c>
      <c r="M507">
        <v>4</v>
      </c>
      <c r="N507">
        <v>3.02</v>
      </c>
      <c r="O507" s="498">
        <v>1.7048611111094942</v>
      </c>
    </row>
    <row r="508" spans="1:15" x14ac:dyDescent="0.2">
      <c r="A508">
        <v>507</v>
      </c>
      <c r="B508" t="s">
        <v>97</v>
      </c>
      <c r="C508">
        <v>1</v>
      </c>
      <c r="D508">
        <v>0.06</v>
      </c>
      <c r="E508">
        <v>0.06</v>
      </c>
      <c r="F508" s="446">
        <v>43224.527083333334</v>
      </c>
      <c r="G508">
        <v>1.0009999999999999</v>
      </c>
      <c r="H508" s="446">
        <v>43224.527083333334</v>
      </c>
      <c r="I508">
        <v>1.0009999999999999</v>
      </c>
      <c r="J508" s="446">
        <v>43224.54583333333</v>
      </c>
      <c r="K508">
        <v>1.0015000000000001</v>
      </c>
      <c r="L508">
        <v>0</v>
      </c>
      <c r="M508">
        <v>5.000000000001819</v>
      </c>
      <c r="N508">
        <v>2.99</v>
      </c>
      <c r="O508" s="498">
        <v>1.8749999995634425E-2</v>
      </c>
    </row>
    <row r="509" spans="1:15" x14ac:dyDescent="0.2">
      <c r="A509">
        <v>508</v>
      </c>
      <c r="B509" t="s">
        <v>97</v>
      </c>
      <c r="C509">
        <v>2</v>
      </c>
      <c r="D509">
        <v>0.19</v>
      </c>
      <c r="E509">
        <v>0.25</v>
      </c>
      <c r="F509" s="446">
        <v>43224.54583333333</v>
      </c>
      <c r="G509">
        <v>1.0019</v>
      </c>
      <c r="H509" s="446">
        <v>43227.24722222222</v>
      </c>
      <c r="I509">
        <v>1.0004</v>
      </c>
      <c r="J509" s="446">
        <v>43227.294444444444</v>
      </c>
      <c r="K509">
        <v>1.002</v>
      </c>
      <c r="L509">
        <v>15</v>
      </c>
      <c r="M509">
        <v>16</v>
      </c>
      <c r="N509">
        <v>31.1</v>
      </c>
      <c r="O509" s="498">
        <v>0.74861111111385981</v>
      </c>
    </row>
    <row r="510" spans="1:15" x14ac:dyDescent="0.2">
      <c r="A510">
        <v>509</v>
      </c>
      <c r="B510" t="s">
        <v>97</v>
      </c>
      <c r="C510">
        <v>1</v>
      </c>
      <c r="D510">
        <v>0.06</v>
      </c>
      <c r="E510">
        <v>0.06</v>
      </c>
      <c r="F510" s="446">
        <v>43227.623611111114</v>
      </c>
      <c r="G510">
        <v>1.0035000000000001</v>
      </c>
      <c r="H510" s="446">
        <v>43227.623611111114</v>
      </c>
      <c r="I510">
        <v>1.0035000000000001</v>
      </c>
      <c r="J510" s="446">
        <v>43228.352083333331</v>
      </c>
      <c r="K510">
        <v>1.004</v>
      </c>
      <c r="L510">
        <v>0</v>
      </c>
      <c r="M510">
        <v>5</v>
      </c>
      <c r="N510">
        <v>3.15</v>
      </c>
      <c r="O510" s="498">
        <v>0.72847222221753327</v>
      </c>
    </row>
    <row r="511" spans="1:15" x14ac:dyDescent="0.2">
      <c r="A511">
        <v>510</v>
      </c>
      <c r="B511" t="s">
        <v>97</v>
      </c>
      <c r="C511">
        <v>1</v>
      </c>
      <c r="D511">
        <v>0.06</v>
      </c>
      <c r="E511">
        <v>0.06</v>
      </c>
      <c r="F511" s="446">
        <v>43228.504861111112</v>
      </c>
      <c r="G511">
        <v>1.0036</v>
      </c>
      <c r="H511" s="446">
        <v>43228.504861111112</v>
      </c>
      <c r="I511">
        <v>1.0036</v>
      </c>
      <c r="J511" s="446">
        <v>43229.061805555553</v>
      </c>
      <c r="K511">
        <v>1.0041</v>
      </c>
      <c r="L511">
        <v>0</v>
      </c>
      <c r="M511">
        <v>5</v>
      </c>
      <c r="N511">
        <v>3.15</v>
      </c>
      <c r="O511" s="498">
        <v>0.55694444444088731</v>
      </c>
    </row>
    <row r="512" spans="1:15" x14ac:dyDescent="0.2">
      <c r="A512">
        <v>511</v>
      </c>
      <c r="B512" t="s">
        <v>97</v>
      </c>
      <c r="C512">
        <v>1</v>
      </c>
      <c r="D512">
        <v>0.06</v>
      </c>
      <c r="E512">
        <v>0.06</v>
      </c>
      <c r="F512" s="446">
        <v>43229.321527777778</v>
      </c>
      <c r="G512">
        <v>1.0038</v>
      </c>
      <c r="H512" s="446">
        <v>43229.321527777778</v>
      </c>
      <c r="I512">
        <v>1.0038</v>
      </c>
      <c r="J512" s="446">
        <v>43229.667361111111</v>
      </c>
      <c r="K512">
        <v>1.0043</v>
      </c>
      <c r="L512">
        <v>0</v>
      </c>
      <c r="M512">
        <v>5</v>
      </c>
      <c r="N512">
        <v>2.99</v>
      </c>
      <c r="O512" s="498">
        <v>0.34583333333284827</v>
      </c>
    </row>
    <row r="513" spans="1:15" x14ac:dyDescent="0.2">
      <c r="A513">
        <v>512</v>
      </c>
      <c r="B513" t="s">
        <v>97</v>
      </c>
      <c r="C513">
        <v>1</v>
      </c>
      <c r="D513">
        <v>0.06</v>
      </c>
      <c r="E513">
        <v>0.06</v>
      </c>
      <c r="F513" s="446">
        <v>43229.674305555556</v>
      </c>
      <c r="G513">
        <v>1.0052000000000001</v>
      </c>
      <c r="H513" s="446">
        <v>43229.674305555556</v>
      </c>
      <c r="I513">
        <v>1.0052000000000001</v>
      </c>
      <c r="J513" s="446">
        <v>43230.024305555555</v>
      </c>
      <c r="K513">
        <v>1.0056</v>
      </c>
      <c r="L513">
        <v>0</v>
      </c>
      <c r="M513">
        <v>3.999999999998181</v>
      </c>
      <c r="N513">
        <v>2.86</v>
      </c>
      <c r="O513" s="498">
        <v>0.34999999999854481</v>
      </c>
    </row>
    <row r="514" spans="1:15" x14ac:dyDescent="0.2">
      <c r="A514">
        <v>513</v>
      </c>
      <c r="B514" t="s">
        <v>97</v>
      </c>
      <c r="C514">
        <v>1</v>
      </c>
      <c r="D514">
        <v>0.06</v>
      </c>
      <c r="E514">
        <v>0.06</v>
      </c>
      <c r="F514" s="446">
        <v>43230.522222222222</v>
      </c>
      <c r="G514">
        <v>1.0012000000000001</v>
      </c>
      <c r="H514" s="446">
        <v>43230.522222222222</v>
      </c>
      <c r="I514">
        <v>1.0012000000000001</v>
      </c>
      <c r="J514" s="446">
        <v>43230.572222222225</v>
      </c>
      <c r="K514">
        <v>1.0017</v>
      </c>
      <c r="L514">
        <v>0</v>
      </c>
      <c r="M514">
        <v>5</v>
      </c>
      <c r="N514">
        <v>2.99</v>
      </c>
      <c r="O514" s="498">
        <v>5.0000000002910383E-2</v>
      </c>
    </row>
    <row r="515" spans="1:15" x14ac:dyDescent="0.2">
      <c r="A515">
        <v>514</v>
      </c>
      <c r="B515" t="s">
        <v>97</v>
      </c>
      <c r="C515">
        <v>1</v>
      </c>
      <c r="D515">
        <v>0.06</v>
      </c>
      <c r="E515">
        <v>0.06</v>
      </c>
      <c r="F515" s="446">
        <v>43230.572222222225</v>
      </c>
      <c r="G515">
        <v>1.002</v>
      </c>
      <c r="H515" s="446">
        <v>43230.572222222225</v>
      </c>
      <c r="I515">
        <v>1.002</v>
      </c>
      <c r="J515" s="446">
        <v>43230.586111111108</v>
      </c>
      <c r="K515">
        <v>1.0024999999999999</v>
      </c>
      <c r="L515">
        <v>0</v>
      </c>
      <c r="M515">
        <v>5</v>
      </c>
      <c r="N515">
        <v>2.99</v>
      </c>
      <c r="O515" s="498">
        <v>1.3888888883229811E-2</v>
      </c>
    </row>
    <row r="516" spans="1:15" x14ac:dyDescent="0.2">
      <c r="A516">
        <v>515</v>
      </c>
      <c r="B516" t="s">
        <v>97</v>
      </c>
      <c r="C516">
        <v>1</v>
      </c>
      <c r="D516">
        <v>0.06</v>
      </c>
      <c r="E516">
        <v>0.06</v>
      </c>
      <c r="F516" s="446">
        <v>43230.600694444445</v>
      </c>
      <c r="G516">
        <v>1.0037</v>
      </c>
      <c r="H516" s="446">
        <v>43230.600694444445</v>
      </c>
      <c r="I516">
        <v>1.0037</v>
      </c>
      <c r="J516" s="446">
        <v>43230.624305555553</v>
      </c>
      <c r="K516">
        <v>1.0042</v>
      </c>
      <c r="L516">
        <v>0</v>
      </c>
      <c r="M516">
        <v>5</v>
      </c>
      <c r="N516">
        <v>2.99</v>
      </c>
      <c r="O516" s="498">
        <v>2.361111110803904E-2</v>
      </c>
    </row>
    <row r="517" spans="1:15" x14ac:dyDescent="0.2">
      <c r="A517">
        <v>516</v>
      </c>
      <c r="B517" t="s">
        <v>97</v>
      </c>
      <c r="C517">
        <v>1</v>
      </c>
      <c r="D517">
        <v>0.06</v>
      </c>
      <c r="E517">
        <v>0.06</v>
      </c>
      <c r="F517" s="446">
        <v>43230.887499999997</v>
      </c>
      <c r="G517">
        <v>1.0034000000000001</v>
      </c>
      <c r="H517" s="446">
        <v>43230.887499999997</v>
      </c>
      <c r="I517">
        <v>1.0034000000000001</v>
      </c>
      <c r="J517" s="446">
        <v>43231.275694444441</v>
      </c>
      <c r="K517">
        <v>1.0039</v>
      </c>
      <c r="L517">
        <v>0</v>
      </c>
      <c r="M517">
        <v>5</v>
      </c>
      <c r="N517">
        <v>3.15</v>
      </c>
      <c r="O517" s="498">
        <v>0.38819444444379769</v>
      </c>
    </row>
    <row r="518" spans="1:15" x14ac:dyDescent="0.2">
      <c r="A518">
        <v>517</v>
      </c>
      <c r="B518" t="s">
        <v>97</v>
      </c>
      <c r="C518">
        <v>1</v>
      </c>
      <c r="D518">
        <v>0.06</v>
      </c>
      <c r="E518">
        <v>0.06</v>
      </c>
      <c r="F518" s="446">
        <v>43231.588888888888</v>
      </c>
      <c r="G518">
        <v>0.99890000000000001</v>
      </c>
      <c r="H518" s="446">
        <v>43231.588888888888</v>
      </c>
      <c r="I518">
        <v>0.99890000000000001</v>
      </c>
      <c r="J518" s="446">
        <v>43231.606944444444</v>
      </c>
      <c r="K518">
        <v>0.99939999999999996</v>
      </c>
      <c r="L518">
        <v>0</v>
      </c>
      <c r="M518">
        <v>5</v>
      </c>
      <c r="N518">
        <v>3</v>
      </c>
      <c r="O518" s="498">
        <v>1.8055555556202307E-2</v>
      </c>
    </row>
    <row r="519" spans="1:15" x14ac:dyDescent="0.2">
      <c r="A519">
        <v>518</v>
      </c>
      <c r="B519" t="s">
        <v>97</v>
      </c>
      <c r="C519">
        <v>1</v>
      </c>
      <c r="D519">
        <v>0.06</v>
      </c>
      <c r="E519">
        <v>0.06</v>
      </c>
      <c r="F519" s="446">
        <v>43233.917361111111</v>
      </c>
      <c r="G519">
        <v>1.0005999999999999</v>
      </c>
      <c r="H519" s="446">
        <v>43233.917361111111</v>
      </c>
      <c r="I519">
        <v>1.0005999999999999</v>
      </c>
      <c r="J519" s="446">
        <v>43234.878472222219</v>
      </c>
      <c r="K519">
        <v>1.0011000000000001</v>
      </c>
      <c r="L519">
        <v>0</v>
      </c>
      <c r="M519">
        <v>5.000000000001819</v>
      </c>
      <c r="N519">
        <v>3.16</v>
      </c>
      <c r="O519" s="498">
        <v>-3.888888889196096E-2</v>
      </c>
    </row>
    <row r="520" spans="1:15" x14ac:dyDescent="0.2">
      <c r="A520">
        <v>519</v>
      </c>
      <c r="B520" t="s">
        <v>97</v>
      </c>
      <c r="C520">
        <v>1</v>
      </c>
      <c r="D520">
        <v>0.06</v>
      </c>
      <c r="E520">
        <v>0.06</v>
      </c>
      <c r="F520" s="446">
        <v>43235.521527777775</v>
      </c>
      <c r="G520">
        <v>1.0028999999999999</v>
      </c>
      <c r="H520" s="446">
        <v>43235.521527777775</v>
      </c>
      <c r="I520">
        <v>1.0028999999999999</v>
      </c>
      <c r="J520" s="446">
        <v>43235.526388888888</v>
      </c>
      <c r="K520">
        <v>1.0034000000000001</v>
      </c>
      <c r="L520">
        <v>0</v>
      </c>
      <c r="M520">
        <v>5.000000000001819</v>
      </c>
      <c r="N520">
        <v>2.99</v>
      </c>
      <c r="O520" s="498">
        <v>4.8611111124046147E-3</v>
      </c>
    </row>
    <row r="521" spans="1:15" x14ac:dyDescent="0.2">
      <c r="A521">
        <v>520</v>
      </c>
      <c r="B521" t="s">
        <v>97</v>
      </c>
      <c r="C521">
        <v>1</v>
      </c>
      <c r="D521">
        <v>0.06</v>
      </c>
      <c r="E521">
        <v>0.06</v>
      </c>
      <c r="F521" s="446">
        <v>43235.552083333336</v>
      </c>
      <c r="G521">
        <v>1.0028999999999999</v>
      </c>
      <c r="H521" s="446">
        <v>43235.552083333336</v>
      </c>
      <c r="I521">
        <v>1.0028999999999999</v>
      </c>
      <c r="J521" s="446">
        <v>43235.555555555555</v>
      </c>
      <c r="K521">
        <v>1.0034000000000001</v>
      </c>
      <c r="L521">
        <v>0</v>
      </c>
      <c r="M521">
        <v>5.000000000001819</v>
      </c>
      <c r="N521">
        <v>2.99</v>
      </c>
      <c r="O521" s="498">
        <v>3.4722222189884633E-3</v>
      </c>
    </row>
    <row r="522" spans="1:15" x14ac:dyDescent="0.2">
      <c r="A522">
        <v>521</v>
      </c>
      <c r="B522" t="s">
        <v>97</v>
      </c>
      <c r="C522">
        <v>1</v>
      </c>
      <c r="D522">
        <v>0.06</v>
      </c>
      <c r="E522">
        <v>0.06</v>
      </c>
      <c r="F522" s="446">
        <v>43235.722222222219</v>
      </c>
      <c r="G522">
        <v>1.0021</v>
      </c>
      <c r="H522" s="446">
        <v>43235.722222222219</v>
      </c>
      <c r="I522">
        <v>1.0021</v>
      </c>
      <c r="J522" s="446">
        <v>43235.762499999997</v>
      </c>
      <c r="K522">
        <v>1.0025999999999999</v>
      </c>
      <c r="L522">
        <v>0</v>
      </c>
      <c r="M522">
        <v>5</v>
      </c>
      <c r="N522">
        <v>2.99</v>
      </c>
      <c r="O522" s="498">
        <v>4.0277777778101154E-2</v>
      </c>
    </row>
    <row r="523" spans="1:15" x14ac:dyDescent="0.2">
      <c r="A523">
        <v>522</v>
      </c>
      <c r="B523" t="s">
        <v>97</v>
      </c>
      <c r="C523">
        <v>1</v>
      </c>
      <c r="D523">
        <v>0.06</v>
      </c>
      <c r="E523">
        <v>0.06</v>
      </c>
      <c r="F523" s="446">
        <v>43235.886111111111</v>
      </c>
      <c r="G523">
        <v>1.0017</v>
      </c>
      <c r="H523" s="446">
        <v>43235.886111111111</v>
      </c>
      <c r="I523">
        <v>1.0017</v>
      </c>
      <c r="J523" s="446">
        <v>43237.404861111114</v>
      </c>
      <c r="K523">
        <v>1.0021</v>
      </c>
      <c r="L523">
        <v>0</v>
      </c>
      <c r="M523">
        <v>4</v>
      </c>
      <c r="N523">
        <v>3.01</v>
      </c>
      <c r="O523" s="498">
        <v>1.5187500000029104</v>
      </c>
    </row>
    <row r="524" spans="1:15" x14ac:dyDescent="0.2">
      <c r="A524">
        <v>523</v>
      </c>
      <c r="B524" t="s">
        <v>97</v>
      </c>
      <c r="C524">
        <v>1</v>
      </c>
      <c r="D524">
        <v>0.06</v>
      </c>
      <c r="E524">
        <v>0.06</v>
      </c>
      <c r="F524" s="446">
        <v>43237.515972222223</v>
      </c>
      <c r="G524">
        <v>1.0023</v>
      </c>
      <c r="H524" s="446">
        <v>43237.515972222223</v>
      </c>
      <c r="I524">
        <v>1.0023</v>
      </c>
      <c r="J524" s="446">
        <v>43237.533333333333</v>
      </c>
      <c r="K524">
        <v>1.0027999999999999</v>
      </c>
      <c r="L524">
        <v>0</v>
      </c>
      <c r="M524">
        <v>5</v>
      </c>
      <c r="N524">
        <v>2.99</v>
      </c>
      <c r="O524" s="498">
        <v>1.7361111109494232E-2</v>
      </c>
    </row>
    <row r="525" spans="1:15" x14ac:dyDescent="0.2">
      <c r="A525">
        <v>524</v>
      </c>
      <c r="B525" t="s">
        <v>97</v>
      </c>
      <c r="C525">
        <v>4</v>
      </c>
      <c r="D525">
        <v>1.87</v>
      </c>
      <c r="E525">
        <v>2.71</v>
      </c>
      <c r="F525" s="446">
        <v>43237.626388888886</v>
      </c>
      <c r="G525">
        <v>1.0025999999999999</v>
      </c>
      <c r="H525" s="446">
        <v>43245.01458333333</v>
      </c>
      <c r="I525">
        <v>0.99209999999999998</v>
      </c>
      <c r="J525" s="446">
        <v>43248.459722222222</v>
      </c>
      <c r="K525">
        <v>0.99380000000000013</v>
      </c>
      <c r="L525">
        <v>105</v>
      </c>
      <c r="M525">
        <v>17.000000000001819</v>
      </c>
      <c r="N525">
        <v>158.42000000000002</v>
      </c>
      <c r="O525" s="498">
        <v>6.8333333333357587</v>
      </c>
    </row>
    <row r="526" spans="1:15" x14ac:dyDescent="0.2">
      <c r="A526">
        <v>525</v>
      </c>
      <c r="B526" t="s">
        <v>97</v>
      </c>
      <c r="C526">
        <v>1</v>
      </c>
      <c r="D526">
        <v>0.06</v>
      </c>
      <c r="E526">
        <v>0.06</v>
      </c>
      <c r="F526" s="446">
        <v>43248.46597222222</v>
      </c>
      <c r="G526">
        <v>0.99470000000000003</v>
      </c>
      <c r="H526" s="446">
        <v>43248.46597222222</v>
      </c>
      <c r="I526">
        <v>0.99470000000000003</v>
      </c>
      <c r="J526" s="446">
        <v>43248.529166666667</v>
      </c>
      <c r="K526">
        <v>0.99519999999999997</v>
      </c>
      <c r="L526">
        <v>0</v>
      </c>
      <c r="M526">
        <v>5</v>
      </c>
      <c r="N526">
        <v>3.01</v>
      </c>
      <c r="O526" s="498">
        <v>6.3194444446708076E-2</v>
      </c>
    </row>
    <row r="527" spans="1:15" x14ac:dyDescent="0.2">
      <c r="A527">
        <v>526</v>
      </c>
      <c r="B527" t="s">
        <v>97</v>
      </c>
      <c r="C527">
        <v>1</v>
      </c>
      <c r="D527">
        <v>0.06</v>
      </c>
      <c r="E527">
        <v>0.06</v>
      </c>
      <c r="F527" s="446">
        <v>43249.372916666667</v>
      </c>
      <c r="G527">
        <v>0.99390000000000001</v>
      </c>
      <c r="H527" s="446">
        <v>43249.372916666667</v>
      </c>
      <c r="I527">
        <v>0.99390000000000001</v>
      </c>
      <c r="J527" s="446">
        <v>43249.381249999999</v>
      </c>
      <c r="K527">
        <v>0.99439999999999995</v>
      </c>
      <c r="L527">
        <v>0</v>
      </c>
      <c r="M527">
        <v>5</v>
      </c>
      <c r="N527">
        <v>3.02</v>
      </c>
      <c r="O527" s="498">
        <v>8.333333331393078E-3</v>
      </c>
    </row>
    <row r="528" spans="1:15" x14ac:dyDescent="0.2">
      <c r="A528">
        <v>527</v>
      </c>
      <c r="B528" t="s">
        <v>97</v>
      </c>
      <c r="C528">
        <v>1</v>
      </c>
      <c r="D528">
        <v>0.06</v>
      </c>
      <c r="E528">
        <v>0.06</v>
      </c>
      <c r="F528" s="446">
        <v>43249.396527777775</v>
      </c>
      <c r="G528">
        <v>0.99580000000000002</v>
      </c>
      <c r="H528" s="446">
        <v>43249.396527777775</v>
      </c>
      <c r="I528">
        <v>0.99580000000000002</v>
      </c>
      <c r="J528" s="446">
        <v>43249.404861111114</v>
      </c>
      <c r="K528">
        <v>0.99629999999999996</v>
      </c>
      <c r="L528">
        <v>0</v>
      </c>
      <c r="M528">
        <v>5</v>
      </c>
      <c r="N528">
        <v>3.01</v>
      </c>
      <c r="O528" s="498">
        <v>8.3333333386690356E-3</v>
      </c>
    </row>
    <row r="529" spans="1:15" x14ac:dyDescent="0.2">
      <c r="A529">
        <v>528</v>
      </c>
      <c r="B529" t="s">
        <v>97</v>
      </c>
      <c r="C529">
        <v>1</v>
      </c>
      <c r="D529">
        <v>0.06</v>
      </c>
      <c r="E529">
        <v>0.06</v>
      </c>
      <c r="F529" s="446">
        <v>43249.407638888886</v>
      </c>
      <c r="G529">
        <v>0.997</v>
      </c>
      <c r="H529" s="446">
        <v>43249.407638888886</v>
      </c>
      <c r="I529">
        <v>0.997</v>
      </c>
      <c r="J529" s="446">
        <v>43249.484027777777</v>
      </c>
      <c r="K529">
        <v>0.99750000000000005</v>
      </c>
      <c r="L529">
        <v>0</v>
      </c>
      <c r="M529">
        <v>5</v>
      </c>
      <c r="N529">
        <v>3.01</v>
      </c>
      <c r="O529" s="498">
        <v>7.6388888890505768E-2</v>
      </c>
    </row>
    <row r="530" spans="1:15" x14ac:dyDescent="0.2">
      <c r="A530">
        <v>529</v>
      </c>
      <c r="B530" t="s">
        <v>97</v>
      </c>
      <c r="C530">
        <v>1</v>
      </c>
      <c r="D530">
        <v>0.06</v>
      </c>
      <c r="E530">
        <v>0.06</v>
      </c>
      <c r="F530" s="446">
        <v>43249.484722222223</v>
      </c>
      <c r="G530">
        <v>0.99780000000000002</v>
      </c>
      <c r="H530" s="446">
        <v>43249.484722222223</v>
      </c>
      <c r="I530">
        <v>0.99780000000000002</v>
      </c>
      <c r="J530" s="446">
        <v>43249.490972222222</v>
      </c>
      <c r="K530">
        <v>0.99829999999999997</v>
      </c>
      <c r="L530">
        <v>0</v>
      </c>
      <c r="M530">
        <v>5</v>
      </c>
      <c r="N530">
        <v>3.01</v>
      </c>
      <c r="O530" s="498">
        <v>6.2499999985448085E-3</v>
      </c>
    </row>
    <row r="531" spans="1:15" x14ac:dyDescent="0.2">
      <c r="A531">
        <v>530</v>
      </c>
      <c r="B531" t="s">
        <v>97</v>
      </c>
      <c r="C531">
        <v>4</v>
      </c>
      <c r="D531">
        <v>1.87</v>
      </c>
      <c r="E531">
        <v>2.52</v>
      </c>
      <c r="F531" s="446">
        <v>43249.491666666669</v>
      </c>
      <c r="G531">
        <v>0.99860000000000004</v>
      </c>
      <c r="H531" s="446">
        <v>43252.053472222222</v>
      </c>
      <c r="I531">
        <v>0.98619999999999997</v>
      </c>
      <c r="J531" s="446">
        <v>43252.125</v>
      </c>
      <c r="K531">
        <v>0.98722341269841274</v>
      </c>
      <c r="L531">
        <v>124</v>
      </c>
      <c r="M531">
        <v>10.234126984127215</v>
      </c>
      <c r="N531">
        <v>97.009999999999991</v>
      </c>
      <c r="O531" s="498">
        <v>2.6333333333313931</v>
      </c>
    </row>
    <row r="532" spans="1:15" x14ac:dyDescent="0.2">
      <c r="A532">
        <v>531</v>
      </c>
      <c r="B532" t="s">
        <v>97</v>
      </c>
      <c r="C532">
        <v>2</v>
      </c>
      <c r="D532">
        <v>0.19</v>
      </c>
      <c r="E532">
        <v>0.25</v>
      </c>
      <c r="F532" s="446">
        <v>43252.290972222225</v>
      </c>
      <c r="G532">
        <v>0.98950000000000005</v>
      </c>
      <c r="H532" s="446">
        <v>43252.518055555556</v>
      </c>
      <c r="I532">
        <v>0.98780000000000001</v>
      </c>
      <c r="J532" s="446">
        <v>43252.53402777778</v>
      </c>
      <c r="K532">
        <v>0.98939999999999995</v>
      </c>
      <c r="L532">
        <v>17</v>
      </c>
      <c r="M532">
        <v>16</v>
      </c>
      <c r="N532">
        <v>30.12</v>
      </c>
      <c r="O532" s="498">
        <v>0.24305555555474712</v>
      </c>
    </row>
    <row r="533" spans="1:15" x14ac:dyDescent="0.2">
      <c r="A533">
        <v>532</v>
      </c>
      <c r="B533" t="s">
        <v>97</v>
      </c>
      <c r="C533">
        <v>3</v>
      </c>
      <c r="D533">
        <v>1.87</v>
      </c>
      <c r="E533">
        <v>2.12</v>
      </c>
      <c r="F533" s="446">
        <v>43252.583333333336</v>
      </c>
      <c r="G533">
        <v>0.99129999999999996</v>
      </c>
      <c r="H533" s="446">
        <v>43259.521527777775</v>
      </c>
      <c r="I533">
        <v>0.98540000000000005</v>
      </c>
      <c r="J533" s="446">
        <v>43259.527777777781</v>
      </c>
      <c r="K533">
        <v>0.98649999999999993</v>
      </c>
      <c r="L533">
        <v>59</v>
      </c>
      <c r="M533">
        <v>11</v>
      </c>
      <c r="N533">
        <v>132.79</v>
      </c>
      <c r="O533" s="498">
        <v>4.9444444444452529</v>
      </c>
    </row>
    <row r="534" spans="1:15" x14ac:dyDescent="0.2">
      <c r="A534">
        <v>533</v>
      </c>
      <c r="B534" t="s">
        <v>97</v>
      </c>
      <c r="C534">
        <v>1</v>
      </c>
      <c r="D534">
        <v>0.59</v>
      </c>
      <c r="E534">
        <v>0.59</v>
      </c>
      <c r="F534" s="446">
        <v>43259.527777777781</v>
      </c>
      <c r="G534">
        <v>0.9869</v>
      </c>
      <c r="H534" s="446">
        <v>43259.527777777781</v>
      </c>
      <c r="I534">
        <v>0.9869</v>
      </c>
      <c r="J534" s="446">
        <v>43259.52847222222</v>
      </c>
      <c r="K534">
        <v>0.98680000000000001</v>
      </c>
      <c r="L534">
        <v>0</v>
      </c>
      <c r="M534">
        <v>-1</v>
      </c>
      <c r="N534">
        <v>-5.98</v>
      </c>
      <c r="O534" s="498">
        <v>6.9444443943211809E-4</v>
      </c>
    </row>
    <row r="535" spans="1:15" x14ac:dyDescent="0.2">
      <c r="A535">
        <v>534</v>
      </c>
      <c r="B535" t="s">
        <v>97</v>
      </c>
      <c r="C535">
        <v>1</v>
      </c>
      <c r="D535">
        <v>7.0000000000000007E-2</v>
      </c>
      <c r="E535">
        <v>7.0000000000000007E-2</v>
      </c>
      <c r="F535" s="446">
        <v>43259.52847222222</v>
      </c>
      <c r="G535">
        <v>0.98719999999999997</v>
      </c>
      <c r="H535" s="446">
        <v>43259.52847222222</v>
      </c>
      <c r="I535">
        <v>0.98719999999999997</v>
      </c>
      <c r="J535" s="446">
        <v>43259.531944444447</v>
      </c>
      <c r="K535">
        <v>0.98770000000000002</v>
      </c>
      <c r="L535">
        <v>0</v>
      </c>
      <c r="M535">
        <v>5</v>
      </c>
      <c r="N535">
        <v>3.54</v>
      </c>
      <c r="O535" s="498">
        <v>3.4722222262644209E-3</v>
      </c>
    </row>
    <row r="536" spans="1:15" x14ac:dyDescent="0.2">
      <c r="A536">
        <v>535</v>
      </c>
      <c r="B536" t="s">
        <v>97</v>
      </c>
      <c r="C536">
        <v>1</v>
      </c>
      <c r="D536">
        <v>7.0000000000000007E-2</v>
      </c>
      <c r="E536">
        <v>7.0000000000000007E-2</v>
      </c>
      <c r="F536" s="446">
        <v>43259.540277777778</v>
      </c>
      <c r="G536">
        <v>0.98850000000000005</v>
      </c>
      <c r="H536" s="446">
        <v>43259.540277777778</v>
      </c>
      <c r="I536">
        <v>0.98850000000000005</v>
      </c>
      <c r="J536" s="446">
        <v>43264.336805555555</v>
      </c>
      <c r="K536">
        <v>0.9889</v>
      </c>
      <c r="L536">
        <v>0</v>
      </c>
      <c r="M536">
        <v>4</v>
      </c>
      <c r="N536">
        <v>3.37</v>
      </c>
      <c r="O536" s="498">
        <v>2.796527777776646</v>
      </c>
    </row>
    <row r="537" spans="1:15" x14ac:dyDescent="0.2">
      <c r="A537">
        <v>536</v>
      </c>
      <c r="B537" t="s">
        <v>97</v>
      </c>
      <c r="C537">
        <v>1</v>
      </c>
      <c r="D537">
        <v>7.0000000000000007E-2</v>
      </c>
      <c r="E537">
        <v>7.0000000000000007E-2</v>
      </c>
      <c r="F537" s="446">
        <v>43264.337500000001</v>
      </c>
      <c r="G537">
        <v>0.98950000000000005</v>
      </c>
      <c r="H537" s="446">
        <v>43264.337500000001</v>
      </c>
      <c r="I537">
        <v>0.98950000000000005</v>
      </c>
      <c r="J537" s="446">
        <v>43265.536805555559</v>
      </c>
      <c r="K537">
        <v>0.9899</v>
      </c>
      <c r="L537">
        <v>0</v>
      </c>
      <c r="M537">
        <v>4</v>
      </c>
      <c r="N537">
        <v>3.37</v>
      </c>
      <c r="O537" s="498">
        <v>1.1993055555576575</v>
      </c>
    </row>
    <row r="538" spans="1:15" x14ac:dyDescent="0.2">
      <c r="A538">
        <v>537</v>
      </c>
      <c r="B538" t="s">
        <v>97</v>
      </c>
      <c r="C538">
        <v>1</v>
      </c>
      <c r="D538">
        <v>7.0000000000000007E-2</v>
      </c>
      <c r="E538">
        <v>7.0000000000000007E-2</v>
      </c>
      <c r="F538" s="446">
        <v>43265.570138888892</v>
      </c>
      <c r="G538">
        <v>0.99209999999999998</v>
      </c>
      <c r="H538" s="446">
        <v>43265.570138888892</v>
      </c>
      <c r="I538">
        <v>0.99209999999999998</v>
      </c>
      <c r="J538" s="446">
        <v>43265.579861111109</v>
      </c>
      <c r="K538">
        <v>0.99260000000000015</v>
      </c>
      <c r="L538">
        <v>0</v>
      </c>
      <c r="M538">
        <v>5.000000000001819</v>
      </c>
      <c r="N538">
        <v>3.53</v>
      </c>
      <c r="O538" s="498">
        <v>9.7222222175332718E-3</v>
      </c>
    </row>
    <row r="539" spans="1:15" x14ac:dyDescent="0.2">
      <c r="A539">
        <v>538</v>
      </c>
      <c r="B539" t="s">
        <v>97</v>
      </c>
      <c r="C539">
        <v>1</v>
      </c>
      <c r="D539">
        <v>7.0000000000000007E-2</v>
      </c>
      <c r="E539">
        <v>7.0000000000000007E-2</v>
      </c>
      <c r="F539" s="446">
        <v>43265.589583333334</v>
      </c>
      <c r="G539">
        <v>0.99429999999999996</v>
      </c>
      <c r="H539" s="446">
        <v>43265.589583333334</v>
      </c>
      <c r="I539">
        <v>0.99429999999999996</v>
      </c>
      <c r="J539" s="446">
        <v>43265.600694444445</v>
      </c>
      <c r="K539">
        <v>0.99479999999999991</v>
      </c>
      <c r="L539">
        <v>0</v>
      </c>
      <c r="M539">
        <v>4.999999999998181</v>
      </c>
      <c r="N539">
        <v>3.52</v>
      </c>
      <c r="O539" s="498">
        <v>1.1111111110949423E-2</v>
      </c>
    </row>
    <row r="540" spans="1:15" x14ac:dyDescent="0.2">
      <c r="A540">
        <v>539</v>
      </c>
      <c r="B540" t="s">
        <v>97</v>
      </c>
      <c r="C540">
        <v>1</v>
      </c>
      <c r="D540">
        <v>7.0000000000000007E-2</v>
      </c>
      <c r="E540">
        <v>7.0000000000000007E-2</v>
      </c>
      <c r="F540" s="446">
        <v>43265.601388888892</v>
      </c>
      <c r="G540">
        <v>0.995</v>
      </c>
      <c r="H540" s="446">
        <v>43265.601388888892</v>
      </c>
      <c r="I540">
        <v>0.995</v>
      </c>
      <c r="J540" s="446">
        <v>43265.730555555558</v>
      </c>
      <c r="K540">
        <v>0.99550000000000005</v>
      </c>
      <c r="L540">
        <v>0</v>
      </c>
      <c r="M540">
        <v>5</v>
      </c>
      <c r="N540">
        <v>3.52</v>
      </c>
      <c r="O540" s="498">
        <v>0.12916666666569654</v>
      </c>
    </row>
    <row r="541" spans="1:15" x14ac:dyDescent="0.2">
      <c r="A541">
        <v>540</v>
      </c>
      <c r="B541" t="s">
        <v>97</v>
      </c>
      <c r="C541">
        <v>1</v>
      </c>
      <c r="D541">
        <v>7.0000000000000007E-2</v>
      </c>
      <c r="E541">
        <v>7.0000000000000007E-2</v>
      </c>
      <c r="F541" s="446">
        <v>43265.736805555556</v>
      </c>
      <c r="G541">
        <v>0.99690000000000001</v>
      </c>
      <c r="H541" s="446">
        <v>43265.736805555556</v>
      </c>
      <c r="I541">
        <v>0.99690000000000001</v>
      </c>
      <c r="J541" s="446">
        <v>43266.004861111112</v>
      </c>
      <c r="K541">
        <v>0.99739999999999995</v>
      </c>
      <c r="L541">
        <v>0</v>
      </c>
      <c r="M541">
        <v>5</v>
      </c>
      <c r="N541">
        <v>3.69</v>
      </c>
      <c r="O541" s="498">
        <v>0.26805555555620231</v>
      </c>
    </row>
    <row r="542" spans="1:15" x14ac:dyDescent="0.2">
      <c r="A542">
        <v>541</v>
      </c>
      <c r="B542" t="s">
        <v>97</v>
      </c>
      <c r="C542">
        <v>1</v>
      </c>
      <c r="D542">
        <v>7.0000000000000007E-2</v>
      </c>
      <c r="E542">
        <v>7.0000000000000007E-2</v>
      </c>
      <c r="F542" s="446">
        <v>43266.375694444447</v>
      </c>
      <c r="G542">
        <v>0.997</v>
      </c>
      <c r="H542" s="446">
        <v>43266.375694444447</v>
      </c>
      <c r="I542">
        <v>0.997</v>
      </c>
      <c r="J542" s="446">
        <v>43266.422222222223</v>
      </c>
      <c r="K542">
        <v>0.99750000000000005</v>
      </c>
      <c r="L542">
        <v>0</v>
      </c>
      <c r="M542">
        <v>5</v>
      </c>
      <c r="N542">
        <v>3.51</v>
      </c>
      <c r="O542" s="498">
        <v>4.6527777776645962E-2</v>
      </c>
    </row>
    <row r="543" spans="1:15" x14ac:dyDescent="0.2">
      <c r="A543">
        <v>542</v>
      </c>
      <c r="B543" t="s">
        <v>97</v>
      </c>
      <c r="C543">
        <v>1</v>
      </c>
      <c r="D543">
        <v>7.0000000000000007E-2</v>
      </c>
      <c r="E543">
        <v>7.0000000000000007E-2</v>
      </c>
      <c r="F543" s="446">
        <v>43266.42291666667</v>
      </c>
      <c r="G543">
        <v>0.99790000000000001</v>
      </c>
      <c r="H543" s="446">
        <v>43266.42291666667</v>
      </c>
      <c r="I543">
        <v>0.99790000000000001</v>
      </c>
      <c r="J543" s="446">
        <v>43266.43472222222</v>
      </c>
      <c r="K543">
        <v>0.99839999999999995</v>
      </c>
      <c r="L543">
        <v>0</v>
      </c>
      <c r="M543">
        <v>5</v>
      </c>
      <c r="N543">
        <v>3.51</v>
      </c>
      <c r="O543" s="498">
        <v>1.1805555550381541E-2</v>
      </c>
    </row>
    <row r="544" spans="1:15" x14ac:dyDescent="0.2">
      <c r="A544">
        <v>543</v>
      </c>
      <c r="B544" t="s">
        <v>97</v>
      </c>
      <c r="C544">
        <v>1</v>
      </c>
      <c r="D544">
        <v>7.0000000000000007E-2</v>
      </c>
      <c r="E544">
        <v>7.0000000000000007E-2</v>
      </c>
      <c r="F544" s="446">
        <v>43266.4375</v>
      </c>
      <c r="G544">
        <v>0.99829999999999997</v>
      </c>
      <c r="H544" s="446">
        <v>43266.4375</v>
      </c>
      <c r="I544">
        <v>0.99829999999999997</v>
      </c>
      <c r="J544" s="446">
        <v>43269.3</v>
      </c>
      <c r="K544">
        <v>0.99880000000000002</v>
      </c>
      <c r="L544">
        <v>0</v>
      </c>
      <c r="M544">
        <v>5</v>
      </c>
      <c r="N544">
        <v>3.68</v>
      </c>
      <c r="O544" s="498">
        <v>0.86250000000291038</v>
      </c>
    </row>
    <row r="545" spans="1:15" x14ac:dyDescent="0.2">
      <c r="A545">
        <v>544</v>
      </c>
      <c r="B545" t="s">
        <v>97</v>
      </c>
      <c r="C545">
        <v>3</v>
      </c>
      <c r="D545">
        <v>0.68</v>
      </c>
      <c r="E545">
        <v>0.97</v>
      </c>
      <c r="F545" s="446">
        <v>43269.333333333336</v>
      </c>
      <c r="G545">
        <v>0.99790000000000001</v>
      </c>
      <c r="H545" s="446">
        <v>43271.004166666666</v>
      </c>
      <c r="I545">
        <v>0.99490000000000001</v>
      </c>
      <c r="J545" s="446">
        <v>43271.338888888888</v>
      </c>
      <c r="K545">
        <v>0.99740000000000006</v>
      </c>
      <c r="L545">
        <v>30</v>
      </c>
      <c r="M545">
        <v>25</v>
      </c>
      <c r="N545">
        <v>189.35</v>
      </c>
      <c r="O545" s="498">
        <v>2.0055555555518367</v>
      </c>
    </row>
    <row r="546" spans="1:15" x14ac:dyDescent="0.2">
      <c r="A546">
        <v>545</v>
      </c>
      <c r="B546" t="s">
        <v>97</v>
      </c>
      <c r="C546">
        <v>1</v>
      </c>
      <c r="D546">
        <v>7.0000000000000007E-2</v>
      </c>
      <c r="E546">
        <v>7.0000000000000007E-2</v>
      </c>
      <c r="F546" s="446">
        <v>43271.339583333334</v>
      </c>
      <c r="G546">
        <v>0.99780000000000002</v>
      </c>
      <c r="H546" s="446">
        <v>43271.339583333334</v>
      </c>
      <c r="I546">
        <v>0.99780000000000002</v>
      </c>
      <c r="J546" s="446">
        <v>43272.218055555553</v>
      </c>
      <c r="K546">
        <v>0.99819999999999998</v>
      </c>
      <c r="L546">
        <v>0</v>
      </c>
      <c r="M546">
        <v>4</v>
      </c>
      <c r="N546">
        <v>3.35</v>
      </c>
      <c r="O546" s="498">
        <v>0.87847222221898846</v>
      </c>
    </row>
    <row r="547" spans="1:15" x14ac:dyDescent="0.2">
      <c r="A547">
        <v>546</v>
      </c>
      <c r="B547" t="s">
        <v>97</v>
      </c>
      <c r="C547">
        <v>4</v>
      </c>
      <c r="D547">
        <v>2.19</v>
      </c>
      <c r="E547">
        <v>2.2599999999999998</v>
      </c>
      <c r="F547" s="446">
        <v>43272.274305555555</v>
      </c>
      <c r="G547">
        <v>0.99850000000000005</v>
      </c>
      <c r="H547" s="446">
        <v>43277.348611111112</v>
      </c>
      <c r="I547">
        <v>0.98939999999999995</v>
      </c>
      <c r="J547" s="446">
        <v>43277.59097222222</v>
      </c>
      <c r="K547">
        <v>0.99029999999999996</v>
      </c>
      <c r="L547">
        <v>91</v>
      </c>
      <c r="M547">
        <v>9</v>
      </c>
      <c r="N547">
        <v>141.61000000000001</v>
      </c>
      <c r="O547" s="498">
        <v>3.3166666666656965</v>
      </c>
    </row>
    <row r="548" spans="1:15" x14ac:dyDescent="0.2">
      <c r="A548">
        <v>547</v>
      </c>
      <c r="B548" t="s">
        <v>97</v>
      </c>
      <c r="C548">
        <v>1</v>
      </c>
      <c r="D548">
        <v>7.0000000000000007E-2</v>
      </c>
      <c r="E548">
        <v>7.0000000000000007E-2</v>
      </c>
      <c r="F548" s="446">
        <v>43277.597222222219</v>
      </c>
      <c r="G548">
        <v>0.99180000000000001</v>
      </c>
      <c r="H548" s="446">
        <v>43277.597222222219</v>
      </c>
      <c r="I548">
        <v>0.99180000000000001</v>
      </c>
      <c r="J548" s="446">
        <v>43277.722222222219</v>
      </c>
      <c r="K548">
        <v>0.99230000000000007</v>
      </c>
      <c r="L548">
        <v>0</v>
      </c>
      <c r="M548">
        <v>5</v>
      </c>
      <c r="N548">
        <v>3.53</v>
      </c>
      <c r="O548" s="498">
        <v>0.125</v>
      </c>
    </row>
    <row r="549" spans="1:15" x14ac:dyDescent="0.2">
      <c r="A549">
        <v>548</v>
      </c>
      <c r="B549" t="s">
        <v>97</v>
      </c>
      <c r="C549">
        <v>1</v>
      </c>
      <c r="D549">
        <v>7.0000000000000007E-2</v>
      </c>
      <c r="E549">
        <v>7.0000000000000007E-2</v>
      </c>
      <c r="F549" s="446">
        <v>43277.875</v>
      </c>
      <c r="G549">
        <v>0.99129999999999996</v>
      </c>
      <c r="H549" s="446">
        <v>43277.875</v>
      </c>
      <c r="I549">
        <v>0.99129999999999996</v>
      </c>
      <c r="J549" s="446">
        <v>43278.404166666667</v>
      </c>
      <c r="K549">
        <v>0.9917999999999999</v>
      </c>
      <c r="L549">
        <v>0</v>
      </c>
      <c r="M549">
        <v>4.999999999998181</v>
      </c>
      <c r="N549">
        <v>3.71</v>
      </c>
      <c r="O549" s="498">
        <v>0.52916666666715173</v>
      </c>
    </row>
    <row r="550" spans="1:15" x14ac:dyDescent="0.2">
      <c r="A550">
        <v>549</v>
      </c>
      <c r="B550" t="s">
        <v>97</v>
      </c>
      <c r="C550">
        <v>1</v>
      </c>
      <c r="D550">
        <v>7.0000000000000007E-2</v>
      </c>
      <c r="E550">
        <v>7.0000000000000007E-2</v>
      </c>
      <c r="F550" s="446">
        <v>43278.415277777778</v>
      </c>
      <c r="G550">
        <v>0.99280000000000002</v>
      </c>
      <c r="H550" s="446">
        <v>43278.415277777778</v>
      </c>
      <c r="I550">
        <v>0.99280000000000002</v>
      </c>
      <c r="J550" s="446">
        <v>43278.489583333336</v>
      </c>
      <c r="K550">
        <v>0.99330000000000007</v>
      </c>
      <c r="L550">
        <v>0</v>
      </c>
      <c r="M550">
        <v>5</v>
      </c>
      <c r="N550">
        <v>3.52</v>
      </c>
      <c r="O550" s="498">
        <v>7.4305555557657499E-2</v>
      </c>
    </row>
    <row r="551" spans="1:15" x14ac:dyDescent="0.2">
      <c r="A551">
        <v>550</v>
      </c>
      <c r="B551" t="s">
        <v>97</v>
      </c>
      <c r="C551">
        <v>1</v>
      </c>
      <c r="D551">
        <v>7.0000000000000007E-2</v>
      </c>
      <c r="E551">
        <v>7.0000000000000007E-2</v>
      </c>
      <c r="F551" s="446">
        <v>43278.521527777775</v>
      </c>
      <c r="G551">
        <v>0.99350000000000005</v>
      </c>
      <c r="H551" s="446">
        <v>43278.521527777775</v>
      </c>
      <c r="I551">
        <v>0.99350000000000005</v>
      </c>
      <c r="J551" s="446">
        <v>43278.554861111108</v>
      </c>
      <c r="K551">
        <v>0.99399999999999999</v>
      </c>
      <c r="L551">
        <v>0</v>
      </c>
      <c r="M551">
        <v>5</v>
      </c>
      <c r="N551">
        <v>3.52</v>
      </c>
      <c r="O551" s="498">
        <v>3.3333333332848269E-2</v>
      </c>
    </row>
    <row r="552" spans="1:15" x14ac:dyDescent="0.2">
      <c r="A552">
        <v>551</v>
      </c>
      <c r="B552" t="s">
        <v>97</v>
      </c>
      <c r="C552">
        <v>1</v>
      </c>
      <c r="D552">
        <v>7.0000000000000007E-2</v>
      </c>
      <c r="E552">
        <v>7.0000000000000007E-2</v>
      </c>
      <c r="F552" s="446">
        <v>43278.62222222222</v>
      </c>
      <c r="G552">
        <v>0.99509999999999998</v>
      </c>
      <c r="H552" s="446">
        <v>43278.62222222222</v>
      </c>
      <c r="I552">
        <v>0.99509999999999998</v>
      </c>
      <c r="J552" s="446">
        <v>43278.64166666667</v>
      </c>
      <c r="K552">
        <v>0.99559999999999993</v>
      </c>
      <c r="L552">
        <v>0</v>
      </c>
      <c r="M552">
        <v>5</v>
      </c>
      <c r="N552">
        <v>3.52</v>
      </c>
      <c r="O552" s="498">
        <v>1.9444444449618459E-2</v>
      </c>
    </row>
    <row r="553" spans="1:15" x14ac:dyDescent="0.2">
      <c r="A553">
        <v>552</v>
      </c>
      <c r="B553" t="s">
        <v>97</v>
      </c>
      <c r="C553">
        <v>1</v>
      </c>
      <c r="D553">
        <v>7.0000000000000007E-2</v>
      </c>
      <c r="E553">
        <v>7.0000000000000007E-2</v>
      </c>
      <c r="F553" s="446">
        <v>43278.881249999999</v>
      </c>
      <c r="G553">
        <v>0.99709999999999999</v>
      </c>
      <c r="H553" s="446">
        <v>43278.881249999999</v>
      </c>
      <c r="I553">
        <v>0.99709999999999999</v>
      </c>
      <c r="J553" s="446">
        <v>43279.209722222222</v>
      </c>
      <c r="K553">
        <v>0.99750000000000005</v>
      </c>
      <c r="L553">
        <v>0</v>
      </c>
      <c r="M553">
        <v>4</v>
      </c>
      <c r="N553">
        <v>3.35</v>
      </c>
      <c r="O553" s="498">
        <v>0.32847222222335404</v>
      </c>
    </row>
    <row r="554" spans="1:15" x14ac:dyDescent="0.2">
      <c r="A554">
        <v>553</v>
      </c>
      <c r="B554" t="s">
        <v>97</v>
      </c>
      <c r="C554">
        <v>4</v>
      </c>
      <c r="D554">
        <v>2.19</v>
      </c>
      <c r="E554">
        <v>2.2599999999999998</v>
      </c>
      <c r="F554" s="446">
        <v>43279.272916666669</v>
      </c>
      <c r="G554">
        <v>0.99890000000000001</v>
      </c>
      <c r="H554" s="446">
        <v>43285.340277777781</v>
      </c>
      <c r="I554">
        <v>0.99299999999999999</v>
      </c>
      <c r="J554" s="446">
        <v>43285.640972222223</v>
      </c>
      <c r="K554">
        <v>0.99380000000000013</v>
      </c>
      <c r="L554">
        <v>59</v>
      </c>
      <c r="M554">
        <v>8.000000000001819</v>
      </c>
      <c r="N554">
        <v>141.1</v>
      </c>
      <c r="O554" s="498">
        <v>4.3680555555547471</v>
      </c>
    </row>
    <row r="555" spans="1:15" x14ac:dyDescent="0.2">
      <c r="A555">
        <v>554</v>
      </c>
      <c r="B555" t="s">
        <v>97</v>
      </c>
      <c r="C555">
        <v>1</v>
      </c>
      <c r="D555">
        <v>0.08</v>
      </c>
      <c r="E555">
        <v>0.08</v>
      </c>
      <c r="F555" s="446">
        <v>43285.845138888886</v>
      </c>
      <c r="G555">
        <v>0.99309999999999998</v>
      </c>
      <c r="H555" s="446">
        <v>43285.845138888886</v>
      </c>
      <c r="I555">
        <v>0.99309999999999998</v>
      </c>
      <c r="J555" s="446">
        <v>43286.072222222225</v>
      </c>
      <c r="K555">
        <v>0.99350000000000005</v>
      </c>
      <c r="L555">
        <v>0</v>
      </c>
      <c r="M555">
        <v>4</v>
      </c>
      <c r="N555">
        <v>3.84</v>
      </c>
      <c r="O555" s="498">
        <v>0.22708333333866904</v>
      </c>
    </row>
    <row r="556" spans="1:15" x14ac:dyDescent="0.2">
      <c r="A556">
        <v>555</v>
      </c>
      <c r="B556" t="s">
        <v>97</v>
      </c>
      <c r="C556">
        <v>1</v>
      </c>
      <c r="D556">
        <v>0.08</v>
      </c>
      <c r="E556">
        <v>0.08</v>
      </c>
      <c r="F556" s="446">
        <v>43286.583333333336</v>
      </c>
      <c r="G556">
        <v>0.99309999999999998</v>
      </c>
      <c r="H556" s="446">
        <v>43286.583333333336</v>
      </c>
      <c r="I556">
        <v>0.99309999999999998</v>
      </c>
      <c r="J556" s="446">
        <v>43286.749305555553</v>
      </c>
      <c r="K556">
        <v>0.99360000000000004</v>
      </c>
      <c r="L556">
        <v>0</v>
      </c>
      <c r="M556">
        <v>5</v>
      </c>
      <c r="N556">
        <v>4.03</v>
      </c>
      <c r="O556" s="498">
        <v>0.16597222221753327</v>
      </c>
    </row>
    <row r="557" spans="1:15" x14ac:dyDescent="0.2">
      <c r="A557">
        <v>556</v>
      </c>
      <c r="B557" t="s">
        <v>97</v>
      </c>
      <c r="C557">
        <v>1</v>
      </c>
      <c r="D557">
        <v>0.08</v>
      </c>
      <c r="E557">
        <v>0.08</v>
      </c>
      <c r="F557" s="446">
        <v>43286.893055555556</v>
      </c>
      <c r="G557">
        <v>0.99360000000000004</v>
      </c>
      <c r="H557" s="446">
        <v>43286.893055555556</v>
      </c>
      <c r="I557">
        <v>0.99360000000000004</v>
      </c>
      <c r="J557" s="446">
        <v>43287.068749999999</v>
      </c>
      <c r="K557">
        <v>0.99409999999999998</v>
      </c>
      <c r="L557">
        <v>0</v>
      </c>
      <c r="M557">
        <v>5</v>
      </c>
      <c r="N557">
        <v>4.2300000000000004</v>
      </c>
      <c r="O557" s="498">
        <v>0.1756944444423425</v>
      </c>
    </row>
    <row r="558" spans="1:15" x14ac:dyDescent="0.2">
      <c r="A558">
        <v>557</v>
      </c>
      <c r="B558" t="s">
        <v>97</v>
      </c>
      <c r="C558">
        <v>1</v>
      </c>
      <c r="D558">
        <v>0.08</v>
      </c>
      <c r="E558">
        <v>0.08</v>
      </c>
      <c r="F558" s="446">
        <v>43287.520833333336</v>
      </c>
      <c r="G558">
        <v>0.99309999999999998</v>
      </c>
      <c r="H558" s="446">
        <v>43287.520833333336</v>
      </c>
      <c r="I558">
        <v>0.99309999999999998</v>
      </c>
      <c r="J558" s="446">
        <v>43291.371527777781</v>
      </c>
      <c r="K558">
        <v>0.99350000000000005</v>
      </c>
      <c r="L558">
        <v>0</v>
      </c>
      <c r="M558">
        <v>4</v>
      </c>
      <c r="N558">
        <v>3.64</v>
      </c>
      <c r="O558" s="498">
        <v>1.8506944444452529</v>
      </c>
    </row>
    <row r="559" spans="1:15" x14ac:dyDescent="0.2">
      <c r="A559">
        <v>558</v>
      </c>
      <c r="B559" t="s">
        <v>97</v>
      </c>
      <c r="C559">
        <v>1</v>
      </c>
      <c r="D559">
        <v>0.08</v>
      </c>
      <c r="E559">
        <v>0.08</v>
      </c>
      <c r="F559" s="446">
        <v>43291.37777777778</v>
      </c>
      <c r="G559">
        <v>0.99380000000000002</v>
      </c>
      <c r="H559" s="446">
        <v>43291.37777777778</v>
      </c>
      <c r="I559">
        <v>0.99380000000000002</v>
      </c>
      <c r="J559" s="446">
        <v>43291.443055555559</v>
      </c>
      <c r="K559">
        <v>0.99430000000000007</v>
      </c>
      <c r="L559">
        <v>0</v>
      </c>
      <c r="M559">
        <v>5</v>
      </c>
      <c r="N559">
        <v>4.0199999999999996</v>
      </c>
      <c r="O559" s="498">
        <v>6.5277777779556345E-2</v>
      </c>
    </row>
    <row r="560" spans="1:15" x14ac:dyDescent="0.2">
      <c r="A560">
        <v>559</v>
      </c>
      <c r="B560" t="s">
        <v>97</v>
      </c>
      <c r="C560">
        <v>1</v>
      </c>
      <c r="D560">
        <v>0.08</v>
      </c>
      <c r="E560">
        <v>0.08</v>
      </c>
      <c r="F560" s="446">
        <v>43291.470833333333</v>
      </c>
      <c r="G560">
        <v>0.99609999999999999</v>
      </c>
      <c r="H560" s="446">
        <v>43291.470833333333</v>
      </c>
      <c r="I560">
        <v>0.99609999999999999</v>
      </c>
      <c r="J560" s="446">
        <v>43293.34375</v>
      </c>
      <c r="K560">
        <v>0.99649999999999994</v>
      </c>
      <c r="L560">
        <v>0</v>
      </c>
      <c r="M560">
        <v>4</v>
      </c>
      <c r="N560">
        <v>4.04</v>
      </c>
      <c r="O560" s="498">
        <v>1.8729166666671517</v>
      </c>
    </row>
    <row r="561" spans="1:15" x14ac:dyDescent="0.2">
      <c r="A561">
        <v>560</v>
      </c>
      <c r="B561" t="s">
        <v>97</v>
      </c>
      <c r="C561">
        <v>1</v>
      </c>
      <c r="D561">
        <v>0.08</v>
      </c>
      <c r="E561">
        <v>0.08</v>
      </c>
      <c r="F561" s="446">
        <v>43293.552777777775</v>
      </c>
      <c r="G561">
        <v>0.99990000000000001</v>
      </c>
      <c r="H561" s="446">
        <v>43293.552777777775</v>
      </c>
      <c r="I561">
        <v>0.99990000000000001</v>
      </c>
      <c r="J561" s="446">
        <v>43293.556944444441</v>
      </c>
      <c r="K561">
        <v>1.0004</v>
      </c>
      <c r="L561">
        <v>0</v>
      </c>
      <c r="M561">
        <v>5</v>
      </c>
      <c r="N561">
        <v>4</v>
      </c>
      <c r="O561" s="498">
        <v>4.166666665696539E-3</v>
      </c>
    </row>
    <row r="562" spans="1:15" x14ac:dyDescent="0.2">
      <c r="A562">
        <v>561</v>
      </c>
      <c r="B562" t="s">
        <v>97</v>
      </c>
      <c r="C562">
        <v>1</v>
      </c>
      <c r="D562">
        <v>0.08</v>
      </c>
      <c r="E562">
        <v>0.08</v>
      </c>
      <c r="F562" s="446">
        <v>43293.557638888888</v>
      </c>
      <c r="G562">
        <v>1.0007999999999999</v>
      </c>
      <c r="H562" s="446">
        <v>43293.557638888888</v>
      </c>
      <c r="I562">
        <v>1.0007999999999999</v>
      </c>
      <c r="J562" s="446">
        <v>43293.567361111112</v>
      </c>
      <c r="K562">
        <v>1.0013000000000001</v>
      </c>
      <c r="L562">
        <v>0</v>
      </c>
      <c r="M562">
        <v>5</v>
      </c>
      <c r="N562">
        <v>3.99</v>
      </c>
      <c r="O562" s="498">
        <v>9.7222222248092294E-3</v>
      </c>
    </row>
    <row r="563" spans="1:15" x14ac:dyDescent="0.2">
      <c r="A563">
        <v>562</v>
      </c>
      <c r="B563" t="s">
        <v>97</v>
      </c>
      <c r="C563">
        <v>1</v>
      </c>
      <c r="D563">
        <v>0.08</v>
      </c>
      <c r="E563">
        <v>0.08</v>
      </c>
      <c r="F563" s="446">
        <v>43293.568055555559</v>
      </c>
      <c r="G563">
        <v>1.0018</v>
      </c>
      <c r="H563" s="446">
        <v>43293.568055555559</v>
      </c>
      <c r="I563">
        <v>1.0018</v>
      </c>
      <c r="J563" s="446">
        <v>43293.581944444442</v>
      </c>
      <c r="K563">
        <v>1.0023</v>
      </c>
      <c r="L563">
        <v>0</v>
      </c>
      <c r="M563">
        <v>5</v>
      </c>
      <c r="N563">
        <v>3.99</v>
      </c>
      <c r="O563" s="498">
        <v>1.3888888883229811E-2</v>
      </c>
    </row>
    <row r="564" spans="1:15" x14ac:dyDescent="0.2">
      <c r="A564">
        <v>563</v>
      </c>
      <c r="B564" t="s">
        <v>97</v>
      </c>
      <c r="C564">
        <v>3</v>
      </c>
      <c r="D564">
        <v>0.78</v>
      </c>
      <c r="E564">
        <v>1.1099999999999999</v>
      </c>
      <c r="F564" s="446">
        <v>43296.917361111111</v>
      </c>
      <c r="G564">
        <v>1.0021</v>
      </c>
      <c r="H564" s="446">
        <v>43297.513888888891</v>
      </c>
      <c r="I564">
        <v>0.99860000000000004</v>
      </c>
      <c r="J564" s="446">
        <v>43299.155555555553</v>
      </c>
      <c r="K564">
        <v>1.0010000000000001</v>
      </c>
      <c r="L564">
        <v>35</v>
      </c>
      <c r="M564">
        <v>24.000000000001819</v>
      </c>
      <c r="N564">
        <v>206.02</v>
      </c>
      <c r="O564" s="498">
        <v>1.2381944444423425</v>
      </c>
    </row>
    <row r="565" spans="1:15" x14ac:dyDescent="0.2">
      <c r="A565">
        <v>564</v>
      </c>
      <c r="B565" t="s">
        <v>97</v>
      </c>
      <c r="C565">
        <v>3</v>
      </c>
      <c r="D565">
        <v>0.78</v>
      </c>
      <c r="E565">
        <v>1.1099999999999999</v>
      </c>
      <c r="F565" s="446">
        <v>43299.339583333334</v>
      </c>
      <c r="G565">
        <v>1.0029999999999999</v>
      </c>
      <c r="H565" s="446">
        <v>43300.219444444447</v>
      </c>
      <c r="I565">
        <v>0.99970000000000003</v>
      </c>
      <c r="J565" s="446">
        <v>43300.396527777775</v>
      </c>
      <c r="K565">
        <v>1.0022</v>
      </c>
      <c r="L565">
        <v>32.999999999998181</v>
      </c>
      <c r="M565">
        <v>25</v>
      </c>
      <c r="N565">
        <v>213.74999999999997</v>
      </c>
      <c r="O565" s="498">
        <v>1.0569444444408873</v>
      </c>
    </row>
    <row r="566" spans="1:15" x14ac:dyDescent="0.2">
      <c r="A566">
        <v>565</v>
      </c>
      <c r="B566" t="s">
        <v>97</v>
      </c>
      <c r="C566">
        <v>1</v>
      </c>
      <c r="D566">
        <v>0.09</v>
      </c>
      <c r="E566">
        <v>0.09</v>
      </c>
      <c r="F566" s="446">
        <v>43300.711805555555</v>
      </c>
      <c r="G566">
        <v>0.99960000000000004</v>
      </c>
      <c r="H566" s="446">
        <v>43300.711805555555</v>
      </c>
      <c r="I566">
        <v>0.99960000000000004</v>
      </c>
      <c r="J566" s="446">
        <v>43301.054166666669</v>
      </c>
      <c r="K566">
        <v>1.0001</v>
      </c>
      <c r="L566">
        <v>0</v>
      </c>
      <c r="M566">
        <v>5</v>
      </c>
      <c r="N566">
        <v>4.7300000000000004</v>
      </c>
      <c r="O566" s="498">
        <v>0.34236111111385981</v>
      </c>
    </row>
    <row r="567" spans="1:15" x14ac:dyDescent="0.2">
      <c r="A567">
        <v>566</v>
      </c>
      <c r="B567" t="s">
        <v>97</v>
      </c>
      <c r="C567">
        <v>4</v>
      </c>
      <c r="D567">
        <v>2.81</v>
      </c>
      <c r="E567">
        <v>2.9</v>
      </c>
      <c r="F567" s="446">
        <v>43301.070138888892</v>
      </c>
      <c r="G567">
        <v>1.0008999999999999</v>
      </c>
      <c r="H567" s="446">
        <v>43308.209722222222</v>
      </c>
      <c r="I567">
        <v>0.99450000000000005</v>
      </c>
      <c r="J567" s="446">
        <v>43308.292361111111</v>
      </c>
      <c r="K567">
        <v>0.99529999999999996</v>
      </c>
      <c r="L567">
        <v>63.999999999998181</v>
      </c>
      <c r="M567">
        <v>8</v>
      </c>
      <c r="N567">
        <v>176.85000000000002</v>
      </c>
      <c r="O567" s="498">
        <v>5.2222222222189885</v>
      </c>
    </row>
    <row r="568" spans="1:15" x14ac:dyDescent="0.2">
      <c r="A568">
        <v>567</v>
      </c>
      <c r="B568" t="s">
        <v>97</v>
      </c>
      <c r="C568">
        <v>4</v>
      </c>
      <c r="D568">
        <v>2.81</v>
      </c>
      <c r="E568">
        <v>2.9</v>
      </c>
      <c r="F568" s="446">
        <v>43308.524305555555</v>
      </c>
      <c r="G568">
        <v>0.99709999999999999</v>
      </c>
      <c r="H568" s="446">
        <v>43313.065972222219</v>
      </c>
      <c r="I568">
        <v>0.99139999999999995</v>
      </c>
      <c r="J568" s="446">
        <v>43313.152083333334</v>
      </c>
      <c r="K568">
        <v>0.99220000000000008</v>
      </c>
      <c r="L568">
        <v>57</v>
      </c>
      <c r="M568">
        <v>8</v>
      </c>
      <c r="N568">
        <v>182.82</v>
      </c>
      <c r="O568" s="498">
        <v>2.6277777777795563</v>
      </c>
    </row>
    <row r="569" spans="1:15" x14ac:dyDescent="0.2">
      <c r="A569">
        <v>568</v>
      </c>
      <c r="B569" t="s">
        <v>97</v>
      </c>
      <c r="C569">
        <v>1</v>
      </c>
      <c r="D569">
        <v>0.09</v>
      </c>
      <c r="E569">
        <v>0.09</v>
      </c>
      <c r="F569" s="446">
        <v>43313.593055555553</v>
      </c>
      <c r="G569">
        <v>0.99280000000000002</v>
      </c>
      <c r="H569" s="446">
        <v>43313.593055555553</v>
      </c>
      <c r="I569">
        <v>0.99280000000000002</v>
      </c>
      <c r="J569" s="446">
        <v>43314.209027777775</v>
      </c>
      <c r="K569">
        <v>0.99319999999999997</v>
      </c>
      <c r="L569">
        <v>0</v>
      </c>
      <c r="M569">
        <v>4</v>
      </c>
      <c r="N569">
        <v>4.32</v>
      </c>
      <c r="O569" s="498">
        <v>0.61597222222189885</v>
      </c>
    </row>
    <row r="570" spans="1:15" x14ac:dyDescent="0.2">
      <c r="A570">
        <v>569</v>
      </c>
      <c r="B570" t="s">
        <v>97</v>
      </c>
      <c r="C570">
        <v>1</v>
      </c>
      <c r="D570">
        <v>0.09</v>
      </c>
      <c r="E570">
        <v>0.09</v>
      </c>
      <c r="F570" s="446">
        <v>43314.502083333333</v>
      </c>
      <c r="G570">
        <v>0.99470000000000003</v>
      </c>
      <c r="H570" s="446">
        <v>43314.502083333333</v>
      </c>
      <c r="I570">
        <v>0.99470000000000003</v>
      </c>
      <c r="J570" s="446">
        <v>43314.775694444441</v>
      </c>
      <c r="K570">
        <v>0.99519999999999997</v>
      </c>
      <c r="L570">
        <v>0</v>
      </c>
      <c r="M570">
        <v>5</v>
      </c>
      <c r="N570">
        <v>4.5199999999999996</v>
      </c>
      <c r="O570" s="498">
        <v>0.27361111110803904</v>
      </c>
    </row>
    <row r="571" spans="1:15" x14ac:dyDescent="0.2">
      <c r="A571">
        <v>570</v>
      </c>
      <c r="B571" t="s">
        <v>97</v>
      </c>
      <c r="C571">
        <v>1</v>
      </c>
      <c r="D571">
        <v>0.09</v>
      </c>
      <c r="E571">
        <v>0.09</v>
      </c>
      <c r="F571" s="446">
        <v>43315.522916666669</v>
      </c>
      <c r="G571">
        <v>0.99429999999999996</v>
      </c>
      <c r="H571" s="446">
        <v>43315.522916666669</v>
      </c>
      <c r="I571">
        <v>0.99429999999999996</v>
      </c>
      <c r="J571" s="446">
        <v>43315.522916666669</v>
      </c>
      <c r="K571">
        <v>0.99480000000000002</v>
      </c>
      <c r="L571">
        <v>0</v>
      </c>
      <c r="M571">
        <v>5</v>
      </c>
      <c r="N571">
        <v>4.5199999999999996</v>
      </c>
      <c r="O571" s="498">
        <v>0</v>
      </c>
    </row>
    <row r="572" spans="1:15" x14ac:dyDescent="0.2">
      <c r="A572">
        <v>571</v>
      </c>
      <c r="B572" t="s">
        <v>97</v>
      </c>
      <c r="C572">
        <v>1</v>
      </c>
      <c r="D572">
        <v>0.09</v>
      </c>
      <c r="E572">
        <v>0.09</v>
      </c>
      <c r="F572" s="446">
        <v>43315.522916666669</v>
      </c>
      <c r="G572">
        <v>0.99509999999999998</v>
      </c>
      <c r="H572" s="446">
        <v>43315.522916666669</v>
      </c>
      <c r="I572">
        <v>0.99509999999999998</v>
      </c>
      <c r="J572" s="446">
        <v>43318.231944444444</v>
      </c>
      <c r="K572">
        <v>0.99560000000000004</v>
      </c>
      <c r="L572">
        <v>0</v>
      </c>
      <c r="M572">
        <v>5</v>
      </c>
      <c r="N572">
        <v>4.75</v>
      </c>
      <c r="O572" s="498">
        <v>0.70902777777519077</v>
      </c>
    </row>
    <row r="573" spans="1:15" x14ac:dyDescent="0.2">
      <c r="A573">
        <v>572</v>
      </c>
      <c r="B573" t="s">
        <v>97</v>
      </c>
      <c r="C573">
        <v>2</v>
      </c>
      <c r="D573">
        <v>0.28000000000000003</v>
      </c>
      <c r="E573">
        <v>0.37</v>
      </c>
      <c r="F573" s="446">
        <v>43318.914583333331</v>
      </c>
      <c r="G573">
        <v>0.99690000000000001</v>
      </c>
      <c r="H573" s="446">
        <v>43319.543055555558</v>
      </c>
      <c r="I573">
        <v>0.99390000000000001</v>
      </c>
      <c r="J573" s="446">
        <v>43319.749305555553</v>
      </c>
      <c r="K573">
        <v>0.99580000000000002</v>
      </c>
      <c r="L573">
        <v>30</v>
      </c>
      <c r="M573">
        <v>19</v>
      </c>
      <c r="N573">
        <v>43.71</v>
      </c>
      <c r="O573" s="498">
        <v>0.83472222222189885</v>
      </c>
    </row>
    <row r="574" spans="1:15" x14ac:dyDescent="0.2">
      <c r="A574">
        <v>573</v>
      </c>
      <c r="B574" t="s">
        <v>97</v>
      </c>
      <c r="C574">
        <v>1</v>
      </c>
      <c r="D574">
        <v>0.1</v>
      </c>
      <c r="E574">
        <v>0.1</v>
      </c>
      <c r="F574" s="446">
        <v>43320.883333333331</v>
      </c>
      <c r="G574">
        <v>0.9929</v>
      </c>
      <c r="H574" s="446">
        <v>43320.883333333331</v>
      </c>
      <c r="I574">
        <v>0.9929</v>
      </c>
      <c r="J574" s="446">
        <v>43320.901388888888</v>
      </c>
      <c r="K574">
        <v>0.99339999999999995</v>
      </c>
      <c r="L574">
        <v>0</v>
      </c>
      <c r="M574">
        <v>5</v>
      </c>
      <c r="N574">
        <v>5.03</v>
      </c>
      <c r="O574" s="498">
        <v>1.8055555556202307E-2</v>
      </c>
    </row>
    <row r="575" spans="1:15" x14ac:dyDescent="0.2">
      <c r="A575">
        <v>574</v>
      </c>
      <c r="B575" t="s">
        <v>97</v>
      </c>
      <c r="C575">
        <v>1</v>
      </c>
      <c r="D575">
        <v>0.1</v>
      </c>
      <c r="E575">
        <v>0.1</v>
      </c>
      <c r="F575" s="446">
        <v>43320.90625</v>
      </c>
      <c r="G575">
        <v>0.99309999999999998</v>
      </c>
      <c r="H575" s="446">
        <v>43320.90625</v>
      </c>
      <c r="I575">
        <v>0.99309999999999998</v>
      </c>
      <c r="J575" s="446">
        <v>43321.036111111112</v>
      </c>
      <c r="K575">
        <v>0.99350000000000005</v>
      </c>
      <c r="L575">
        <v>0</v>
      </c>
      <c r="M575">
        <v>4</v>
      </c>
      <c r="N575">
        <v>4.8099999999999996</v>
      </c>
      <c r="O575" s="498">
        <v>0.12986111111240461</v>
      </c>
    </row>
    <row r="576" spans="1:15" x14ac:dyDescent="0.2">
      <c r="A576">
        <v>575</v>
      </c>
      <c r="B576" t="s">
        <v>97</v>
      </c>
      <c r="C576">
        <v>2</v>
      </c>
      <c r="D576">
        <v>0.31</v>
      </c>
      <c r="E576">
        <v>0.41000000000000003</v>
      </c>
      <c r="F576" s="446">
        <v>43321.413888888892</v>
      </c>
      <c r="G576">
        <v>0.99409999999999998</v>
      </c>
      <c r="H576" s="446">
        <v>43321.774305555555</v>
      </c>
      <c r="I576">
        <v>0.99260000000000004</v>
      </c>
      <c r="J576" s="446">
        <v>43321.962500000001</v>
      </c>
      <c r="K576">
        <v>0.99419999999999986</v>
      </c>
      <c r="L576">
        <v>15</v>
      </c>
      <c r="M576">
        <v>15.999999999998181</v>
      </c>
      <c r="N576">
        <v>50.9</v>
      </c>
      <c r="O576" s="498">
        <v>0.54861111110949423</v>
      </c>
    </row>
    <row r="577" spans="1:15" x14ac:dyDescent="0.2">
      <c r="A577">
        <v>576</v>
      </c>
      <c r="B577" t="s">
        <v>97</v>
      </c>
      <c r="C577">
        <v>1</v>
      </c>
      <c r="D577">
        <v>0.1</v>
      </c>
      <c r="E577">
        <v>0.1</v>
      </c>
      <c r="F577" s="446">
        <v>43322.215277777781</v>
      </c>
      <c r="G577">
        <v>0.99480000000000002</v>
      </c>
      <c r="H577" s="446">
        <v>43322.215277777781</v>
      </c>
      <c r="I577">
        <v>0.99480000000000002</v>
      </c>
      <c r="J577" s="446">
        <v>43322.218055555553</v>
      </c>
      <c r="K577">
        <v>0.99530000000000007</v>
      </c>
      <c r="L577">
        <v>0</v>
      </c>
      <c r="M577">
        <v>5</v>
      </c>
      <c r="N577">
        <v>5.0199999999999996</v>
      </c>
      <c r="O577" s="498">
        <v>2.7777777722803876E-3</v>
      </c>
    </row>
    <row r="578" spans="1:15" x14ac:dyDescent="0.2">
      <c r="A578">
        <v>577</v>
      </c>
      <c r="B578" t="s">
        <v>97</v>
      </c>
      <c r="C578">
        <v>1</v>
      </c>
      <c r="D578">
        <v>0.1</v>
      </c>
      <c r="E578">
        <v>0.1</v>
      </c>
      <c r="F578" s="446">
        <v>43322.218055555553</v>
      </c>
      <c r="G578">
        <v>0.99560000000000004</v>
      </c>
      <c r="H578" s="446">
        <v>43322.218055555553</v>
      </c>
      <c r="I578">
        <v>0.99560000000000004</v>
      </c>
      <c r="J578" s="446">
        <v>43322.220138888886</v>
      </c>
      <c r="K578">
        <v>0.99609999999999999</v>
      </c>
      <c r="L578">
        <v>0</v>
      </c>
      <c r="M578">
        <v>5</v>
      </c>
      <c r="N578">
        <v>5.0199999999999996</v>
      </c>
      <c r="O578" s="498">
        <v>2.0833333328482695E-3</v>
      </c>
    </row>
    <row r="579" spans="1:15" x14ac:dyDescent="0.2">
      <c r="A579">
        <v>578</v>
      </c>
      <c r="B579" t="s">
        <v>97</v>
      </c>
      <c r="C579">
        <v>1</v>
      </c>
      <c r="D579">
        <v>0.1</v>
      </c>
      <c r="E579">
        <v>0.1</v>
      </c>
      <c r="F579" s="446">
        <v>43322.220138888886</v>
      </c>
      <c r="G579">
        <v>0.99639999999999995</v>
      </c>
      <c r="H579" s="446">
        <v>43322.220138888886</v>
      </c>
      <c r="I579">
        <v>0.99639999999999995</v>
      </c>
      <c r="J579" s="446">
        <v>43322.226388888892</v>
      </c>
      <c r="K579">
        <v>0.99690000000000001</v>
      </c>
      <c r="L579">
        <v>0</v>
      </c>
      <c r="M579">
        <v>5</v>
      </c>
      <c r="N579">
        <v>5.0199999999999996</v>
      </c>
      <c r="O579" s="498">
        <v>6.2500000058207661E-3</v>
      </c>
    </row>
    <row r="580" spans="1:15" x14ac:dyDescent="0.2">
      <c r="A580">
        <v>579</v>
      </c>
      <c r="B580" t="s">
        <v>97</v>
      </c>
      <c r="C580">
        <v>1</v>
      </c>
      <c r="D580">
        <v>0.1</v>
      </c>
      <c r="E580">
        <v>0.1</v>
      </c>
      <c r="F580" s="446">
        <v>43322.226388888892</v>
      </c>
      <c r="G580">
        <v>0.99719999999999998</v>
      </c>
      <c r="H580" s="446">
        <v>43322.226388888892</v>
      </c>
      <c r="I580">
        <v>0.99719999999999998</v>
      </c>
      <c r="J580" s="446">
        <v>43327.334027777775</v>
      </c>
      <c r="K580">
        <v>0.99760000000000015</v>
      </c>
      <c r="L580">
        <v>0</v>
      </c>
      <c r="M580">
        <v>4.000000000001819</v>
      </c>
      <c r="N580">
        <v>4.79</v>
      </c>
      <c r="O580" s="498">
        <v>3.1076388888832298</v>
      </c>
    </row>
    <row r="581" spans="1:15" x14ac:dyDescent="0.2">
      <c r="A581">
        <v>580</v>
      </c>
      <c r="B581" t="s">
        <v>97</v>
      </c>
      <c r="C581">
        <v>4</v>
      </c>
      <c r="D581">
        <v>3.12</v>
      </c>
      <c r="E581">
        <v>3.5300000000000002</v>
      </c>
      <c r="F581" s="446">
        <v>43327.385416666664</v>
      </c>
      <c r="G581">
        <v>0.99790000000000001</v>
      </c>
      <c r="H581" s="446">
        <v>43376.851388888892</v>
      </c>
      <c r="I581">
        <v>0.99150000000000005</v>
      </c>
      <c r="J581" s="446">
        <v>43376.868055555555</v>
      </c>
      <c r="K581">
        <v>0.99250000000000016</v>
      </c>
      <c r="L581">
        <v>64</v>
      </c>
      <c r="M581">
        <v>10.000000000001819</v>
      </c>
      <c r="N581">
        <v>217.49</v>
      </c>
      <c r="O581" s="498">
        <v>35.482638888890506</v>
      </c>
    </row>
    <row r="582" spans="1:15" x14ac:dyDescent="0.2">
      <c r="A582">
        <v>581</v>
      </c>
      <c r="B582" t="s">
        <v>97</v>
      </c>
      <c r="C582">
        <v>1</v>
      </c>
      <c r="D582">
        <v>0.1</v>
      </c>
      <c r="E582">
        <v>0.1</v>
      </c>
      <c r="F582" s="446">
        <v>43376.868055555555</v>
      </c>
      <c r="G582">
        <v>0.99280000000000002</v>
      </c>
      <c r="H582" s="446">
        <v>43376.868055555555</v>
      </c>
      <c r="I582">
        <v>0.99280000000000002</v>
      </c>
      <c r="J582" s="446">
        <v>43377.713194444441</v>
      </c>
      <c r="K582">
        <v>0.99319999999999997</v>
      </c>
      <c r="L582">
        <v>0</v>
      </c>
      <c r="M582">
        <v>4</v>
      </c>
      <c r="N582">
        <v>4.8099999999999996</v>
      </c>
      <c r="O582" s="498">
        <v>0.84513888888614019</v>
      </c>
    </row>
    <row r="583" spans="1:15" x14ac:dyDescent="0.2">
      <c r="A583">
        <v>582</v>
      </c>
      <c r="B583" t="s">
        <v>97</v>
      </c>
      <c r="C583">
        <v>1</v>
      </c>
      <c r="D583">
        <v>0.1</v>
      </c>
      <c r="E583">
        <v>0.1</v>
      </c>
      <c r="F583" s="446">
        <v>43378.2</v>
      </c>
      <c r="G583">
        <v>0.99380000000000002</v>
      </c>
      <c r="H583" s="446">
        <v>43378.2</v>
      </c>
      <c r="I583">
        <v>0.99380000000000002</v>
      </c>
      <c r="J583" s="446">
        <v>43378.431250000001</v>
      </c>
      <c r="K583">
        <v>0.99429999999999996</v>
      </c>
      <c r="L583">
        <v>0</v>
      </c>
      <c r="M583">
        <v>5</v>
      </c>
      <c r="N583">
        <v>5.03</v>
      </c>
      <c r="O583" s="498">
        <v>0.23125000000436557</v>
      </c>
    </row>
    <row r="584" spans="1:15" x14ac:dyDescent="0.2">
      <c r="A584">
        <v>583</v>
      </c>
      <c r="B584" t="s">
        <v>97</v>
      </c>
      <c r="C584">
        <v>1</v>
      </c>
      <c r="D584">
        <v>0.1</v>
      </c>
      <c r="E584">
        <v>0.1</v>
      </c>
      <c r="F584" s="446">
        <v>43378.523611111108</v>
      </c>
      <c r="G584">
        <v>0.99460000000000004</v>
      </c>
      <c r="H584" s="446">
        <v>43378.523611111108</v>
      </c>
      <c r="I584">
        <v>0.99460000000000004</v>
      </c>
      <c r="J584" s="446">
        <v>43378.525000000001</v>
      </c>
      <c r="K584">
        <v>0.99509999999999998</v>
      </c>
      <c r="L584">
        <v>0</v>
      </c>
      <c r="M584">
        <v>5</v>
      </c>
      <c r="N584">
        <v>5.0199999999999996</v>
      </c>
      <c r="O584" s="498">
        <v>1.3888888934161514E-3</v>
      </c>
    </row>
    <row r="585" spans="1:15" x14ac:dyDescent="0.2">
      <c r="A585">
        <v>584</v>
      </c>
      <c r="B585" t="s">
        <v>97</v>
      </c>
      <c r="C585">
        <v>2</v>
      </c>
      <c r="D585">
        <v>0.31</v>
      </c>
      <c r="E585">
        <v>0.41000000000000003</v>
      </c>
      <c r="F585" s="446">
        <v>43378.525694444441</v>
      </c>
      <c r="G585">
        <v>0.99539999999999995</v>
      </c>
      <c r="H585" s="446">
        <v>43381.939583333333</v>
      </c>
      <c r="I585">
        <v>0.99260000000000004</v>
      </c>
      <c r="J585" s="446">
        <v>43382.302083333336</v>
      </c>
      <c r="K585">
        <v>0.99449999999999994</v>
      </c>
      <c r="L585">
        <v>28</v>
      </c>
      <c r="M585">
        <v>19</v>
      </c>
      <c r="N585">
        <v>51.5</v>
      </c>
      <c r="O585" s="498">
        <v>1.7763888888948713</v>
      </c>
    </row>
    <row r="586" spans="1:15" x14ac:dyDescent="0.2">
      <c r="A586">
        <v>585</v>
      </c>
      <c r="B586" t="s">
        <v>97</v>
      </c>
      <c r="C586">
        <v>1</v>
      </c>
      <c r="D586">
        <v>0.1</v>
      </c>
      <c r="E586">
        <v>0.1</v>
      </c>
      <c r="F586" s="446">
        <v>43382.334722222222</v>
      </c>
      <c r="G586">
        <v>0.99509999999999998</v>
      </c>
      <c r="H586" s="446">
        <v>43382.334722222222</v>
      </c>
      <c r="I586">
        <v>0.99509999999999998</v>
      </c>
      <c r="J586" s="446">
        <v>43382.518750000003</v>
      </c>
      <c r="K586">
        <v>0.99560000000000004</v>
      </c>
      <c r="L586">
        <v>0</v>
      </c>
      <c r="M586">
        <v>5</v>
      </c>
      <c r="N586">
        <v>5.0199999999999996</v>
      </c>
      <c r="O586" s="498">
        <v>0.18402777778101154</v>
      </c>
    </row>
    <row r="587" spans="1:15" x14ac:dyDescent="0.2">
      <c r="A587">
        <v>586</v>
      </c>
      <c r="B587" t="s">
        <v>97</v>
      </c>
      <c r="C587">
        <v>3</v>
      </c>
      <c r="D587">
        <v>0.98</v>
      </c>
      <c r="E587">
        <v>1.3900000000000001</v>
      </c>
      <c r="F587" s="446">
        <v>43382.561805555553</v>
      </c>
      <c r="G587">
        <v>0.995</v>
      </c>
      <c r="H587" s="446">
        <v>43387.875694444447</v>
      </c>
      <c r="I587">
        <v>0.98980000000000001</v>
      </c>
      <c r="J587" s="446">
        <v>43390.380555555559</v>
      </c>
      <c r="K587">
        <v>0.99239999999999984</v>
      </c>
      <c r="L587">
        <v>52</v>
      </c>
      <c r="M587">
        <v>25.999999999998181</v>
      </c>
      <c r="N587">
        <v>262.32</v>
      </c>
      <c r="O587" s="498">
        <v>5.8187500000058208</v>
      </c>
    </row>
    <row r="588" spans="1:15" x14ac:dyDescent="0.2">
      <c r="A588">
        <v>587</v>
      </c>
      <c r="B588" t="s">
        <v>97</v>
      </c>
      <c r="C588">
        <v>1</v>
      </c>
      <c r="D588">
        <v>0.11</v>
      </c>
      <c r="E588">
        <v>0.11</v>
      </c>
      <c r="F588" s="446">
        <v>43390.579861111109</v>
      </c>
      <c r="G588">
        <v>0.9929</v>
      </c>
      <c r="H588" s="446">
        <v>43390.579861111109</v>
      </c>
      <c r="I588">
        <v>0.9929</v>
      </c>
      <c r="J588" s="446">
        <v>43390.711111111108</v>
      </c>
      <c r="K588">
        <v>0.99339999999999995</v>
      </c>
      <c r="L588">
        <v>0</v>
      </c>
      <c r="M588">
        <v>5</v>
      </c>
      <c r="N588">
        <v>5.54</v>
      </c>
      <c r="O588" s="498">
        <v>0.13124999999854481</v>
      </c>
    </row>
    <row r="589" spans="1:15" x14ac:dyDescent="0.2">
      <c r="A589">
        <v>588</v>
      </c>
      <c r="B589" t="s">
        <v>97</v>
      </c>
      <c r="C589">
        <v>1</v>
      </c>
      <c r="D589">
        <v>0.11</v>
      </c>
      <c r="E589">
        <v>0.11</v>
      </c>
      <c r="F589" s="446">
        <v>43391.293055555558</v>
      </c>
      <c r="G589">
        <v>0.99570000000000003</v>
      </c>
      <c r="H589" s="446">
        <v>43391.293055555558</v>
      </c>
      <c r="I589">
        <v>0.99570000000000003</v>
      </c>
      <c r="J589" s="446">
        <v>43391.535416666666</v>
      </c>
      <c r="K589">
        <v>0.99619999999999997</v>
      </c>
      <c r="L589">
        <v>0</v>
      </c>
      <c r="M589">
        <v>5</v>
      </c>
      <c r="N589">
        <v>5.52</v>
      </c>
      <c r="O589" s="498">
        <v>0.24236111110803904</v>
      </c>
    </row>
    <row r="590" spans="1:15" x14ac:dyDescent="0.2">
      <c r="A590">
        <v>589</v>
      </c>
      <c r="B590" t="s">
        <v>97</v>
      </c>
      <c r="C590">
        <v>1</v>
      </c>
      <c r="D590">
        <v>0.11</v>
      </c>
      <c r="E590">
        <v>0.11</v>
      </c>
      <c r="F590" s="446">
        <v>43391.536111111112</v>
      </c>
      <c r="G590">
        <v>0.99670000000000003</v>
      </c>
      <c r="H590" s="446">
        <v>43391.536111111112</v>
      </c>
      <c r="I590">
        <v>0.99670000000000003</v>
      </c>
      <c r="J590" s="446">
        <v>43391.545138888891</v>
      </c>
      <c r="K590">
        <v>0.99719999999999998</v>
      </c>
      <c r="L590">
        <v>0</v>
      </c>
      <c r="M590">
        <v>5</v>
      </c>
      <c r="N590">
        <v>5.52</v>
      </c>
      <c r="O590" s="498">
        <v>9.0277777781011537E-3</v>
      </c>
    </row>
    <row r="591" spans="1:15" x14ac:dyDescent="0.2">
      <c r="A591">
        <v>590</v>
      </c>
      <c r="B591" t="s">
        <v>97</v>
      </c>
      <c r="C591">
        <v>1</v>
      </c>
      <c r="D591">
        <v>0.11</v>
      </c>
      <c r="E591">
        <v>0.11</v>
      </c>
      <c r="F591" s="446">
        <v>43391.701388888891</v>
      </c>
      <c r="G591">
        <v>0.99480000000000002</v>
      </c>
      <c r="H591" s="446">
        <v>43391.701388888891</v>
      </c>
      <c r="I591">
        <v>0.99480000000000002</v>
      </c>
      <c r="J591" s="446">
        <v>43391.729861111111</v>
      </c>
      <c r="K591">
        <v>0.99529999999999996</v>
      </c>
      <c r="L591">
        <v>0</v>
      </c>
      <c r="M591">
        <v>5</v>
      </c>
      <c r="N591">
        <v>5.53</v>
      </c>
      <c r="O591" s="498">
        <v>2.8472222220443655E-2</v>
      </c>
    </row>
    <row r="592" spans="1:15" x14ac:dyDescent="0.2">
      <c r="A592">
        <v>591</v>
      </c>
      <c r="B592" t="s">
        <v>97</v>
      </c>
      <c r="C592">
        <v>1</v>
      </c>
      <c r="D592">
        <v>0.11</v>
      </c>
      <c r="E592">
        <v>0.11</v>
      </c>
      <c r="F592" s="446">
        <v>43391.900694444441</v>
      </c>
      <c r="G592">
        <v>0.996</v>
      </c>
      <c r="H592" s="446">
        <v>43391.900694444441</v>
      </c>
      <c r="I592">
        <v>0.996</v>
      </c>
      <c r="J592" s="446">
        <v>43392.005555555559</v>
      </c>
      <c r="K592">
        <v>0.99650000000000005</v>
      </c>
      <c r="L592">
        <v>0</v>
      </c>
      <c r="M592">
        <v>5</v>
      </c>
      <c r="N592">
        <v>5.81</v>
      </c>
      <c r="O592" s="498">
        <v>0.10486111111822538</v>
      </c>
    </row>
    <row r="593" spans="1:15" x14ac:dyDescent="0.2">
      <c r="A593">
        <v>592</v>
      </c>
      <c r="B593" t="s">
        <v>97</v>
      </c>
      <c r="C593">
        <v>1</v>
      </c>
      <c r="D593">
        <v>0.11</v>
      </c>
      <c r="E593">
        <v>0.11</v>
      </c>
      <c r="F593" s="446">
        <v>43392.188194444447</v>
      </c>
      <c r="G593">
        <v>0.99680000000000002</v>
      </c>
      <c r="H593" s="446">
        <v>43392.188194444447</v>
      </c>
      <c r="I593">
        <v>0.99680000000000002</v>
      </c>
      <c r="J593" s="446">
        <v>43392.300694444442</v>
      </c>
      <c r="K593">
        <v>0.99729999999999996</v>
      </c>
      <c r="L593">
        <v>0</v>
      </c>
      <c r="M593">
        <v>5</v>
      </c>
      <c r="N593">
        <v>5.51</v>
      </c>
      <c r="O593" s="498">
        <v>0.11249999999563443</v>
      </c>
    </row>
    <row r="594" spans="1:15" x14ac:dyDescent="0.2">
      <c r="A594">
        <v>593</v>
      </c>
      <c r="B594" t="s">
        <v>97</v>
      </c>
      <c r="C594">
        <v>1</v>
      </c>
      <c r="D594">
        <v>0.11</v>
      </c>
      <c r="E594">
        <v>0.11</v>
      </c>
      <c r="F594" s="446">
        <v>43394.881249999999</v>
      </c>
      <c r="G594">
        <v>0.99609999999999999</v>
      </c>
      <c r="H594" s="446">
        <v>43394.881249999999</v>
      </c>
      <c r="I594">
        <v>0.99609999999999999</v>
      </c>
      <c r="J594" s="446">
        <v>43394.885416666664</v>
      </c>
      <c r="K594">
        <v>0.99660000000000004</v>
      </c>
      <c r="L594">
        <v>0</v>
      </c>
      <c r="M594">
        <v>5</v>
      </c>
      <c r="N594">
        <v>5.52</v>
      </c>
      <c r="O594" s="498">
        <v>-0.99583333333430346</v>
      </c>
    </row>
    <row r="595" spans="1:15" x14ac:dyDescent="0.2">
      <c r="A595">
        <v>594</v>
      </c>
      <c r="B595" t="s">
        <v>97</v>
      </c>
      <c r="C595">
        <v>1</v>
      </c>
      <c r="D595">
        <v>0.11</v>
      </c>
      <c r="E595">
        <v>0.11</v>
      </c>
      <c r="F595" s="446">
        <v>43394.896527777775</v>
      </c>
      <c r="G595">
        <v>0.99619999999999997</v>
      </c>
      <c r="H595" s="446">
        <v>43394.896527777775</v>
      </c>
      <c r="I595">
        <v>0.99619999999999997</v>
      </c>
      <c r="J595" s="446">
        <v>43394.899305555555</v>
      </c>
      <c r="K595">
        <v>0.99670000000000003</v>
      </c>
      <c r="L595">
        <v>0</v>
      </c>
      <c r="M595">
        <v>5</v>
      </c>
      <c r="N595">
        <v>5.52</v>
      </c>
      <c r="O595" s="498">
        <v>-0.99722222222044365</v>
      </c>
    </row>
    <row r="596" spans="1:15" x14ac:dyDescent="0.2">
      <c r="A596">
        <v>595</v>
      </c>
      <c r="B596" t="s">
        <v>97</v>
      </c>
      <c r="C596">
        <v>1</v>
      </c>
      <c r="D596">
        <v>0.11</v>
      </c>
      <c r="E596">
        <v>0.11</v>
      </c>
      <c r="F596" s="446">
        <v>43394.904166666667</v>
      </c>
      <c r="G596">
        <v>0.99570000000000003</v>
      </c>
      <c r="H596" s="446">
        <v>43394.904166666667</v>
      </c>
      <c r="I596">
        <v>0.99570000000000003</v>
      </c>
      <c r="J596" s="446">
        <v>43394.916666666664</v>
      </c>
      <c r="K596">
        <v>0.99619999999999997</v>
      </c>
      <c r="L596">
        <v>0</v>
      </c>
      <c r="M596">
        <v>5</v>
      </c>
      <c r="N596">
        <v>5.52</v>
      </c>
      <c r="O596" s="498">
        <v>-0.98750000000291038</v>
      </c>
    </row>
    <row r="597" spans="1:15" x14ac:dyDescent="0.2">
      <c r="A597">
        <v>596</v>
      </c>
      <c r="B597" t="s">
        <v>97</v>
      </c>
      <c r="C597">
        <v>1</v>
      </c>
      <c r="D597">
        <v>0.11</v>
      </c>
      <c r="E597">
        <v>0.11</v>
      </c>
      <c r="F597" s="446">
        <v>43394.917361111111</v>
      </c>
      <c r="G597">
        <v>0.99650000000000005</v>
      </c>
      <c r="H597" s="446">
        <v>43394.917361111111</v>
      </c>
      <c r="I597">
        <v>0.99650000000000005</v>
      </c>
      <c r="J597" s="446">
        <v>43395.029861111114</v>
      </c>
      <c r="K597">
        <v>0.997</v>
      </c>
      <c r="L597">
        <v>0</v>
      </c>
      <c r="M597">
        <v>5</v>
      </c>
      <c r="N597">
        <v>5.81</v>
      </c>
      <c r="O597" s="498">
        <v>-0.88749999999708962</v>
      </c>
    </row>
    <row r="598" spans="1:15" x14ac:dyDescent="0.2">
      <c r="A598">
        <v>597</v>
      </c>
      <c r="B598" t="s">
        <v>97</v>
      </c>
      <c r="C598">
        <v>1</v>
      </c>
      <c r="D598">
        <v>0.11</v>
      </c>
      <c r="E598">
        <v>0.11</v>
      </c>
      <c r="F598" s="446">
        <v>43395.332638888889</v>
      </c>
      <c r="G598">
        <v>0.99490000000000001</v>
      </c>
      <c r="H598" s="446">
        <v>43395.332638888889</v>
      </c>
      <c r="I598">
        <v>0.99490000000000001</v>
      </c>
      <c r="J598" s="446">
        <v>43395.341666666667</v>
      </c>
      <c r="K598">
        <v>0.99539999999999995</v>
      </c>
      <c r="L598">
        <v>0</v>
      </c>
      <c r="M598">
        <v>5</v>
      </c>
      <c r="N598">
        <v>5.53</v>
      </c>
      <c r="O598" s="498">
        <v>9.0277777781011537E-3</v>
      </c>
    </row>
    <row r="599" spans="1:15" x14ac:dyDescent="0.2">
      <c r="A599">
        <v>598</v>
      </c>
      <c r="B599" t="s">
        <v>97</v>
      </c>
      <c r="C599">
        <v>1</v>
      </c>
      <c r="D599">
        <v>0.11</v>
      </c>
      <c r="E599">
        <v>0.11</v>
      </c>
      <c r="F599" s="446">
        <v>43395.345138888886</v>
      </c>
      <c r="G599">
        <v>0.99590000000000001</v>
      </c>
      <c r="H599" s="446">
        <v>43395.345138888886</v>
      </c>
      <c r="I599">
        <v>0.99590000000000001</v>
      </c>
      <c r="J599" s="446">
        <v>43395.352777777778</v>
      </c>
      <c r="K599">
        <v>0.99639999999999995</v>
      </c>
      <c r="L599">
        <v>0</v>
      </c>
      <c r="M599">
        <v>5</v>
      </c>
      <c r="N599">
        <v>5.52</v>
      </c>
      <c r="O599" s="498">
        <v>7.6388888919609599E-3</v>
      </c>
    </row>
    <row r="600" spans="1:15" x14ac:dyDescent="0.2">
      <c r="A600">
        <v>599</v>
      </c>
      <c r="B600" t="s">
        <v>97</v>
      </c>
      <c r="C600">
        <v>1</v>
      </c>
      <c r="D600">
        <v>0.11</v>
      </c>
      <c r="E600">
        <v>0.11</v>
      </c>
      <c r="F600" s="446">
        <v>43395.544444444444</v>
      </c>
      <c r="G600">
        <v>0.997</v>
      </c>
      <c r="H600" s="446">
        <v>43395.544444444444</v>
      </c>
      <c r="I600">
        <v>0.997</v>
      </c>
      <c r="J600" s="446">
        <v>43395.628472222219</v>
      </c>
      <c r="K600">
        <v>0.99750000000000005</v>
      </c>
      <c r="L600">
        <v>0</v>
      </c>
      <c r="M600">
        <v>5</v>
      </c>
      <c r="N600">
        <v>5.51</v>
      </c>
      <c r="O600" s="498">
        <v>8.4027777775190771E-2</v>
      </c>
    </row>
    <row r="601" spans="1:15" x14ac:dyDescent="0.2">
      <c r="A601">
        <v>600</v>
      </c>
      <c r="B601" t="s">
        <v>97</v>
      </c>
      <c r="C601">
        <v>1</v>
      </c>
      <c r="D601">
        <v>0.11</v>
      </c>
      <c r="E601">
        <v>0.11</v>
      </c>
      <c r="F601" s="446">
        <v>43396.318749999999</v>
      </c>
      <c r="G601">
        <v>0.996</v>
      </c>
      <c r="H601" s="446">
        <v>43396.318749999999</v>
      </c>
      <c r="I601">
        <v>0.996</v>
      </c>
      <c r="J601" s="446">
        <v>43396.352777777778</v>
      </c>
      <c r="K601">
        <v>0.99650000000000005</v>
      </c>
      <c r="L601">
        <v>0</v>
      </c>
      <c r="M601">
        <v>5</v>
      </c>
      <c r="N601">
        <v>5.52</v>
      </c>
      <c r="O601" s="498">
        <v>3.4027777779556345E-2</v>
      </c>
    </row>
    <row r="602" spans="1:15" x14ac:dyDescent="0.2">
      <c r="A602">
        <v>601</v>
      </c>
      <c r="B602" t="s">
        <v>97</v>
      </c>
      <c r="C602">
        <v>1</v>
      </c>
      <c r="D602">
        <v>0.11</v>
      </c>
      <c r="E602">
        <v>0.11</v>
      </c>
      <c r="F602" s="446">
        <v>43396.785416666666</v>
      </c>
      <c r="G602">
        <v>0.99609999999999999</v>
      </c>
      <c r="H602" s="446">
        <v>43396.785416666666</v>
      </c>
      <c r="I602">
        <v>0.99609999999999999</v>
      </c>
      <c r="J602" s="446">
        <v>43397.319444444445</v>
      </c>
      <c r="K602">
        <v>0.99660000000000004</v>
      </c>
      <c r="L602">
        <v>0</v>
      </c>
      <c r="M602">
        <v>5</v>
      </c>
      <c r="N602">
        <v>5.81</v>
      </c>
      <c r="O602" s="498">
        <v>0.53402777777955635</v>
      </c>
    </row>
    <row r="603" spans="1:15" x14ac:dyDescent="0.2">
      <c r="A603">
        <v>602</v>
      </c>
      <c r="B603" t="s">
        <v>97</v>
      </c>
      <c r="C603">
        <v>1</v>
      </c>
      <c r="D603">
        <v>0.11</v>
      </c>
      <c r="E603">
        <v>0.11</v>
      </c>
      <c r="F603" s="446">
        <v>43397.501388888886</v>
      </c>
      <c r="G603">
        <v>0.99870000000000003</v>
      </c>
      <c r="H603" s="446">
        <v>43397.501388888886</v>
      </c>
      <c r="I603">
        <v>0.99870000000000003</v>
      </c>
      <c r="J603" s="446">
        <v>43398.447222222225</v>
      </c>
      <c r="K603">
        <v>0.99909999999999999</v>
      </c>
      <c r="L603">
        <v>0</v>
      </c>
      <c r="M603">
        <v>4</v>
      </c>
      <c r="N603">
        <v>5.26</v>
      </c>
      <c r="O603" s="498">
        <v>0.94583333333866904</v>
      </c>
    </row>
    <row r="604" spans="1:15" x14ac:dyDescent="0.2">
      <c r="A604">
        <v>603</v>
      </c>
      <c r="B604" t="s">
        <v>97</v>
      </c>
      <c r="C604">
        <v>1</v>
      </c>
      <c r="D604">
        <v>0.11</v>
      </c>
      <c r="E604">
        <v>0.11</v>
      </c>
      <c r="F604" s="446">
        <v>43398.581250000003</v>
      </c>
      <c r="G604">
        <v>1.0016</v>
      </c>
      <c r="H604" s="446">
        <v>43398.581250000003</v>
      </c>
      <c r="I604">
        <v>1.0016</v>
      </c>
      <c r="J604" s="446">
        <v>43399.486111111109</v>
      </c>
      <c r="K604">
        <v>1.0021</v>
      </c>
      <c r="L604">
        <v>0</v>
      </c>
      <c r="M604">
        <v>5</v>
      </c>
      <c r="N604">
        <v>5.78</v>
      </c>
      <c r="O604" s="498">
        <v>0.90486111110658385</v>
      </c>
    </row>
    <row r="605" spans="1:15" x14ac:dyDescent="0.2">
      <c r="A605">
        <v>604</v>
      </c>
      <c r="B605" t="s">
        <v>97</v>
      </c>
      <c r="C605">
        <v>1</v>
      </c>
      <c r="D605">
        <v>0.11</v>
      </c>
      <c r="E605">
        <v>0.11</v>
      </c>
      <c r="F605" s="446">
        <v>43399.59097222222</v>
      </c>
      <c r="G605">
        <v>1.0012000000000001</v>
      </c>
      <c r="H605" s="446">
        <v>43399.59097222222</v>
      </c>
      <c r="I605">
        <v>1.0012000000000001</v>
      </c>
      <c r="J605" s="446">
        <v>43402.695138888892</v>
      </c>
      <c r="K605">
        <v>1.0017</v>
      </c>
      <c r="L605">
        <v>0</v>
      </c>
      <c r="M605">
        <v>5</v>
      </c>
      <c r="N605">
        <v>5.78</v>
      </c>
      <c r="O605" s="498">
        <v>1.1041666666715173</v>
      </c>
    </row>
    <row r="606" spans="1:15" x14ac:dyDescent="0.2">
      <c r="A606">
        <v>605</v>
      </c>
      <c r="B606" t="s">
        <v>97</v>
      </c>
      <c r="C606">
        <v>1</v>
      </c>
      <c r="D606">
        <v>0.11</v>
      </c>
      <c r="E606">
        <v>0.11</v>
      </c>
      <c r="F606" s="446">
        <v>43403.35</v>
      </c>
      <c r="G606">
        <v>1.0035000000000001</v>
      </c>
      <c r="H606" s="446">
        <v>43403.35</v>
      </c>
      <c r="I606">
        <v>1.0035000000000001</v>
      </c>
      <c r="J606" s="446">
        <v>43403.64166666667</v>
      </c>
      <c r="K606">
        <v>1.004</v>
      </c>
      <c r="L606">
        <v>0</v>
      </c>
      <c r="M606">
        <v>5</v>
      </c>
      <c r="N606">
        <v>5.48</v>
      </c>
      <c r="O606" s="498">
        <v>0.29166666667151731</v>
      </c>
    </row>
    <row r="607" spans="1:15" x14ac:dyDescent="0.2">
      <c r="A607">
        <v>606</v>
      </c>
      <c r="B607" t="s">
        <v>97</v>
      </c>
      <c r="C607">
        <v>1</v>
      </c>
      <c r="D607">
        <v>0.11</v>
      </c>
      <c r="E607">
        <v>0.11</v>
      </c>
      <c r="F607" s="446">
        <v>43404.34097222222</v>
      </c>
      <c r="G607">
        <v>1.0055000000000001</v>
      </c>
      <c r="H607" s="446">
        <v>43404.34097222222</v>
      </c>
      <c r="I607">
        <v>1.0055000000000001</v>
      </c>
      <c r="J607" s="446">
        <v>43404.416666666664</v>
      </c>
      <c r="K607">
        <v>1.006</v>
      </c>
      <c r="L607">
        <v>0</v>
      </c>
      <c r="M607">
        <v>5</v>
      </c>
      <c r="N607">
        <v>5.47</v>
      </c>
      <c r="O607" s="498">
        <v>7.5694444443797693E-2</v>
      </c>
    </row>
    <row r="608" spans="1:15" x14ac:dyDescent="0.2">
      <c r="A608">
        <v>607</v>
      </c>
      <c r="B608" t="s">
        <v>97</v>
      </c>
      <c r="C608">
        <v>1</v>
      </c>
      <c r="D608">
        <v>0.11</v>
      </c>
      <c r="E608">
        <v>0.11</v>
      </c>
      <c r="F608" s="446">
        <v>43404.511111111111</v>
      </c>
      <c r="G608">
        <v>1.006</v>
      </c>
      <c r="H608" s="446">
        <v>43404.511111111111</v>
      </c>
      <c r="I608">
        <v>1.006</v>
      </c>
      <c r="J608" s="446">
        <v>43404.534722222219</v>
      </c>
      <c r="K608">
        <v>1.0065</v>
      </c>
      <c r="L608">
        <v>0</v>
      </c>
      <c r="M608">
        <v>5</v>
      </c>
      <c r="N608">
        <v>5.46</v>
      </c>
      <c r="O608" s="498">
        <v>2.361111110803904E-2</v>
      </c>
    </row>
    <row r="609" spans="1:15" x14ac:dyDescent="0.2">
      <c r="A609">
        <v>608</v>
      </c>
      <c r="B609" t="s">
        <v>97</v>
      </c>
      <c r="C609">
        <v>1</v>
      </c>
      <c r="D609">
        <v>0.11</v>
      </c>
      <c r="E609">
        <v>0.11</v>
      </c>
      <c r="F609" s="446">
        <v>43404.54583333333</v>
      </c>
      <c r="G609">
        <v>1.0077</v>
      </c>
      <c r="H609" s="446">
        <v>43404.54583333333</v>
      </c>
      <c r="I609">
        <v>1.0077</v>
      </c>
      <c r="J609" s="446">
        <v>43404.679166666669</v>
      </c>
      <c r="K609">
        <v>1.0082</v>
      </c>
      <c r="L609">
        <v>0</v>
      </c>
      <c r="M609">
        <v>5</v>
      </c>
      <c r="N609">
        <v>5.46</v>
      </c>
      <c r="O609" s="498">
        <v>0.13333333333866904</v>
      </c>
    </row>
    <row r="610" spans="1:15" x14ac:dyDescent="0.2">
      <c r="A610">
        <v>609</v>
      </c>
      <c r="B610" t="s">
        <v>97</v>
      </c>
      <c r="C610">
        <v>1</v>
      </c>
      <c r="D610">
        <v>0.11</v>
      </c>
      <c r="E610">
        <v>0.11</v>
      </c>
      <c r="F610" s="446">
        <v>43404.679861111108</v>
      </c>
      <c r="G610">
        <v>1.0085999999999999</v>
      </c>
      <c r="H610" s="446">
        <v>43404.679861111108</v>
      </c>
      <c r="I610">
        <v>1.0085999999999999</v>
      </c>
      <c r="J610" s="446">
        <v>43404.743055555555</v>
      </c>
      <c r="K610">
        <v>1.0091000000000001</v>
      </c>
      <c r="L610">
        <v>0</v>
      </c>
      <c r="M610">
        <v>5.000000000001819</v>
      </c>
      <c r="N610">
        <v>5.45</v>
      </c>
      <c r="O610" s="498">
        <v>6.3194444446708076E-2</v>
      </c>
    </row>
    <row r="611" spans="1:15" x14ac:dyDescent="0.2">
      <c r="A611">
        <v>610</v>
      </c>
      <c r="B611" t="s">
        <v>97</v>
      </c>
      <c r="C611">
        <v>3</v>
      </c>
      <c r="D611">
        <v>1.07</v>
      </c>
      <c r="E611">
        <v>1.5200000000000002</v>
      </c>
      <c r="F611" s="446">
        <v>43404.890277777777</v>
      </c>
      <c r="G611">
        <v>1.0085999999999999</v>
      </c>
      <c r="H611" s="446">
        <v>43409.814583333333</v>
      </c>
      <c r="I611">
        <v>1.0044999999999999</v>
      </c>
      <c r="J611" s="446">
        <v>43412.831250000003</v>
      </c>
      <c r="K611">
        <v>1.0068999999999999</v>
      </c>
      <c r="L611">
        <v>41</v>
      </c>
      <c r="M611">
        <v>23.999999999998181</v>
      </c>
      <c r="N611">
        <v>283.59000000000003</v>
      </c>
      <c r="O611" s="498">
        <v>5.9409722222262644</v>
      </c>
    </row>
    <row r="612" spans="1:15" x14ac:dyDescent="0.2">
      <c r="A612">
        <v>611</v>
      </c>
      <c r="B612" t="s">
        <v>97</v>
      </c>
      <c r="C612">
        <v>1</v>
      </c>
      <c r="D612">
        <v>0.12</v>
      </c>
      <c r="E612">
        <v>0.12</v>
      </c>
      <c r="F612" s="446">
        <v>43412.92291666667</v>
      </c>
      <c r="G612">
        <v>1.0062</v>
      </c>
      <c r="H612" s="446">
        <v>43412.92291666667</v>
      </c>
      <c r="I612">
        <v>1.0062</v>
      </c>
      <c r="J612" s="446">
        <v>43413.082638888889</v>
      </c>
      <c r="K612">
        <v>1.0066999999999999</v>
      </c>
      <c r="L612">
        <v>0</v>
      </c>
      <c r="M612">
        <v>5</v>
      </c>
      <c r="N612">
        <v>6.27</v>
      </c>
      <c r="O612" s="498">
        <v>0.15972222221898846</v>
      </c>
    </row>
    <row r="613" spans="1:15" x14ac:dyDescent="0.2">
      <c r="A613">
        <v>612</v>
      </c>
      <c r="B613" t="s">
        <v>97</v>
      </c>
      <c r="C613">
        <v>1</v>
      </c>
      <c r="D613">
        <v>0.12</v>
      </c>
      <c r="E613">
        <v>0.12</v>
      </c>
      <c r="F613" s="446">
        <v>43413.353472222225</v>
      </c>
      <c r="G613">
        <v>1.0081</v>
      </c>
      <c r="H613" s="446">
        <v>43413.353472222225</v>
      </c>
      <c r="I613">
        <v>1.0081</v>
      </c>
      <c r="J613" s="446">
        <v>43416.279861111114</v>
      </c>
      <c r="K613">
        <v>1.0085999999999999</v>
      </c>
      <c r="L613">
        <v>0</v>
      </c>
      <c r="M613">
        <v>5</v>
      </c>
      <c r="N613">
        <v>6.26</v>
      </c>
      <c r="O613" s="498">
        <v>0.92638888888905058</v>
      </c>
    </row>
    <row r="614" spans="1:15" x14ac:dyDescent="0.2">
      <c r="A614">
        <v>613</v>
      </c>
      <c r="B614" t="s">
        <v>97</v>
      </c>
      <c r="C614">
        <v>1</v>
      </c>
      <c r="D614">
        <v>0.12</v>
      </c>
      <c r="E614">
        <v>0.12</v>
      </c>
      <c r="F614" s="446">
        <v>43416.280555555553</v>
      </c>
      <c r="G614">
        <v>1.0095000000000001</v>
      </c>
      <c r="H614" s="446">
        <v>43416.280555555553</v>
      </c>
      <c r="I614">
        <v>1.0095000000000001</v>
      </c>
      <c r="J614" s="446">
        <v>43416.338194444441</v>
      </c>
      <c r="K614">
        <v>1.01</v>
      </c>
      <c r="L614">
        <v>0</v>
      </c>
      <c r="M614">
        <v>5</v>
      </c>
      <c r="N614">
        <v>5.94</v>
      </c>
      <c r="O614" s="498">
        <v>5.7638888887595385E-2</v>
      </c>
    </row>
    <row r="615" spans="1:15" x14ac:dyDescent="0.2">
      <c r="A615">
        <v>614</v>
      </c>
      <c r="B615" t="s">
        <v>97</v>
      </c>
      <c r="C615">
        <v>4</v>
      </c>
      <c r="D615">
        <v>3.75</v>
      </c>
      <c r="E615">
        <v>3.87</v>
      </c>
      <c r="F615" s="446">
        <v>43417.431250000001</v>
      </c>
      <c r="G615">
        <v>1.0126999999999999</v>
      </c>
      <c r="H615" s="446">
        <v>43419.931250000001</v>
      </c>
      <c r="I615">
        <v>1.0068999999999999</v>
      </c>
      <c r="J615" s="446">
        <v>43420.421527777777</v>
      </c>
      <c r="K615">
        <v>1.0077</v>
      </c>
      <c r="L615">
        <v>58.000000000001819</v>
      </c>
      <c r="M615">
        <v>8.000000000001819</v>
      </c>
      <c r="N615">
        <v>249.46</v>
      </c>
      <c r="O615" s="498">
        <v>2.9902777777751908</v>
      </c>
    </row>
    <row r="616" spans="1:15" x14ac:dyDescent="0.2">
      <c r="A616">
        <v>615</v>
      </c>
      <c r="B616" t="s">
        <v>97</v>
      </c>
      <c r="C616">
        <v>4</v>
      </c>
      <c r="D616">
        <v>3.75</v>
      </c>
      <c r="E616">
        <v>3.87</v>
      </c>
      <c r="F616" s="446">
        <v>43420.589583333334</v>
      </c>
      <c r="G616">
        <v>1.0031000000000001</v>
      </c>
      <c r="H616" s="446">
        <v>43426.475694444445</v>
      </c>
      <c r="I616">
        <v>0.99509999999999998</v>
      </c>
      <c r="J616" s="446">
        <v>43427.357638888891</v>
      </c>
      <c r="K616">
        <v>0.99590000000000001</v>
      </c>
      <c r="L616">
        <v>80.000000000001819</v>
      </c>
      <c r="M616">
        <v>8</v>
      </c>
      <c r="N616">
        <v>226.39000000000004</v>
      </c>
      <c r="O616" s="498">
        <v>4.7680555555562023</v>
      </c>
    </row>
    <row r="617" spans="1:15" x14ac:dyDescent="0.2">
      <c r="A617">
        <v>616</v>
      </c>
      <c r="B617" t="s">
        <v>97</v>
      </c>
      <c r="C617">
        <v>1</v>
      </c>
      <c r="D617">
        <v>0.13</v>
      </c>
      <c r="E617">
        <v>0.13</v>
      </c>
      <c r="F617" s="446">
        <v>43427.35833333333</v>
      </c>
      <c r="G617">
        <v>0.99609999999999999</v>
      </c>
      <c r="H617" s="446">
        <v>43427.35833333333</v>
      </c>
      <c r="I617">
        <v>0.99609999999999999</v>
      </c>
      <c r="J617" s="446">
        <v>43427.361805555556</v>
      </c>
      <c r="K617">
        <v>0.99660000000000004</v>
      </c>
      <c r="L617">
        <v>0</v>
      </c>
      <c r="M617">
        <v>5</v>
      </c>
      <c r="N617">
        <v>6.52</v>
      </c>
      <c r="O617" s="498">
        <v>3.4722222262644209E-3</v>
      </c>
    </row>
    <row r="618" spans="1:15" x14ac:dyDescent="0.2">
      <c r="A618">
        <v>617</v>
      </c>
      <c r="B618" t="s">
        <v>97</v>
      </c>
      <c r="C618">
        <v>1</v>
      </c>
      <c r="D618">
        <v>0.13</v>
      </c>
      <c r="E618">
        <v>0.13</v>
      </c>
      <c r="F618" s="446">
        <v>43427.666666666664</v>
      </c>
      <c r="G618">
        <v>0.99780000000000002</v>
      </c>
      <c r="H618" s="446">
        <v>43427.666666666664</v>
      </c>
      <c r="I618">
        <v>0.99780000000000002</v>
      </c>
      <c r="J618" s="446">
        <v>43430.104861111111</v>
      </c>
      <c r="K618">
        <v>0.99829999999999997</v>
      </c>
      <c r="L618">
        <v>0</v>
      </c>
      <c r="M618">
        <v>5</v>
      </c>
      <c r="N618">
        <v>6.85</v>
      </c>
      <c r="O618" s="498">
        <v>0.43819444444670808</v>
      </c>
    </row>
    <row r="619" spans="1:15" x14ac:dyDescent="0.2">
      <c r="A619">
        <v>618</v>
      </c>
      <c r="B619" t="s">
        <v>97</v>
      </c>
      <c r="C619">
        <v>1</v>
      </c>
      <c r="D619">
        <v>0.13</v>
      </c>
      <c r="E619">
        <v>0.13</v>
      </c>
      <c r="F619" s="446">
        <v>43430.80972222222</v>
      </c>
      <c r="G619">
        <v>0.99909999999999999</v>
      </c>
      <c r="H619" s="446">
        <v>43430.80972222222</v>
      </c>
      <c r="I619">
        <v>0.99909999999999999</v>
      </c>
      <c r="J619" s="446">
        <v>43431.330555555556</v>
      </c>
      <c r="K619">
        <v>0.99960000000000004</v>
      </c>
      <c r="L619">
        <v>0</v>
      </c>
      <c r="M619">
        <v>5</v>
      </c>
      <c r="N619">
        <v>6.84</v>
      </c>
      <c r="O619" s="498">
        <v>0.52083333333575865</v>
      </c>
    </row>
    <row r="620" spans="1:15" x14ac:dyDescent="0.2">
      <c r="A620">
        <v>619</v>
      </c>
      <c r="B620" t="s">
        <v>97</v>
      </c>
      <c r="C620">
        <v>2</v>
      </c>
      <c r="D620">
        <v>0.4</v>
      </c>
      <c r="E620">
        <v>0.53</v>
      </c>
      <c r="F620" s="446">
        <v>43431.331250000003</v>
      </c>
      <c r="G620">
        <v>1.0001</v>
      </c>
      <c r="H620" s="446">
        <v>43431.793055555558</v>
      </c>
      <c r="I620">
        <v>0.99860000000000004</v>
      </c>
      <c r="J620" s="446">
        <v>43432.333333333336</v>
      </c>
      <c r="K620">
        <v>1.0001</v>
      </c>
      <c r="L620">
        <v>15</v>
      </c>
      <c r="M620">
        <v>15</v>
      </c>
      <c r="N620">
        <v>61.370000000000005</v>
      </c>
      <c r="O620" s="498">
        <v>1.0020833333328483</v>
      </c>
    </row>
    <row r="621" spans="1:15" x14ac:dyDescent="0.2">
      <c r="A621">
        <v>620</v>
      </c>
      <c r="B621" t="s">
        <v>97</v>
      </c>
      <c r="C621">
        <v>1</v>
      </c>
      <c r="D621">
        <v>0.13</v>
      </c>
      <c r="E621">
        <v>0.13</v>
      </c>
      <c r="F621" s="446">
        <v>43432.720833333333</v>
      </c>
      <c r="G621">
        <v>0.99539999999999995</v>
      </c>
      <c r="H621" s="446">
        <v>43432.720833333333</v>
      </c>
      <c r="I621">
        <v>0.99539999999999995</v>
      </c>
      <c r="J621" s="446">
        <v>43432.730555555558</v>
      </c>
      <c r="K621">
        <v>0.99590000000000001</v>
      </c>
      <c r="L621">
        <v>0</v>
      </c>
      <c r="M621">
        <v>5</v>
      </c>
      <c r="N621">
        <v>6.53</v>
      </c>
      <c r="O621" s="498">
        <v>9.7222222248092294E-3</v>
      </c>
    </row>
    <row r="622" spans="1:15" x14ac:dyDescent="0.2">
      <c r="A622">
        <v>621</v>
      </c>
      <c r="B622" t="s">
        <v>97</v>
      </c>
      <c r="C622">
        <v>1</v>
      </c>
      <c r="D622">
        <v>0.13</v>
      </c>
      <c r="E622">
        <v>0.13</v>
      </c>
      <c r="F622" s="446">
        <v>43433.418055555558</v>
      </c>
      <c r="G622">
        <v>0.99480000000000002</v>
      </c>
      <c r="H622" s="446">
        <v>43433.418055555558</v>
      </c>
      <c r="I622">
        <v>0.99480000000000002</v>
      </c>
      <c r="J622" s="446">
        <v>43433.427083333336</v>
      </c>
      <c r="K622">
        <v>0.99529999999999996</v>
      </c>
      <c r="L622">
        <v>0</v>
      </c>
      <c r="M622">
        <v>5</v>
      </c>
      <c r="N622">
        <v>6.53</v>
      </c>
      <c r="O622" s="498">
        <v>9.0277777781011537E-3</v>
      </c>
    </row>
    <row r="623" spans="1:15" x14ac:dyDescent="0.2">
      <c r="A623">
        <v>622</v>
      </c>
      <c r="B623" t="s">
        <v>97</v>
      </c>
      <c r="C623">
        <v>1</v>
      </c>
      <c r="D623">
        <v>0.13</v>
      </c>
      <c r="E623">
        <v>0.13</v>
      </c>
      <c r="F623" s="446">
        <v>43433.603472222225</v>
      </c>
      <c r="G623">
        <v>0.99660000000000004</v>
      </c>
      <c r="H623" s="446">
        <v>43433.603472222225</v>
      </c>
      <c r="I623">
        <v>0.99660000000000004</v>
      </c>
      <c r="J623" s="446">
        <v>43433.604166666664</v>
      </c>
      <c r="K623">
        <v>0.9971000000000001</v>
      </c>
      <c r="L623">
        <v>0</v>
      </c>
      <c r="M623">
        <v>5.000000000001819</v>
      </c>
      <c r="N623">
        <v>6.52</v>
      </c>
      <c r="O623" s="498">
        <v>6.9444443943211809E-4</v>
      </c>
    </row>
    <row r="624" spans="1:15" x14ac:dyDescent="0.2">
      <c r="A624">
        <v>623</v>
      </c>
      <c r="B624" t="s">
        <v>97</v>
      </c>
      <c r="C624">
        <v>1</v>
      </c>
      <c r="D624">
        <v>0.13</v>
      </c>
      <c r="E624">
        <v>0.13</v>
      </c>
      <c r="F624" s="446">
        <v>43433.604166666664</v>
      </c>
      <c r="G624">
        <v>0.99739999999999995</v>
      </c>
      <c r="H624" s="446">
        <v>43433.604166666664</v>
      </c>
      <c r="I624">
        <v>0.99739999999999995</v>
      </c>
      <c r="J624" s="446">
        <v>43434.495138888888</v>
      </c>
      <c r="K624">
        <v>0.99790000000000001</v>
      </c>
      <c r="L624">
        <v>0</v>
      </c>
      <c r="M624">
        <v>5</v>
      </c>
      <c r="N624">
        <v>6.85</v>
      </c>
      <c r="O624" s="498">
        <v>0.89097222222335404</v>
      </c>
    </row>
    <row r="625" spans="1:15" x14ac:dyDescent="0.2">
      <c r="A625">
        <v>624</v>
      </c>
      <c r="B625" t="s">
        <v>97</v>
      </c>
      <c r="C625">
        <v>1</v>
      </c>
      <c r="D625">
        <v>0.13</v>
      </c>
      <c r="E625">
        <v>0.13</v>
      </c>
      <c r="F625" s="446">
        <v>43434.617361111108</v>
      </c>
      <c r="G625">
        <v>0.99980000000000002</v>
      </c>
      <c r="H625" s="446">
        <v>43434.617361111108</v>
      </c>
      <c r="I625">
        <v>0.99980000000000002</v>
      </c>
      <c r="J625" s="446">
        <v>43434.648611111108</v>
      </c>
      <c r="K625">
        <v>1.0003</v>
      </c>
      <c r="L625">
        <v>0</v>
      </c>
      <c r="M625">
        <v>5</v>
      </c>
      <c r="N625">
        <v>6.5</v>
      </c>
      <c r="O625" s="498">
        <v>3.125E-2</v>
      </c>
    </row>
    <row r="626" spans="1:15" x14ac:dyDescent="0.2">
      <c r="A626">
        <v>625</v>
      </c>
      <c r="B626" t="s">
        <v>97</v>
      </c>
      <c r="C626">
        <v>2</v>
      </c>
      <c r="D626">
        <v>0.4</v>
      </c>
      <c r="E626">
        <v>0.53</v>
      </c>
      <c r="F626" s="446">
        <v>43434.665277777778</v>
      </c>
      <c r="G626">
        <v>0.99970000000000003</v>
      </c>
      <c r="H626" s="446">
        <v>43437.127083333333</v>
      </c>
      <c r="I626">
        <v>0.99809999999999999</v>
      </c>
      <c r="J626" s="446">
        <v>43439.200694444444</v>
      </c>
      <c r="K626">
        <v>0.99960000000000004</v>
      </c>
      <c r="L626">
        <v>16</v>
      </c>
      <c r="M626">
        <v>15</v>
      </c>
      <c r="N626">
        <v>61.81</v>
      </c>
      <c r="O626" s="498">
        <v>2.5354166666656965</v>
      </c>
    </row>
    <row r="627" spans="1:15" x14ac:dyDescent="0.2">
      <c r="A627">
        <v>626</v>
      </c>
      <c r="B627" t="s">
        <v>97</v>
      </c>
      <c r="C627">
        <v>4</v>
      </c>
      <c r="D627">
        <v>4.0599999999999996</v>
      </c>
      <c r="E627">
        <v>4.1899999999999995</v>
      </c>
      <c r="F627" s="446">
        <v>43439.625694444447</v>
      </c>
      <c r="G627">
        <v>1.0007999999999999</v>
      </c>
      <c r="H627" s="446">
        <v>43447.578472222223</v>
      </c>
      <c r="I627">
        <v>0.99470000000000003</v>
      </c>
      <c r="J627" s="446">
        <v>43448.359027777777</v>
      </c>
      <c r="K627">
        <v>0.99549999999999994</v>
      </c>
      <c r="L627">
        <v>61</v>
      </c>
      <c r="M627">
        <v>8</v>
      </c>
      <c r="N627">
        <v>271.31</v>
      </c>
      <c r="O627" s="498">
        <v>6.7333333333299379</v>
      </c>
    </row>
    <row r="628" spans="1:15" x14ac:dyDescent="0.2">
      <c r="A628">
        <v>627</v>
      </c>
      <c r="B628" t="s">
        <v>97</v>
      </c>
      <c r="C628">
        <v>1</v>
      </c>
      <c r="D628">
        <v>0.14000000000000001</v>
      </c>
      <c r="E628">
        <v>0.14000000000000001</v>
      </c>
      <c r="F628" s="446">
        <v>43448.359722222223</v>
      </c>
      <c r="G628">
        <v>0.99590000000000001</v>
      </c>
      <c r="H628" s="446">
        <v>43448.359722222223</v>
      </c>
      <c r="I628">
        <v>0.99590000000000001</v>
      </c>
      <c r="J628" s="446">
        <v>43448.378472222219</v>
      </c>
      <c r="K628">
        <v>0.99639999999999995</v>
      </c>
      <c r="L628">
        <v>0</v>
      </c>
      <c r="M628">
        <v>5</v>
      </c>
      <c r="N628">
        <v>7.03</v>
      </c>
      <c r="O628" s="498">
        <v>1.8749999995634425E-2</v>
      </c>
    </row>
    <row r="629" spans="1:15" x14ac:dyDescent="0.2">
      <c r="A629">
        <v>628</v>
      </c>
      <c r="B629" t="s">
        <v>97</v>
      </c>
      <c r="C629">
        <v>1</v>
      </c>
      <c r="D629">
        <v>0.14000000000000001</v>
      </c>
      <c r="E629">
        <v>0.14000000000000001</v>
      </c>
      <c r="F629" s="446">
        <v>43450.923611111109</v>
      </c>
      <c r="G629">
        <v>0.99770000000000003</v>
      </c>
      <c r="H629" s="446">
        <v>43450.923611111109</v>
      </c>
      <c r="I629">
        <v>0.99770000000000003</v>
      </c>
      <c r="J629" s="446">
        <v>43450.926388888889</v>
      </c>
      <c r="K629">
        <v>0.99819999999999998</v>
      </c>
      <c r="L629">
        <v>0</v>
      </c>
      <c r="M629">
        <v>5</v>
      </c>
      <c r="N629">
        <v>7.01</v>
      </c>
      <c r="O629" s="498">
        <v>-0.99722222222044365</v>
      </c>
    </row>
    <row r="630" spans="1:15" x14ac:dyDescent="0.2">
      <c r="A630">
        <v>629</v>
      </c>
      <c r="B630" t="s">
        <v>97</v>
      </c>
      <c r="C630">
        <v>4</v>
      </c>
      <c r="D630">
        <v>4.37</v>
      </c>
      <c r="E630">
        <v>6.3100000000000005</v>
      </c>
      <c r="F630" s="446">
        <v>43450.926388888889</v>
      </c>
      <c r="G630">
        <v>0.99850000000000005</v>
      </c>
      <c r="H630" s="446">
        <v>43455.380555555559</v>
      </c>
      <c r="I630">
        <v>0.98880000000000001</v>
      </c>
      <c r="J630" s="446">
        <v>43455.427777777775</v>
      </c>
      <c r="K630">
        <v>0.99119999999999986</v>
      </c>
      <c r="L630">
        <v>97</v>
      </c>
      <c r="M630">
        <v>23.999999999998181</v>
      </c>
      <c r="N630">
        <v>384.50999999999988</v>
      </c>
      <c r="O630" s="498">
        <v>3.5013888888861402</v>
      </c>
    </row>
    <row r="631" spans="1:15" x14ac:dyDescent="0.2">
      <c r="A631">
        <v>630</v>
      </c>
      <c r="B631" t="s">
        <v>97</v>
      </c>
      <c r="C631">
        <v>1</v>
      </c>
      <c r="D631">
        <v>0.14000000000000001</v>
      </c>
      <c r="E631">
        <v>0.14000000000000001</v>
      </c>
      <c r="F631" s="446">
        <v>43455.556250000001</v>
      </c>
      <c r="G631">
        <v>0.99180000000000001</v>
      </c>
      <c r="H631" s="446">
        <v>43455.556250000001</v>
      </c>
      <c r="I631">
        <v>0.99180000000000001</v>
      </c>
      <c r="J631" s="446">
        <v>43455.64166666667</v>
      </c>
      <c r="K631">
        <v>0.99230000000000007</v>
      </c>
      <c r="L631">
        <v>0</v>
      </c>
      <c r="M631">
        <v>5</v>
      </c>
      <c r="N631">
        <v>7.05</v>
      </c>
      <c r="O631" s="498">
        <v>8.5416666668606922E-2</v>
      </c>
    </row>
    <row r="632" spans="1:15" x14ac:dyDescent="0.2">
      <c r="A632">
        <v>631</v>
      </c>
      <c r="B632" t="s">
        <v>97</v>
      </c>
      <c r="C632">
        <v>1</v>
      </c>
      <c r="D632">
        <v>0.14000000000000001</v>
      </c>
      <c r="E632">
        <v>0.14000000000000001</v>
      </c>
      <c r="F632" s="446">
        <v>43455.642361111109</v>
      </c>
      <c r="G632">
        <v>0.99309999999999998</v>
      </c>
      <c r="H632" s="446">
        <v>43455.642361111109</v>
      </c>
      <c r="I632">
        <v>0.99309999999999998</v>
      </c>
      <c r="J632" s="446">
        <v>43455.758333333331</v>
      </c>
      <c r="K632">
        <v>0.99359999999999993</v>
      </c>
      <c r="L632">
        <v>0</v>
      </c>
      <c r="M632">
        <v>5</v>
      </c>
      <c r="N632">
        <v>7.05</v>
      </c>
      <c r="O632" s="498">
        <v>0.11597222222189885</v>
      </c>
    </row>
    <row r="633" spans="1:15" x14ac:dyDescent="0.2">
      <c r="A633">
        <v>632</v>
      </c>
      <c r="B633" t="s">
        <v>97</v>
      </c>
      <c r="C633">
        <v>4</v>
      </c>
      <c r="D633">
        <v>4.37</v>
      </c>
      <c r="E633">
        <v>4.51</v>
      </c>
      <c r="F633" s="446">
        <v>43455.835416666669</v>
      </c>
      <c r="G633">
        <v>0.99590000000000001</v>
      </c>
      <c r="H633" s="446">
        <v>43459.92083333333</v>
      </c>
      <c r="I633">
        <v>0.98599999999999999</v>
      </c>
      <c r="J633" s="446">
        <v>43459.924305555556</v>
      </c>
      <c r="K633">
        <v>0.98660000000000025</v>
      </c>
      <c r="L633">
        <v>99</v>
      </c>
      <c r="M633">
        <v>6.000000000001819</v>
      </c>
      <c r="N633">
        <v>134.51999999999998</v>
      </c>
      <c r="O633" s="498">
        <v>2.0888888888875954</v>
      </c>
    </row>
    <row r="634" spans="1:15" x14ac:dyDescent="0.2">
      <c r="A634">
        <v>633</v>
      </c>
      <c r="B634" t="s">
        <v>97</v>
      </c>
      <c r="C634">
        <v>1</v>
      </c>
      <c r="D634">
        <v>0.15</v>
      </c>
      <c r="E634">
        <v>0.15</v>
      </c>
      <c r="F634" s="446">
        <v>43459.931250000001</v>
      </c>
      <c r="G634">
        <v>0.98709999999999998</v>
      </c>
      <c r="H634" s="446">
        <v>43459.931250000001</v>
      </c>
      <c r="I634">
        <v>0.98709999999999998</v>
      </c>
      <c r="J634" s="446">
        <v>43460.015972222223</v>
      </c>
      <c r="K634">
        <v>0.98760000000000003</v>
      </c>
      <c r="L634">
        <v>0</v>
      </c>
      <c r="M634">
        <v>5</v>
      </c>
      <c r="N634">
        <v>7.98</v>
      </c>
      <c r="O634" s="498">
        <v>8.4722222221898846E-2</v>
      </c>
    </row>
    <row r="635" spans="1:15" x14ac:dyDescent="0.2">
      <c r="A635">
        <v>634</v>
      </c>
      <c r="B635" t="s">
        <v>97</v>
      </c>
      <c r="C635">
        <v>1</v>
      </c>
      <c r="D635">
        <v>0.15</v>
      </c>
      <c r="E635">
        <v>0.15</v>
      </c>
      <c r="F635" s="446">
        <v>43460.361111111109</v>
      </c>
      <c r="G635">
        <v>0.98899999999999999</v>
      </c>
      <c r="H635" s="446">
        <v>43460.361111111109</v>
      </c>
      <c r="I635">
        <v>0.98899999999999999</v>
      </c>
      <c r="J635" s="446">
        <v>43460.438194444447</v>
      </c>
      <c r="K635">
        <v>0.98950000000000005</v>
      </c>
      <c r="L635">
        <v>0</v>
      </c>
      <c r="M635">
        <v>5</v>
      </c>
      <c r="N635">
        <v>7.58</v>
      </c>
      <c r="O635" s="498">
        <v>7.7083333337213844E-2</v>
      </c>
    </row>
    <row r="636" spans="1:15" x14ac:dyDescent="0.2">
      <c r="A636">
        <v>635</v>
      </c>
      <c r="B636" t="s">
        <v>97</v>
      </c>
      <c r="C636">
        <v>1</v>
      </c>
      <c r="D636">
        <v>0.15</v>
      </c>
      <c r="E636">
        <v>0.15</v>
      </c>
      <c r="F636" s="446">
        <v>43460.75</v>
      </c>
      <c r="G636">
        <v>0.99460000000000004</v>
      </c>
      <c r="H636" s="446">
        <v>43460.75</v>
      </c>
      <c r="I636">
        <v>0.99460000000000004</v>
      </c>
      <c r="J636" s="446">
        <v>43460.828472222223</v>
      </c>
      <c r="K636">
        <v>0.99509999999999987</v>
      </c>
      <c r="L636">
        <v>0</v>
      </c>
      <c r="M636">
        <v>4.999999999998181</v>
      </c>
      <c r="N636">
        <v>7.54</v>
      </c>
      <c r="O636" s="498">
        <v>7.8472222223354038E-2</v>
      </c>
    </row>
    <row r="637" spans="1:15" x14ac:dyDescent="0.2">
      <c r="A637">
        <v>636</v>
      </c>
      <c r="B637" t="s">
        <v>97</v>
      </c>
      <c r="C637">
        <v>5</v>
      </c>
      <c r="D637">
        <v>4.6900000000000004</v>
      </c>
      <c r="E637">
        <v>11.46</v>
      </c>
      <c r="F637" s="446">
        <v>43460.834722222222</v>
      </c>
      <c r="G637">
        <v>0.99609999999999999</v>
      </c>
      <c r="H637" s="446">
        <v>43467.082638888889</v>
      </c>
      <c r="I637">
        <v>0.9839</v>
      </c>
      <c r="J637" s="446">
        <v>43467.518750000003</v>
      </c>
      <c r="K637">
        <v>0.98622739965095974</v>
      </c>
      <c r="L637">
        <v>122</v>
      </c>
      <c r="M637">
        <v>23.273996509597055</v>
      </c>
      <c r="N637">
        <v>574.04</v>
      </c>
      <c r="O637" s="498">
        <v>4.6840277777810115</v>
      </c>
    </row>
    <row r="638" spans="1:15" x14ac:dyDescent="0.2">
      <c r="A638">
        <v>637</v>
      </c>
      <c r="B638" t="s">
        <v>97</v>
      </c>
      <c r="C638">
        <v>1</v>
      </c>
      <c r="D638">
        <v>0.16</v>
      </c>
      <c r="E638">
        <v>0.16</v>
      </c>
      <c r="F638" s="446">
        <v>43467.561111111114</v>
      </c>
      <c r="G638">
        <v>0.98699999999999999</v>
      </c>
      <c r="H638" s="446">
        <v>43467.561111111114</v>
      </c>
      <c r="I638">
        <v>0.98699999999999999</v>
      </c>
      <c r="J638" s="446">
        <v>43467.5625</v>
      </c>
      <c r="K638">
        <v>0.98750000000000004</v>
      </c>
      <c r="L638">
        <v>0</v>
      </c>
      <c r="M638">
        <v>5</v>
      </c>
      <c r="N638">
        <v>8.1</v>
      </c>
      <c r="O638" s="498">
        <v>1.3888888861401938E-3</v>
      </c>
    </row>
    <row r="639" spans="1:15" x14ac:dyDescent="0.2">
      <c r="A639">
        <v>638</v>
      </c>
      <c r="B639" t="s">
        <v>97</v>
      </c>
      <c r="C639">
        <v>1</v>
      </c>
      <c r="D639">
        <v>0.16</v>
      </c>
      <c r="E639">
        <v>0.16</v>
      </c>
      <c r="F639" s="446">
        <v>43467.576388888891</v>
      </c>
      <c r="G639">
        <v>0.98839999999999995</v>
      </c>
      <c r="H639" s="446">
        <v>43467.576388888891</v>
      </c>
      <c r="I639">
        <v>0.98839999999999995</v>
      </c>
      <c r="J639" s="446">
        <v>43467.595138888886</v>
      </c>
      <c r="K639">
        <v>0.9889</v>
      </c>
      <c r="L639">
        <v>0</v>
      </c>
      <c r="M639">
        <v>5</v>
      </c>
      <c r="N639">
        <v>8.09</v>
      </c>
      <c r="O639" s="498">
        <v>1.8749999995634425E-2</v>
      </c>
    </row>
    <row r="640" spans="1:15" x14ac:dyDescent="0.2">
      <c r="A640">
        <v>639</v>
      </c>
      <c r="B640" t="s">
        <v>97</v>
      </c>
      <c r="C640">
        <v>1</v>
      </c>
      <c r="D640">
        <v>0.16</v>
      </c>
      <c r="E640">
        <v>0.16</v>
      </c>
      <c r="F640" s="446">
        <v>43467.597916666666</v>
      </c>
      <c r="G640">
        <v>0.98960000000000004</v>
      </c>
      <c r="H640" s="446">
        <v>43467.597916666666</v>
      </c>
      <c r="I640">
        <v>0.98960000000000004</v>
      </c>
      <c r="J640" s="446">
        <v>43467.743055555555</v>
      </c>
      <c r="K640">
        <v>0.99009999999999998</v>
      </c>
      <c r="L640">
        <v>0</v>
      </c>
      <c r="M640">
        <v>5</v>
      </c>
      <c r="N640">
        <v>8.08</v>
      </c>
      <c r="O640" s="498">
        <v>0.14513888888905058</v>
      </c>
    </row>
    <row r="641" spans="1:15" x14ac:dyDescent="0.2">
      <c r="A641">
        <v>640</v>
      </c>
      <c r="B641" t="s">
        <v>97</v>
      </c>
      <c r="C641">
        <v>1</v>
      </c>
      <c r="D641">
        <v>0.16</v>
      </c>
      <c r="E641">
        <v>0.16</v>
      </c>
      <c r="F641" s="446">
        <v>43467.759722222225</v>
      </c>
      <c r="G641">
        <v>0.99099999999999999</v>
      </c>
      <c r="H641" s="446">
        <v>43467.759722222225</v>
      </c>
      <c r="I641">
        <v>0.99099999999999999</v>
      </c>
      <c r="J641" s="446">
        <v>43467.784722222219</v>
      </c>
      <c r="K641">
        <v>0.99150000000000005</v>
      </c>
      <c r="L641">
        <v>0</v>
      </c>
      <c r="M641">
        <v>5</v>
      </c>
      <c r="N641">
        <v>8.07</v>
      </c>
      <c r="O641" s="498">
        <v>2.4999999994179234E-2</v>
      </c>
    </row>
    <row r="642" spans="1:15" x14ac:dyDescent="0.2">
      <c r="A642">
        <v>641</v>
      </c>
      <c r="B642" t="s">
        <v>97</v>
      </c>
      <c r="C642">
        <v>1</v>
      </c>
      <c r="D642">
        <v>0.16</v>
      </c>
      <c r="E642">
        <v>0.16</v>
      </c>
      <c r="F642" s="446">
        <v>43467.93472222222</v>
      </c>
      <c r="G642">
        <v>0.98960000000000004</v>
      </c>
      <c r="H642" s="446">
        <v>43467.93472222222</v>
      </c>
      <c r="I642">
        <v>0.98960000000000004</v>
      </c>
      <c r="J642" s="446">
        <v>43467.936111111114</v>
      </c>
      <c r="K642">
        <v>0.99009999999999998</v>
      </c>
      <c r="L642">
        <v>0</v>
      </c>
      <c r="M642">
        <v>5</v>
      </c>
      <c r="N642">
        <v>8.08</v>
      </c>
      <c r="O642" s="498">
        <v>1.3888888934161514E-3</v>
      </c>
    </row>
    <row r="643" spans="1:15" x14ac:dyDescent="0.2">
      <c r="A643">
        <v>642</v>
      </c>
      <c r="B643" t="s">
        <v>97</v>
      </c>
      <c r="C643">
        <v>3</v>
      </c>
      <c r="D643">
        <v>5</v>
      </c>
      <c r="E643">
        <v>5.16</v>
      </c>
      <c r="F643" s="446">
        <v>43467.936805555553</v>
      </c>
      <c r="G643">
        <v>0.99080000000000001</v>
      </c>
      <c r="H643" s="446">
        <v>43475.265277777777</v>
      </c>
      <c r="I643">
        <v>0.97370000000000001</v>
      </c>
      <c r="J643" s="446">
        <v>43475.328472222223</v>
      </c>
      <c r="K643">
        <v>0.97479999999999989</v>
      </c>
      <c r="L643">
        <v>171</v>
      </c>
      <c r="M643">
        <v>10.999999999998181</v>
      </c>
      <c r="N643">
        <v>305.75</v>
      </c>
      <c r="O643" s="498">
        <v>5.3916666666700621</v>
      </c>
    </row>
    <row r="644" spans="1:15" x14ac:dyDescent="0.2">
      <c r="A644">
        <v>643</v>
      </c>
      <c r="B644" t="s">
        <v>97</v>
      </c>
      <c r="C644">
        <v>1</v>
      </c>
      <c r="D644">
        <v>1.56</v>
      </c>
      <c r="E644">
        <v>1.56</v>
      </c>
      <c r="F644" s="446">
        <v>43475.32916666667</v>
      </c>
      <c r="G644">
        <v>0.97519999999999996</v>
      </c>
      <c r="H644" s="446">
        <v>43475.32916666667</v>
      </c>
      <c r="I644">
        <v>0.97519999999999996</v>
      </c>
      <c r="J644" s="446">
        <v>43475.32916666667</v>
      </c>
      <c r="K644">
        <v>0.97489999999999999</v>
      </c>
      <c r="L644">
        <v>0</v>
      </c>
      <c r="M644">
        <v>-3</v>
      </c>
      <c r="N644">
        <v>-48</v>
      </c>
      <c r="O644" s="498">
        <v>0</v>
      </c>
    </row>
    <row r="645" spans="1:15" x14ac:dyDescent="0.2">
      <c r="A645">
        <v>644</v>
      </c>
      <c r="B645" t="s">
        <v>97</v>
      </c>
      <c r="C645">
        <v>1</v>
      </c>
      <c r="D645">
        <v>0.16</v>
      </c>
      <c r="E645">
        <v>0.16</v>
      </c>
      <c r="F645" s="446">
        <v>43475.400694444441</v>
      </c>
      <c r="G645">
        <v>0.97689999999999999</v>
      </c>
      <c r="H645" s="446">
        <v>43475.400694444441</v>
      </c>
      <c r="I645">
        <v>0.97689999999999999</v>
      </c>
      <c r="J645" s="446">
        <v>43475.5</v>
      </c>
      <c r="K645">
        <v>0.97740000000000016</v>
      </c>
      <c r="L645">
        <v>0</v>
      </c>
      <c r="M645">
        <v>5.000000000001819</v>
      </c>
      <c r="N645">
        <v>8.18</v>
      </c>
      <c r="O645" s="498">
        <v>9.930555555911269E-2</v>
      </c>
    </row>
    <row r="646" spans="1:15" x14ac:dyDescent="0.2">
      <c r="A646">
        <v>645</v>
      </c>
      <c r="B646" t="s">
        <v>97</v>
      </c>
      <c r="C646">
        <v>1</v>
      </c>
      <c r="D646">
        <v>0.16</v>
      </c>
      <c r="E646">
        <v>0.16</v>
      </c>
      <c r="F646" s="446">
        <v>43475.500694444447</v>
      </c>
      <c r="G646">
        <v>0.97809999999999997</v>
      </c>
      <c r="H646" s="446">
        <v>43475.500694444447</v>
      </c>
      <c r="I646">
        <v>0.97809999999999997</v>
      </c>
      <c r="J646" s="446">
        <v>43475.581250000003</v>
      </c>
      <c r="K646">
        <v>0.97860000000000014</v>
      </c>
      <c r="L646">
        <v>0</v>
      </c>
      <c r="M646">
        <v>5.000000000001819</v>
      </c>
      <c r="N646">
        <v>8.17</v>
      </c>
      <c r="O646" s="498">
        <v>8.0555555556202307E-2</v>
      </c>
    </row>
    <row r="647" spans="1:15" x14ac:dyDescent="0.2">
      <c r="A647">
        <v>646</v>
      </c>
      <c r="B647" t="s">
        <v>97</v>
      </c>
      <c r="C647">
        <v>1</v>
      </c>
      <c r="D647">
        <v>0.16</v>
      </c>
      <c r="E647">
        <v>0.16</v>
      </c>
      <c r="F647" s="446">
        <v>43475.583333333336</v>
      </c>
      <c r="G647">
        <v>0.97989999999999999</v>
      </c>
      <c r="H647" s="446">
        <v>43475.583333333336</v>
      </c>
      <c r="I647">
        <v>0.97989999999999999</v>
      </c>
      <c r="J647" s="446">
        <v>43475.629166666666</v>
      </c>
      <c r="K647">
        <v>0.98040000000000005</v>
      </c>
      <c r="L647">
        <v>0</v>
      </c>
      <c r="M647">
        <v>5</v>
      </c>
      <c r="N647">
        <v>8.16</v>
      </c>
      <c r="O647" s="498">
        <v>4.5833333329937886E-2</v>
      </c>
    </row>
    <row r="648" spans="1:15" x14ac:dyDescent="0.2">
      <c r="A648">
        <v>647</v>
      </c>
      <c r="B648" t="s">
        <v>97</v>
      </c>
      <c r="C648">
        <v>1</v>
      </c>
      <c r="D648">
        <v>0.16</v>
      </c>
      <c r="E648">
        <v>0.16</v>
      </c>
      <c r="F648" s="446">
        <v>43475.629861111112</v>
      </c>
      <c r="G648">
        <v>0.98129999999999995</v>
      </c>
      <c r="H648" s="446">
        <v>43475.629861111112</v>
      </c>
      <c r="I648">
        <v>0.98129999999999995</v>
      </c>
      <c r="J648" s="446">
        <v>43475.686805555553</v>
      </c>
      <c r="K648">
        <v>0.98180000000000001</v>
      </c>
      <c r="L648">
        <v>0</v>
      </c>
      <c r="M648">
        <v>5</v>
      </c>
      <c r="N648">
        <v>8.15</v>
      </c>
      <c r="O648" s="498">
        <v>5.694444444088731E-2</v>
      </c>
    </row>
    <row r="649" spans="1:15" x14ac:dyDescent="0.2">
      <c r="A649">
        <v>648</v>
      </c>
      <c r="B649" t="s">
        <v>97</v>
      </c>
      <c r="C649">
        <v>1</v>
      </c>
      <c r="D649">
        <v>0.16</v>
      </c>
      <c r="E649">
        <v>0.16</v>
      </c>
      <c r="F649" s="446">
        <v>43475.770138888889</v>
      </c>
      <c r="G649">
        <v>0.98470000000000002</v>
      </c>
      <c r="H649" s="446">
        <v>43475.770138888889</v>
      </c>
      <c r="I649">
        <v>0.98470000000000002</v>
      </c>
      <c r="J649" s="446">
        <v>43476.599305555559</v>
      </c>
      <c r="K649">
        <v>0.98519999999999996</v>
      </c>
      <c r="L649">
        <v>0</v>
      </c>
      <c r="M649">
        <v>5</v>
      </c>
      <c r="N649">
        <v>8.5399999999999991</v>
      </c>
      <c r="O649" s="498">
        <v>0.82916666667006211</v>
      </c>
    </row>
    <row r="650" spans="1:15" x14ac:dyDescent="0.2">
      <c r="A650">
        <v>649</v>
      </c>
      <c r="B650" t="s">
        <v>97</v>
      </c>
      <c r="C650">
        <v>1</v>
      </c>
      <c r="D650">
        <v>0.16</v>
      </c>
      <c r="E650">
        <v>0.16</v>
      </c>
      <c r="F650" s="446">
        <v>43476.6</v>
      </c>
      <c r="G650">
        <v>0.98580000000000001</v>
      </c>
      <c r="H650" s="446">
        <v>43476.6</v>
      </c>
      <c r="I650">
        <v>0.98580000000000001</v>
      </c>
      <c r="J650" s="446">
        <v>43480.439583333333</v>
      </c>
      <c r="K650">
        <v>0.98619999999999985</v>
      </c>
      <c r="L650">
        <v>0</v>
      </c>
      <c r="M650">
        <v>3.999999999998181</v>
      </c>
      <c r="N650">
        <v>7.32</v>
      </c>
      <c r="O650" s="498">
        <v>1.8395833333343035</v>
      </c>
    </row>
    <row r="651" spans="1:15" x14ac:dyDescent="0.2">
      <c r="A651">
        <v>650</v>
      </c>
      <c r="B651" t="s">
        <v>97</v>
      </c>
      <c r="C651">
        <v>1</v>
      </c>
      <c r="D651">
        <v>0.16</v>
      </c>
      <c r="E651">
        <v>0.16</v>
      </c>
      <c r="F651" s="446">
        <v>43480.599305555559</v>
      </c>
      <c r="G651">
        <v>0.98570000000000002</v>
      </c>
      <c r="H651" s="446">
        <v>43480.599305555559</v>
      </c>
      <c r="I651">
        <v>0.98570000000000002</v>
      </c>
      <c r="J651" s="446">
        <v>43480.666666666664</v>
      </c>
      <c r="K651">
        <v>0.98619999999999985</v>
      </c>
      <c r="L651">
        <v>0</v>
      </c>
      <c r="M651">
        <v>4.999999999998181</v>
      </c>
      <c r="N651">
        <v>8.11</v>
      </c>
      <c r="O651" s="498">
        <v>6.7361111105128657E-2</v>
      </c>
    </row>
    <row r="652" spans="1:15" x14ac:dyDescent="0.2">
      <c r="A652">
        <v>651</v>
      </c>
      <c r="B652" t="s">
        <v>97</v>
      </c>
      <c r="C652">
        <v>1</v>
      </c>
      <c r="D652">
        <v>0.17</v>
      </c>
      <c r="E652">
        <v>0.17</v>
      </c>
      <c r="F652" s="446">
        <v>43480.674305555556</v>
      </c>
      <c r="G652">
        <v>0.98770000000000002</v>
      </c>
      <c r="H652" s="446">
        <v>43480.674305555556</v>
      </c>
      <c r="I652">
        <v>0.98770000000000002</v>
      </c>
      <c r="J652" s="446">
        <v>43480.68472222222</v>
      </c>
      <c r="K652">
        <v>0.98819999999999997</v>
      </c>
      <c r="L652">
        <v>0</v>
      </c>
      <c r="M652">
        <v>5</v>
      </c>
      <c r="N652">
        <v>8.6</v>
      </c>
      <c r="O652" s="498">
        <v>1.0416666664241347E-2</v>
      </c>
    </row>
    <row r="653" spans="1:15" x14ac:dyDescent="0.2">
      <c r="A653">
        <v>652</v>
      </c>
      <c r="B653" t="s">
        <v>97</v>
      </c>
      <c r="C653">
        <v>1</v>
      </c>
      <c r="D653">
        <v>0.17</v>
      </c>
      <c r="E653">
        <v>0.17</v>
      </c>
      <c r="F653" s="446">
        <v>43480.6875</v>
      </c>
      <c r="G653">
        <v>0.98899999999999999</v>
      </c>
      <c r="H653" s="446">
        <v>43480.6875</v>
      </c>
      <c r="I653">
        <v>0.98899999999999999</v>
      </c>
      <c r="J653" s="446">
        <v>43481.481249999997</v>
      </c>
      <c r="K653">
        <v>0.98950000000000016</v>
      </c>
      <c r="L653">
        <v>0</v>
      </c>
      <c r="M653">
        <v>5.000000000001819</v>
      </c>
      <c r="N653">
        <v>9.0299999999999994</v>
      </c>
      <c r="O653" s="498">
        <v>0.79374999999708962</v>
      </c>
    </row>
    <row r="654" spans="1:15" x14ac:dyDescent="0.2">
      <c r="A654">
        <v>653</v>
      </c>
      <c r="B654" t="s">
        <v>97</v>
      </c>
      <c r="C654">
        <v>1</v>
      </c>
      <c r="D654">
        <v>0.17</v>
      </c>
      <c r="E654">
        <v>0.17</v>
      </c>
      <c r="F654" s="446">
        <v>43481.481944444444</v>
      </c>
      <c r="G654">
        <v>0.98980000000000001</v>
      </c>
      <c r="H654" s="446">
        <v>43481.481944444444</v>
      </c>
      <c r="I654">
        <v>0.98980000000000001</v>
      </c>
      <c r="J654" s="446">
        <v>43481.498611111114</v>
      </c>
      <c r="K654">
        <v>0.99029999999999996</v>
      </c>
      <c r="L654">
        <v>0</v>
      </c>
      <c r="M654">
        <v>5</v>
      </c>
      <c r="N654">
        <v>8.58</v>
      </c>
      <c r="O654" s="498">
        <v>1.6666666670062114E-2</v>
      </c>
    </row>
    <row r="655" spans="1:15" x14ac:dyDescent="0.2">
      <c r="A655">
        <v>654</v>
      </c>
      <c r="B655" t="s">
        <v>97</v>
      </c>
      <c r="C655">
        <v>1</v>
      </c>
      <c r="D655">
        <v>0.17</v>
      </c>
      <c r="E655">
        <v>0.17</v>
      </c>
      <c r="F655" s="446">
        <v>43481.583333333336</v>
      </c>
      <c r="G655">
        <v>0.98980000000000001</v>
      </c>
      <c r="H655" s="446">
        <v>43481.583333333336</v>
      </c>
      <c r="I655">
        <v>0.98980000000000001</v>
      </c>
      <c r="J655" s="446">
        <v>43481.622916666667</v>
      </c>
      <c r="K655">
        <v>0.99029999999999996</v>
      </c>
      <c r="L655">
        <v>0</v>
      </c>
      <c r="M655">
        <v>5</v>
      </c>
      <c r="N655">
        <v>8.58</v>
      </c>
      <c r="O655" s="498">
        <v>3.9583333331393078E-2</v>
      </c>
    </row>
    <row r="656" spans="1:15" x14ac:dyDescent="0.2">
      <c r="A656">
        <v>655</v>
      </c>
      <c r="B656" t="s">
        <v>97</v>
      </c>
      <c r="C656">
        <v>1</v>
      </c>
      <c r="D656">
        <v>0.17</v>
      </c>
      <c r="E656">
        <v>0.17</v>
      </c>
      <c r="F656" s="446">
        <v>43481.631249999999</v>
      </c>
      <c r="G656">
        <v>0.99080000000000001</v>
      </c>
      <c r="H656" s="446">
        <v>43481.631249999999</v>
      </c>
      <c r="I656">
        <v>0.99080000000000001</v>
      </c>
      <c r="J656" s="446">
        <v>43482.124305555553</v>
      </c>
      <c r="K656">
        <v>0.99119999999999997</v>
      </c>
      <c r="L656">
        <v>0</v>
      </c>
      <c r="M656">
        <v>4</v>
      </c>
      <c r="N656">
        <v>8.18</v>
      </c>
      <c r="O656" s="498">
        <v>0.49305555555474712</v>
      </c>
    </row>
    <row r="657" spans="1:15" x14ac:dyDescent="0.2">
      <c r="A657">
        <v>656</v>
      </c>
      <c r="B657" t="s">
        <v>97</v>
      </c>
      <c r="C657">
        <v>1</v>
      </c>
      <c r="D657">
        <v>0.17</v>
      </c>
      <c r="E657">
        <v>0.17</v>
      </c>
      <c r="F657" s="446">
        <v>43482.299305555556</v>
      </c>
      <c r="G657">
        <v>0.99209999999999998</v>
      </c>
      <c r="H657" s="446">
        <v>43482.299305555556</v>
      </c>
      <c r="I657">
        <v>0.99209999999999998</v>
      </c>
      <c r="J657" s="446">
        <v>43482.388888888891</v>
      </c>
      <c r="K657">
        <v>0.99260000000000015</v>
      </c>
      <c r="L657">
        <v>0</v>
      </c>
      <c r="M657">
        <v>5.000000000001819</v>
      </c>
      <c r="N657">
        <v>8.56</v>
      </c>
      <c r="O657" s="498">
        <v>8.9583333334303461E-2</v>
      </c>
    </row>
    <row r="658" spans="1:15" x14ac:dyDescent="0.2">
      <c r="A658">
        <v>657</v>
      </c>
      <c r="B658" t="s">
        <v>97</v>
      </c>
      <c r="C658">
        <v>1</v>
      </c>
      <c r="D658">
        <v>0.17</v>
      </c>
      <c r="E658">
        <v>0.17</v>
      </c>
      <c r="F658" s="446">
        <v>43482.563194444447</v>
      </c>
      <c r="G658">
        <v>0.99350000000000005</v>
      </c>
      <c r="H658" s="446">
        <v>43482.563194444447</v>
      </c>
      <c r="I658">
        <v>0.99350000000000005</v>
      </c>
      <c r="J658" s="446">
        <v>43482.615972222222</v>
      </c>
      <c r="K658">
        <v>0.99399999999999999</v>
      </c>
      <c r="L658">
        <v>0</v>
      </c>
      <c r="M658">
        <v>5</v>
      </c>
      <c r="N658">
        <v>8.5500000000000007</v>
      </c>
      <c r="O658" s="498">
        <v>5.2777777775190771E-2</v>
      </c>
    </row>
    <row r="659" spans="1:15" x14ac:dyDescent="0.2">
      <c r="A659">
        <v>658</v>
      </c>
      <c r="B659" t="s">
        <v>97</v>
      </c>
      <c r="C659">
        <v>1</v>
      </c>
      <c r="D659">
        <v>0.17</v>
      </c>
      <c r="E659">
        <v>0.17</v>
      </c>
      <c r="F659" s="446">
        <v>43483.640277777777</v>
      </c>
      <c r="G659">
        <v>0.99480000000000002</v>
      </c>
      <c r="H659" s="446">
        <v>43483.640277777777</v>
      </c>
      <c r="I659">
        <v>0.99480000000000002</v>
      </c>
      <c r="J659" s="446">
        <v>43483.65347222222</v>
      </c>
      <c r="K659">
        <v>0.99530000000000007</v>
      </c>
      <c r="L659">
        <v>0</v>
      </c>
      <c r="M659">
        <v>5</v>
      </c>
      <c r="N659">
        <v>8.5399999999999991</v>
      </c>
      <c r="O659" s="498">
        <v>1.3194444443797693E-2</v>
      </c>
    </row>
    <row r="660" spans="1:15" x14ac:dyDescent="0.2">
      <c r="A660">
        <v>659</v>
      </c>
      <c r="B660" t="s">
        <v>97</v>
      </c>
      <c r="C660">
        <v>1</v>
      </c>
      <c r="D660">
        <v>0.17</v>
      </c>
      <c r="E660">
        <v>0.17</v>
      </c>
      <c r="F660" s="446">
        <v>43485.92083333333</v>
      </c>
      <c r="G660">
        <v>0.99539999999999995</v>
      </c>
      <c r="H660" s="446">
        <v>43485.92083333333</v>
      </c>
      <c r="I660">
        <v>0.99539999999999995</v>
      </c>
      <c r="J660" s="446">
        <v>43486.388888888891</v>
      </c>
      <c r="K660">
        <v>0.99590000000000001</v>
      </c>
      <c r="L660">
        <v>0</v>
      </c>
      <c r="M660">
        <v>5</v>
      </c>
      <c r="N660">
        <v>8.9700000000000006</v>
      </c>
      <c r="O660" s="498">
        <v>-0.53194444443943212</v>
      </c>
    </row>
    <row r="661" spans="1:15" x14ac:dyDescent="0.2">
      <c r="A661">
        <v>660</v>
      </c>
      <c r="B661" t="s">
        <v>97</v>
      </c>
      <c r="C661">
        <v>1</v>
      </c>
      <c r="D661">
        <v>0.17</v>
      </c>
      <c r="E661">
        <v>0.17</v>
      </c>
      <c r="F661" s="446">
        <v>43486.92291666667</v>
      </c>
      <c r="G661">
        <v>0.99780000000000002</v>
      </c>
      <c r="H661" s="446">
        <v>43486.92291666667</v>
      </c>
      <c r="I661">
        <v>0.99780000000000002</v>
      </c>
      <c r="J661" s="446">
        <v>43487.557638888888</v>
      </c>
      <c r="K661">
        <v>0.99829999999999997</v>
      </c>
      <c r="L661">
        <v>0</v>
      </c>
      <c r="M661">
        <v>5</v>
      </c>
      <c r="N661">
        <v>8.9499999999999993</v>
      </c>
      <c r="O661" s="498">
        <v>0.63472222221753327</v>
      </c>
    </row>
    <row r="662" spans="1:15" x14ac:dyDescent="0.2">
      <c r="A662">
        <v>661</v>
      </c>
      <c r="B662" t="s">
        <v>97</v>
      </c>
      <c r="C662">
        <v>1</v>
      </c>
      <c r="D662">
        <v>0.17</v>
      </c>
      <c r="E662">
        <v>0.17</v>
      </c>
      <c r="F662" s="446">
        <v>43487.875</v>
      </c>
      <c r="G662">
        <v>0.99790000000000001</v>
      </c>
      <c r="H662" s="446">
        <v>43487.875</v>
      </c>
      <c r="I662">
        <v>0.99790000000000001</v>
      </c>
      <c r="J662" s="446">
        <v>43488.398611111108</v>
      </c>
      <c r="K662">
        <v>0.99840000000000007</v>
      </c>
      <c r="L662">
        <v>0</v>
      </c>
      <c r="M662">
        <v>5</v>
      </c>
      <c r="N662">
        <v>8.9499999999999993</v>
      </c>
      <c r="O662" s="498">
        <v>0.52361111110803904</v>
      </c>
    </row>
    <row r="663" spans="1:15" x14ac:dyDescent="0.2">
      <c r="A663">
        <v>662</v>
      </c>
      <c r="B663" t="s">
        <v>97</v>
      </c>
      <c r="C663">
        <v>1</v>
      </c>
      <c r="D663">
        <v>0.17</v>
      </c>
      <c r="E663">
        <v>0.17</v>
      </c>
      <c r="F663" s="446">
        <v>43488.964583333334</v>
      </c>
      <c r="G663">
        <v>0.995</v>
      </c>
      <c r="H663" s="446">
        <v>43488.964583333334</v>
      </c>
      <c r="I663">
        <v>0.995</v>
      </c>
      <c r="J663" s="446">
        <v>43489.34097222222</v>
      </c>
      <c r="K663">
        <v>0.99539999999999995</v>
      </c>
      <c r="L663">
        <v>0</v>
      </c>
      <c r="M663">
        <v>4</v>
      </c>
      <c r="N663">
        <v>8.15</v>
      </c>
      <c r="O663" s="498">
        <v>0.37638888888614019</v>
      </c>
    </row>
    <row r="664" spans="1:15" x14ac:dyDescent="0.2">
      <c r="A664">
        <v>663</v>
      </c>
      <c r="B664" t="s">
        <v>97</v>
      </c>
      <c r="C664">
        <v>1</v>
      </c>
      <c r="D664">
        <v>0.17</v>
      </c>
      <c r="E664">
        <v>0.17</v>
      </c>
      <c r="F664" s="446">
        <v>43489.344444444447</v>
      </c>
      <c r="G664">
        <v>0.99629999999999996</v>
      </c>
      <c r="H664" s="446">
        <v>43489.344444444447</v>
      </c>
      <c r="I664">
        <v>0.99629999999999996</v>
      </c>
      <c r="J664" s="446">
        <v>43489.720138888886</v>
      </c>
      <c r="K664">
        <v>0.99680000000000002</v>
      </c>
      <c r="L664">
        <v>0</v>
      </c>
      <c r="M664">
        <v>5</v>
      </c>
      <c r="N664">
        <v>8.5299999999999994</v>
      </c>
      <c r="O664" s="498">
        <v>0.37569444443943212</v>
      </c>
    </row>
    <row r="665" spans="1:15" x14ac:dyDescent="0.2">
      <c r="A665">
        <v>664</v>
      </c>
      <c r="B665" t="s">
        <v>97</v>
      </c>
      <c r="C665">
        <v>2</v>
      </c>
      <c r="D665">
        <v>0.53</v>
      </c>
      <c r="E665">
        <v>0.70000000000000007</v>
      </c>
      <c r="F665" s="446">
        <v>43490.625</v>
      </c>
      <c r="G665">
        <v>0.99490000000000001</v>
      </c>
      <c r="H665" s="446">
        <v>43494.06527777778</v>
      </c>
      <c r="I665">
        <v>0.99270000000000003</v>
      </c>
      <c r="J665" s="446">
        <v>43494.611111111109</v>
      </c>
      <c r="K665">
        <v>0.99439999999999984</v>
      </c>
      <c r="L665">
        <v>22</v>
      </c>
      <c r="M665">
        <v>16.999999999998181</v>
      </c>
      <c r="N665">
        <v>82.94</v>
      </c>
      <c r="O665" s="498">
        <v>1.9861111111094942</v>
      </c>
    </row>
    <row r="666" spans="1:15" x14ac:dyDescent="0.2">
      <c r="A666">
        <v>665</v>
      </c>
      <c r="B666" t="s">
        <v>97</v>
      </c>
      <c r="C666">
        <v>1</v>
      </c>
      <c r="D666">
        <v>0.17</v>
      </c>
      <c r="E666">
        <v>0.17</v>
      </c>
      <c r="F666" s="446">
        <v>43495.82708333333</v>
      </c>
      <c r="G666">
        <v>0.99470000000000003</v>
      </c>
      <c r="H666" s="446">
        <v>43495.82708333333</v>
      </c>
      <c r="I666">
        <v>0.99470000000000003</v>
      </c>
      <c r="J666" s="446">
        <v>43496.616666666669</v>
      </c>
      <c r="K666">
        <v>0.99509999999999998</v>
      </c>
      <c r="L666">
        <v>0</v>
      </c>
      <c r="M666">
        <v>4</v>
      </c>
      <c r="N666">
        <v>8.15</v>
      </c>
      <c r="O666" s="498">
        <v>0.78958333333866904</v>
      </c>
    </row>
    <row r="667" spans="1:15" x14ac:dyDescent="0.2">
      <c r="A667">
        <v>666</v>
      </c>
      <c r="B667" t="s">
        <v>97</v>
      </c>
      <c r="C667">
        <v>1</v>
      </c>
      <c r="D667">
        <v>0.17</v>
      </c>
      <c r="E667">
        <v>0.17</v>
      </c>
      <c r="F667" s="446">
        <v>43496.665972222225</v>
      </c>
      <c r="G667">
        <v>0.99219999999999997</v>
      </c>
      <c r="H667" s="446">
        <v>43496.665972222225</v>
      </c>
      <c r="I667">
        <v>0.99219999999999997</v>
      </c>
      <c r="J667" s="446">
        <v>43496.667361111111</v>
      </c>
      <c r="K667">
        <v>0.99270000000000003</v>
      </c>
      <c r="L667">
        <v>0</v>
      </c>
      <c r="M667">
        <v>5</v>
      </c>
      <c r="N667">
        <v>8.56</v>
      </c>
      <c r="O667" s="498">
        <v>1.3888888861401938E-3</v>
      </c>
    </row>
    <row r="668" spans="1:15" x14ac:dyDescent="0.2">
      <c r="A668">
        <v>667</v>
      </c>
      <c r="B668" t="s">
        <v>97</v>
      </c>
      <c r="C668">
        <v>1</v>
      </c>
      <c r="D668">
        <v>0.17</v>
      </c>
      <c r="E668">
        <v>0.17</v>
      </c>
      <c r="F668" s="446">
        <v>43496.667361111111</v>
      </c>
      <c r="G668">
        <v>0.99299999999999999</v>
      </c>
      <c r="H668" s="446">
        <v>43496.667361111111</v>
      </c>
      <c r="I668">
        <v>0.99299999999999999</v>
      </c>
      <c r="J668" s="446">
        <v>43496.671527777777</v>
      </c>
      <c r="K668">
        <v>0.99350000000000005</v>
      </c>
      <c r="L668">
        <v>0</v>
      </c>
      <c r="M668">
        <v>5</v>
      </c>
      <c r="N668">
        <v>8.56</v>
      </c>
      <c r="O668" s="498">
        <v>4.166666665696539E-3</v>
      </c>
    </row>
    <row r="669" spans="1:15" x14ac:dyDescent="0.2">
      <c r="A669">
        <v>668</v>
      </c>
      <c r="B669" t="s">
        <v>97</v>
      </c>
      <c r="C669">
        <v>1</v>
      </c>
      <c r="D669">
        <v>0.17</v>
      </c>
      <c r="E669">
        <v>0.17</v>
      </c>
      <c r="F669" s="446">
        <v>43497.563194444447</v>
      </c>
      <c r="G669">
        <v>0.99409999999999998</v>
      </c>
      <c r="H669" s="446">
        <v>43497.563194444447</v>
      </c>
      <c r="I669">
        <v>0.99409999999999998</v>
      </c>
      <c r="J669" s="446">
        <v>43497.625</v>
      </c>
      <c r="K669">
        <v>0.99460000000000004</v>
      </c>
      <c r="L669">
        <v>0</v>
      </c>
      <c r="M669">
        <v>5</v>
      </c>
      <c r="N669">
        <v>8.5399999999999991</v>
      </c>
      <c r="O669" s="498">
        <v>6.1805555553291924E-2</v>
      </c>
    </row>
    <row r="670" spans="1:15" x14ac:dyDescent="0.2">
      <c r="A670">
        <v>669</v>
      </c>
      <c r="B670" t="s">
        <v>97</v>
      </c>
      <c r="C670">
        <v>1</v>
      </c>
      <c r="D670">
        <v>0.17</v>
      </c>
      <c r="E670">
        <v>0.17</v>
      </c>
      <c r="F670" s="446">
        <v>43497.625694444447</v>
      </c>
      <c r="G670">
        <v>0.995</v>
      </c>
      <c r="H670" s="446">
        <v>43497.625694444447</v>
      </c>
      <c r="I670">
        <v>0.995</v>
      </c>
      <c r="J670" s="446">
        <v>43497.627083333333</v>
      </c>
      <c r="K670">
        <v>0.99550000000000005</v>
      </c>
      <c r="L670">
        <v>0</v>
      </c>
      <c r="M670">
        <v>5</v>
      </c>
      <c r="N670">
        <v>8.5399999999999991</v>
      </c>
      <c r="O670" s="498">
        <v>1.3888888861401938E-3</v>
      </c>
    </row>
    <row r="671" spans="1:15" x14ac:dyDescent="0.2">
      <c r="A671">
        <v>670</v>
      </c>
      <c r="B671" t="s">
        <v>97</v>
      </c>
      <c r="C671">
        <v>1</v>
      </c>
      <c r="D671">
        <v>0.17</v>
      </c>
      <c r="E671">
        <v>0.17</v>
      </c>
      <c r="F671" s="446">
        <v>43499.92083333333</v>
      </c>
      <c r="G671">
        <v>0.99539999999999995</v>
      </c>
      <c r="H671" s="446">
        <v>43499.92083333333</v>
      </c>
      <c r="I671">
        <v>0.99539999999999995</v>
      </c>
      <c r="J671" s="446">
        <v>43500.1</v>
      </c>
      <c r="K671">
        <v>0.99590000000000001</v>
      </c>
      <c r="L671">
        <v>0</v>
      </c>
      <c r="M671">
        <v>5</v>
      </c>
      <c r="N671">
        <v>8.9700000000000006</v>
      </c>
      <c r="O671" s="498">
        <v>-0.82083333333139308</v>
      </c>
    </row>
    <row r="672" spans="1:15" x14ac:dyDescent="0.2">
      <c r="A672">
        <v>671</v>
      </c>
      <c r="B672" t="s">
        <v>97</v>
      </c>
      <c r="C672">
        <v>1</v>
      </c>
      <c r="D672">
        <v>0.17</v>
      </c>
      <c r="E672">
        <v>0.17</v>
      </c>
      <c r="F672" s="446">
        <v>43503.622916666667</v>
      </c>
      <c r="G672">
        <v>1.0016</v>
      </c>
      <c r="H672" s="446">
        <v>43503.622916666667</v>
      </c>
      <c r="I672">
        <v>1.0016</v>
      </c>
      <c r="J672" s="446">
        <v>43503.869444444441</v>
      </c>
      <c r="K672">
        <v>1.0021</v>
      </c>
      <c r="L672">
        <v>0</v>
      </c>
      <c r="M672">
        <v>5</v>
      </c>
      <c r="N672">
        <v>8.48</v>
      </c>
      <c r="O672" s="498">
        <v>0.24652777777373558</v>
      </c>
    </row>
    <row r="673" spans="1:15" x14ac:dyDescent="0.2">
      <c r="A673">
        <v>672</v>
      </c>
      <c r="B673" t="s">
        <v>97</v>
      </c>
      <c r="C673">
        <v>1</v>
      </c>
      <c r="D673">
        <v>0.17</v>
      </c>
      <c r="E673">
        <v>0.17</v>
      </c>
      <c r="F673" s="446">
        <v>43506.92083333333</v>
      </c>
      <c r="G673">
        <v>1.0007999999999999</v>
      </c>
      <c r="H673" s="446">
        <v>43506.92083333333</v>
      </c>
      <c r="I673">
        <v>1.0007999999999999</v>
      </c>
      <c r="J673" s="446">
        <v>43506.92083333333</v>
      </c>
      <c r="K673">
        <v>1.0013000000000001</v>
      </c>
      <c r="L673">
        <v>0</v>
      </c>
      <c r="M673">
        <v>5</v>
      </c>
      <c r="N673">
        <v>8.49</v>
      </c>
      <c r="O673" s="498">
        <v>-1</v>
      </c>
    </row>
    <row r="674" spans="1:15" x14ac:dyDescent="0.2">
      <c r="A674">
        <v>673</v>
      </c>
      <c r="B674" t="s">
        <v>97</v>
      </c>
      <c r="C674">
        <v>1</v>
      </c>
      <c r="D674">
        <v>0.17</v>
      </c>
      <c r="E674">
        <v>0.17</v>
      </c>
      <c r="F674" s="446">
        <v>43506.92083333333</v>
      </c>
      <c r="G674">
        <v>1.0016</v>
      </c>
      <c r="H674" s="446">
        <v>43506.92083333333</v>
      </c>
      <c r="I674">
        <v>1.0016</v>
      </c>
      <c r="J674" s="446">
        <v>43506.92083333333</v>
      </c>
      <c r="K674">
        <v>1.0021</v>
      </c>
      <c r="L674">
        <v>0</v>
      </c>
      <c r="M674">
        <v>5</v>
      </c>
      <c r="N674">
        <v>8.48</v>
      </c>
      <c r="O674" s="498">
        <v>-1</v>
      </c>
    </row>
    <row r="675" spans="1:15" x14ac:dyDescent="0.2">
      <c r="A675">
        <v>674</v>
      </c>
      <c r="B675" t="s">
        <v>97</v>
      </c>
      <c r="C675">
        <v>1</v>
      </c>
      <c r="D675">
        <v>0.17</v>
      </c>
      <c r="E675">
        <v>0.17</v>
      </c>
      <c r="F675" s="446">
        <v>43506.92291666667</v>
      </c>
      <c r="G675">
        <v>1.0078</v>
      </c>
      <c r="H675" s="446">
        <v>43506.92291666667</v>
      </c>
      <c r="I675">
        <v>1.0078</v>
      </c>
      <c r="J675" s="446">
        <v>43506.924305555556</v>
      </c>
      <c r="K675">
        <v>1.0083</v>
      </c>
      <c r="L675">
        <v>0</v>
      </c>
      <c r="M675">
        <v>5</v>
      </c>
      <c r="N675">
        <v>8.43</v>
      </c>
      <c r="O675" s="498">
        <v>-0.99861111111385981</v>
      </c>
    </row>
    <row r="676" spans="1:15" x14ac:dyDescent="0.2">
      <c r="A676">
        <v>675</v>
      </c>
      <c r="B676" t="s">
        <v>97</v>
      </c>
      <c r="C676">
        <v>1</v>
      </c>
      <c r="D676">
        <v>0.17</v>
      </c>
      <c r="E676">
        <v>0.17</v>
      </c>
      <c r="F676" s="446">
        <v>43506.924305555556</v>
      </c>
      <c r="G676">
        <v>1.0086999999999999</v>
      </c>
      <c r="H676" s="446">
        <v>43506.924305555556</v>
      </c>
      <c r="I676">
        <v>1.0086999999999999</v>
      </c>
      <c r="J676" s="446">
        <v>43506.924305555556</v>
      </c>
      <c r="K676">
        <v>1.0092000000000001</v>
      </c>
      <c r="L676">
        <v>0</v>
      </c>
      <c r="M676">
        <v>5.000000000001819</v>
      </c>
      <c r="N676">
        <v>8.42</v>
      </c>
      <c r="O676" s="498">
        <v>-1</v>
      </c>
    </row>
    <row r="677" spans="1:15" x14ac:dyDescent="0.2">
      <c r="A677">
        <v>676</v>
      </c>
      <c r="B677" t="s">
        <v>97</v>
      </c>
      <c r="C677">
        <v>4</v>
      </c>
      <c r="D677">
        <v>5.31</v>
      </c>
      <c r="E677">
        <v>5.4799999999999995</v>
      </c>
      <c r="F677" s="446">
        <v>43506.924305555556</v>
      </c>
      <c r="G677">
        <v>1.0097</v>
      </c>
      <c r="H677" s="446">
        <v>43507.340277777781</v>
      </c>
      <c r="I677">
        <v>1.0012000000000001</v>
      </c>
      <c r="J677" s="446">
        <v>43507.395833333336</v>
      </c>
      <c r="K677">
        <v>1.0021</v>
      </c>
      <c r="L677">
        <v>85</v>
      </c>
      <c r="M677">
        <v>9</v>
      </c>
      <c r="N677">
        <v>348.40999999999997</v>
      </c>
      <c r="O677" s="498">
        <v>-0.52847222222044365</v>
      </c>
    </row>
    <row r="678" spans="1:15" x14ac:dyDescent="0.2">
      <c r="A678">
        <v>677</v>
      </c>
      <c r="B678" t="s">
        <v>97</v>
      </c>
      <c r="C678">
        <v>1</v>
      </c>
      <c r="D678">
        <v>0.18</v>
      </c>
      <c r="E678">
        <v>0.18</v>
      </c>
      <c r="F678" s="446">
        <v>43507.599305555559</v>
      </c>
      <c r="G678">
        <v>1.0054000000000001</v>
      </c>
      <c r="H678" s="446">
        <v>43507.599305555559</v>
      </c>
      <c r="I678">
        <v>1.0054000000000001</v>
      </c>
      <c r="J678" s="446">
        <v>43508.352777777778</v>
      </c>
      <c r="K678">
        <v>1.0059</v>
      </c>
      <c r="L678">
        <v>0</v>
      </c>
      <c r="M678">
        <v>5</v>
      </c>
      <c r="N678">
        <v>9.42</v>
      </c>
      <c r="O678" s="498">
        <v>0.75347222221898846</v>
      </c>
    </row>
    <row r="679" spans="1:15" x14ac:dyDescent="0.2">
      <c r="A679">
        <v>678</v>
      </c>
      <c r="B679" t="s">
        <v>97</v>
      </c>
      <c r="C679">
        <v>1</v>
      </c>
      <c r="D679">
        <v>0.18</v>
      </c>
      <c r="E679">
        <v>0.18</v>
      </c>
      <c r="F679" s="446">
        <v>43508.353472222225</v>
      </c>
      <c r="G679">
        <v>1.0063</v>
      </c>
      <c r="H679" s="446">
        <v>43508.353472222225</v>
      </c>
      <c r="I679">
        <v>1.0063</v>
      </c>
      <c r="J679" s="446">
        <v>43508.366666666669</v>
      </c>
      <c r="K679">
        <v>1.0067999999999999</v>
      </c>
      <c r="L679">
        <v>0</v>
      </c>
      <c r="M679">
        <v>5</v>
      </c>
      <c r="N679">
        <v>8.94</v>
      </c>
      <c r="O679" s="498">
        <v>1.3194444443797693E-2</v>
      </c>
    </row>
    <row r="680" spans="1:15" x14ac:dyDescent="0.2">
      <c r="A680">
        <v>679</v>
      </c>
      <c r="B680" t="s">
        <v>97</v>
      </c>
      <c r="C680">
        <v>1</v>
      </c>
      <c r="D680">
        <v>0.18</v>
      </c>
      <c r="E680">
        <v>0.18</v>
      </c>
      <c r="F680" s="446">
        <v>43508.390277777777</v>
      </c>
      <c r="G680">
        <v>1.0075000000000001</v>
      </c>
      <c r="H680" s="446">
        <v>43508.390277777777</v>
      </c>
      <c r="I680">
        <v>1.0075000000000001</v>
      </c>
      <c r="J680" s="446">
        <v>43508.470138888886</v>
      </c>
      <c r="K680">
        <v>1.008</v>
      </c>
      <c r="L680">
        <v>0</v>
      </c>
      <c r="M680">
        <v>5</v>
      </c>
      <c r="N680">
        <v>8.93</v>
      </c>
      <c r="O680" s="498">
        <v>7.9861111109494232E-2</v>
      </c>
    </row>
    <row r="681" spans="1:15" x14ac:dyDescent="0.2">
      <c r="A681">
        <v>680</v>
      </c>
      <c r="B681" t="s">
        <v>97</v>
      </c>
      <c r="C681">
        <v>1</v>
      </c>
      <c r="D681">
        <v>0.18</v>
      </c>
      <c r="E681">
        <v>0.18</v>
      </c>
      <c r="F681" s="446">
        <v>43508.486111111109</v>
      </c>
      <c r="G681">
        <v>1.0094000000000001</v>
      </c>
      <c r="H681" s="446">
        <v>43508.486111111109</v>
      </c>
      <c r="I681">
        <v>1.0094000000000001</v>
      </c>
      <c r="J681" s="446">
        <v>43510.361805555556</v>
      </c>
      <c r="K681">
        <v>1.0098</v>
      </c>
      <c r="L681">
        <v>0</v>
      </c>
      <c r="M681">
        <v>4</v>
      </c>
      <c r="N681">
        <v>9</v>
      </c>
      <c r="O681" s="498">
        <v>1.8756944444467081</v>
      </c>
    </row>
    <row r="682" spans="1:15" x14ac:dyDescent="0.2">
      <c r="A682">
        <v>681</v>
      </c>
      <c r="B682" t="s">
        <v>97</v>
      </c>
      <c r="C682">
        <v>1</v>
      </c>
      <c r="D682">
        <v>0.18</v>
      </c>
      <c r="E682">
        <v>0.18</v>
      </c>
      <c r="F682" s="446">
        <v>43510.629166666666</v>
      </c>
      <c r="G682">
        <v>1.0074000000000001</v>
      </c>
      <c r="H682" s="446">
        <v>43510.629166666666</v>
      </c>
      <c r="I682">
        <v>1.0074000000000001</v>
      </c>
      <c r="J682" s="446">
        <v>43510.654861111114</v>
      </c>
      <c r="K682">
        <v>1.0079</v>
      </c>
      <c r="L682">
        <v>0</v>
      </c>
      <c r="M682">
        <v>5</v>
      </c>
      <c r="N682">
        <v>8.93</v>
      </c>
      <c r="O682" s="498">
        <v>2.5694444448163267E-2</v>
      </c>
    </row>
    <row r="683" spans="1:15" x14ac:dyDescent="0.2">
      <c r="A683">
        <v>682</v>
      </c>
      <c r="B683" t="s">
        <v>97</v>
      </c>
      <c r="C683">
        <v>4</v>
      </c>
      <c r="D683">
        <v>5.62</v>
      </c>
      <c r="E683">
        <v>8.120000000000001</v>
      </c>
      <c r="F683" s="446">
        <v>43511.561805555553</v>
      </c>
      <c r="G683">
        <v>1.0086999999999999</v>
      </c>
      <c r="H683" s="446">
        <v>43516.249305555553</v>
      </c>
      <c r="I683">
        <v>1.0019</v>
      </c>
      <c r="J683" s="446">
        <v>43529.642361111109</v>
      </c>
      <c r="K683">
        <v>1.0031999999999999</v>
      </c>
      <c r="L683">
        <v>68</v>
      </c>
      <c r="M683">
        <v>12.999999999998181</v>
      </c>
      <c r="N683">
        <v>484.9</v>
      </c>
      <c r="O683" s="498">
        <v>12.080555555556202</v>
      </c>
    </row>
    <row r="684" spans="1:15" x14ac:dyDescent="0.2">
      <c r="A684">
        <v>683</v>
      </c>
      <c r="B684" t="s">
        <v>97</v>
      </c>
      <c r="C684">
        <v>1</v>
      </c>
      <c r="D684">
        <v>0.19</v>
      </c>
      <c r="E684">
        <v>0.19</v>
      </c>
      <c r="F684" s="446">
        <v>43529.647916666669</v>
      </c>
      <c r="G684">
        <v>1.0044999999999999</v>
      </c>
      <c r="H684" s="446">
        <v>43529.647916666669</v>
      </c>
      <c r="I684">
        <v>1.0044999999999999</v>
      </c>
      <c r="J684" s="446">
        <v>43529.720138888886</v>
      </c>
      <c r="K684">
        <v>1.0049999999999999</v>
      </c>
      <c r="L684">
        <v>0</v>
      </c>
      <c r="M684">
        <v>4.999999999998181</v>
      </c>
      <c r="N684">
        <v>9.4499999999999993</v>
      </c>
      <c r="O684" s="498">
        <v>7.2222222217533272E-2</v>
      </c>
    </row>
    <row r="685" spans="1:15" x14ac:dyDescent="0.2">
      <c r="A685">
        <v>684</v>
      </c>
      <c r="B685" t="s">
        <v>97</v>
      </c>
      <c r="C685">
        <v>1</v>
      </c>
      <c r="D685">
        <v>0.19</v>
      </c>
      <c r="E685">
        <v>0.19</v>
      </c>
      <c r="F685" s="446">
        <v>43530.563888888886</v>
      </c>
      <c r="G685">
        <v>1.0055000000000001</v>
      </c>
      <c r="H685" s="446">
        <v>43530.563888888886</v>
      </c>
      <c r="I685">
        <v>1.0055000000000001</v>
      </c>
      <c r="J685" s="446">
        <v>43531.53125</v>
      </c>
      <c r="K685">
        <v>1.0059</v>
      </c>
      <c r="L685">
        <v>0</v>
      </c>
      <c r="M685">
        <v>4</v>
      </c>
      <c r="N685">
        <v>9.0399999999999991</v>
      </c>
      <c r="O685" s="498">
        <v>0.96736111111385981</v>
      </c>
    </row>
    <row r="686" spans="1:15" x14ac:dyDescent="0.2">
      <c r="A686">
        <v>685</v>
      </c>
      <c r="B686" t="s">
        <v>97</v>
      </c>
      <c r="C686">
        <v>1</v>
      </c>
      <c r="D686">
        <v>0.19</v>
      </c>
      <c r="E686">
        <v>0.19</v>
      </c>
      <c r="F686" s="446">
        <v>43531.531944444447</v>
      </c>
      <c r="G686">
        <v>1.0065</v>
      </c>
      <c r="H686" s="446">
        <v>43531.531944444447</v>
      </c>
      <c r="I686">
        <v>1.0065</v>
      </c>
      <c r="J686" s="446">
        <v>43531.544444444444</v>
      </c>
      <c r="K686">
        <v>1.0069999999999999</v>
      </c>
      <c r="L686">
        <v>0</v>
      </c>
      <c r="M686">
        <v>4.999999999998181</v>
      </c>
      <c r="N686">
        <v>9.43</v>
      </c>
      <c r="O686" s="498">
        <v>1.2499999997089617E-2</v>
      </c>
    </row>
    <row r="687" spans="1:15" x14ac:dyDescent="0.2">
      <c r="A687">
        <v>686</v>
      </c>
      <c r="B687" t="s">
        <v>97</v>
      </c>
      <c r="C687">
        <v>1</v>
      </c>
      <c r="D687">
        <v>0.19</v>
      </c>
      <c r="E687">
        <v>0.19</v>
      </c>
      <c r="F687" s="446">
        <v>43531.702777777777</v>
      </c>
      <c r="G687">
        <v>1.0105999999999999</v>
      </c>
      <c r="H687" s="446">
        <v>43531.702777777777</v>
      </c>
      <c r="I687">
        <v>1.0105999999999999</v>
      </c>
      <c r="J687" s="446">
        <v>43531.711111111108</v>
      </c>
      <c r="K687">
        <v>1.0111000000000001</v>
      </c>
      <c r="L687">
        <v>0</v>
      </c>
      <c r="M687">
        <v>5.000000000001819</v>
      </c>
      <c r="N687">
        <v>9.4</v>
      </c>
      <c r="O687" s="498">
        <v>8.333333331393078E-3</v>
      </c>
    </row>
    <row r="688" spans="1:15" x14ac:dyDescent="0.2">
      <c r="A688">
        <v>687</v>
      </c>
      <c r="B688" t="s">
        <v>97</v>
      </c>
      <c r="C688">
        <v>1</v>
      </c>
      <c r="D688">
        <v>0.19</v>
      </c>
      <c r="E688">
        <v>0.19</v>
      </c>
      <c r="F688" s="446">
        <v>43531.711805555555</v>
      </c>
      <c r="G688">
        <v>1.0114000000000001</v>
      </c>
      <c r="H688" s="446">
        <v>43531.711805555555</v>
      </c>
      <c r="I688">
        <v>1.0114000000000001</v>
      </c>
      <c r="J688" s="446">
        <v>43531.818749999999</v>
      </c>
      <c r="K688">
        <v>1.0119</v>
      </c>
      <c r="L688">
        <v>0</v>
      </c>
      <c r="M688">
        <v>5</v>
      </c>
      <c r="N688">
        <v>9.39</v>
      </c>
      <c r="O688" s="498">
        <v>0.10694444444379769</v>
      </c>
    </row>
    <row r="689" spans="1:15" x14ac:dyDescent="0.2">
      <c r="A689">
        <v>688</v>
      </c>
      <c r="B689" t="s">
        <v>97</v>
      </c>
      <c r="C689">
        <v>2</v>
      </c>
      <c r="D689">
        <v>0.59</v>
      </c>
      <c r="E689">
        <v>0.78</v>
      </c>
      <c r="F689" s="446">
        <v>43531.819444444445</v>
      </c>
      <c r="G689">
        <v>1.0121</v>
      </c>
      <c r="H689" s="446">
        <v>43535.446527777778</v>
      </c>
      <c r="I689">
        <v>1.0093000000000001</v>
      </c>
      <c r="J689" s="446">
        <v>43535.665972222225</v>
      </c>
      <c r="K689">
        <v>1.0112000000000001</v>
      </c>
      <c r="L689">
        <v>28</v>
      </c>
      <c r="M689">
        <v>19.000000000001819</v>
      </c>
      <c r="N689">
        <v>94.94</v>
      </c>
      <c r="O689" s="498">
        <v>1.8465277777795563</v>
      </c>
    </row>
    <row r="690" spans="1:15" x14ac:dyDescent="0.2">
      <c r="A690">
        <v>689</v>
      </c>
      <c r="B690" t="s">
        <v>97</v>
      </c>
      <c r="C690">
        <v>1</v>
      </c>
      <c r="D690">
        <v>0.19</v>
      </c>
      <c r="E690">
        <v>0.19</v>
      </c>
      <c r="F690" s="446">
        <v>43536.464583333334</v>
      </c>
      <c r="G690">
        <v>1.0091000000000001</v>
      </c>
      <c r="H690" s="446">
        <v>43536.464583333334</v>
      </c>
      <c r="I690">
        <v>1.0091000000000001</v>
      </c>
      <c r="J690" s="446">
        <v>43536.494444444441</v>
      </c>
      <c r="K690">
        <v>1.0096000000000001</v>
      </c>
      <c r="L690">
        <v>0</v>
      </c>
      <c r="M690">
        <v>4.999999999998181</v>
      </c>
      <c r="N690">
        <v>9.41</v>
      </c>
      <c r="O690" s="498">
        <v>2.9861111106583849E-2</v>
      </c>
    </row>
    <row r="691" spans="1:15" x14ac:dyDescent="0.2">
      <c r="A691">
        <v>690</v>
      </c>
      <c r="B691" t="s">
        <v>97</v>
      </c>
      <c r="C691">
        <v>4</v>
      </c>
      <c r="D691">
        <v>5.94</v>
      </c>
      <c r="E691">
        <v>6.1300000000000008</v>
      </c>
      <c r="F691" s="446">
        <v>43537.657638888886</v>
      </c>
      <c r="G691">
        <v>1.0057</v>
      </c>
      <c r="H691" s="446">
        <v>43543.255555555559</v>
      </c>
      <c r="I691">
        <v>1.0007999999999999</v>
      </c>
      <c r="J691" s="446">
        <v>43560.529166666667</v>
      </c>
      <c r="K691">
        <v>1.0011000000000001</v>
      </c>
      <c r="L691">
        <v>49</v>
      </c>
      <c r="M691">
        <v>3.000000000001819</v>
      </c>
      <c r="N691">
        <v>395.91999999999996</v>
      </c>
      <c r="O691" s="498">
        <v>16.871527777781012</v>
      </c>
    </row>
    <row r="692" spans="1:15" x14ac:dyDescent="0.2">
      <c r="A692">
        <v>691</v>
      </c>
      <c r="B692" t="s">
        <v>97</v>
      </c>
      <c r="C692">
        <v>1</v>
      </c>
      <c r="D692">
        <v>0.2</v>
      </c>
      <c r="E692">
        <v>0.2</v>
      </c>
      <c r="F692" s="446">
        <v>43562.879166666666</v>
      </c>
      <c r="G692">
        <v>1.0002</v>
      </c>
      <c r="H692" s="446">
        <v>43562.879166666666</v>
      </c>
      <c r="I692">
        <v>1.0002</v>
      </c>
      <c r="J692" s="446">
        <v>43564.638888888891</v>
      </c>
      <c r="K692">
        <v>1.0005999999999999</v>
      </c>
      <c r="L692">
        <v>0</v>
      </c>
      <c r="M692">
        <v>4</v>
      </c>
      <c r="N692">
        <v>9.0399999999999991</v>
      </c>
      <c r="O692" s="498">
        <v>0.75972222222480923</v>
      </c>
    </row>
    <row r="693" spans="1:15" x14ac:dyDescent="0.2">
      <c r="A693">
        <v>692</v>
      </c>
      <c r="B693" t="s">
        <v>97</v>
      </c>
      <c r="C693">
        <v>1</v>
      </c>
      <c r="D693">
        <v>0.2</v>
      </c>
      <c r="E693">
        <v>0.2</v>
      </c>
      <c r="F693" s="446">
        <v>43565.545138888891</v>
      </c>
      <c r="G693">
        <v>1.0017</v>
      </c>
      <c r="H693" s="446">
        <v>43565.545138888891</v>
      </c>
      <c r="I693">
        <v>1.0017</v>
      </c>
      <c r="J693" s="446">
        <v>43565.552083333336</v>
      </c>
      <c r="K693">
        <v>1.0022</v>
      </c>
      <c r="L693">
        <v>0</v>
      </c>
      <c r="M693">
        <v>5</v>
      </c>
      <c r="N693">
        <v>9.98</v>
      </c>
      <c r="O693" s="498">
        <v>6.9444444452528842E-3</v>
      </c>
    </row>
    <row r="694" spans="1:15" x14ac:dyDescent="0.2">
      <c r="A694">
        <v>693</v>
      </c>
      <c r="B694" t="s">
        <v>97</v>
      </c>
      <c r="C694">
        <v>2</v>
      </c>
      <c r="D694">
        <v>0.62</v>
      </c>
      <c r="E694">
        <v>0.82000000000000006</v>
      </c>
      <c r="F694" s="446">
        <v>43566.521527777775</v>
      </c>
      <c r="G694">
        <v>1.0044</v>
      </c>
      <c r="H694" s="446">
        <v>43567.27847222222</v>
      </c>
      <c r="I694">
        <v>1.0028999999999999</v>
      </c>
      <c r="J694" s="446">
        <v>43570.75</v>
      </c>
      <c r="K694">
        <v>1.0043999999999997</v>
      </c>
      <c r="L694">
        <v>15.000000000001819</v>
      </c>
      <c r="M694">
        <v>15</v>
      </c>
      <c r="N694">
        <v>95.240000000000009</v>
      </c>
      <c r="O694" s="498">
        <v>2.2284722222248092</v>
      </c>
    </row>
    <row r="695" spans="1:15" x14ac:dyDescent="0.2">
      <c r="A695">
        <v>694</v>
      </c>
      <c r="B695" t="s">
        <v>97</v>
      </c>
      <c r="C695">
        <v>1</v>
      </c>
      <c r="D695">
        <v>0.2</v>
      </c>
      <c r="E695">
        <v>0.2</v>
      </c>
      <c r="F695" s="446">
        <v>43571.948611111111</v>
      </c>
      <c r="G695">
        <v>1.0083</v>
      </c>
      <c r="H695" s="446">
        <v>43571.948611111111</v>
      </c>
      <c r="I695">
        <v>1.0083</v>
      </c>
      <c r="J695" s="446">
        <v>43572.445833333331</v>
      </c>
      <c r="K695">
        <v>1.0087999999999999</v>
      </c>
      <c r="L695">
        <v>0</v>
      </c>
      <c r="M695">
        <v>5</v>
      </c>
      <c r="N695">
        <v>10.43</v>
      </c>
      <c r="O695" s="498">
        <v>0.49722222222044365</v>
      </c>
    </row>
    <row r="696" spans="1:15" x14ac:dyDescent="0.2">
      <c r="A696">
        <v>695</v>
      </c>
      <c r="B696" t="s">
        <v>97</v>
      </c>
      <c r="C696">
        <v>1</v>
      </c>
      <c r="D696">
        <v>0.2</v>
      </c>
      <c r="E696">
        <v>0.2</v>
      </c>
      <c r="F696" s="446">
        <v>43572.545138888891</v>
      </c>
      <c r="G696">
        <v>1.0095000000000001</v>
      </c>
      <c r="H696" s="446">
        <v>43572.545138888891</v>
      </c>
      <c r="I696">
        <v>1.0095000000000001</v>
      </c>
      <c r="J696" s="446">
        <v>43572.667361111111</v>
      </c>
      <c r="K696">
        <v>1.01</v>
      </c>
      <c r="L696">
        <v>0</v>
      </c>
      <c r="M696">
        <v>5</v>
      </c>
      <c r="N696">
        <v>9.9</v>
      </c>
      <c r="O696" s="498">
        <v>0.12222222222044365</v>
      </c>
    </row>
    <row r="697" spans="1:15" x14ac:dyDescent="0.2">
      <c r="A697">
        <v>696</v>
      </c>
      <c r="B697" t="s">
        <v>97</v>
      </c>
      <c r="C697">
        <v>1</v>
      </c>
      <c r="D697">
        <v>0.2</v>
      </c>
      <c r="E697">
        <v>0.2</v>
      </c>
      <c r="F697" s="446">
        <v>43573.313194444447</v>
      </c>
      <c r="G697">
        <v>1.0107999999999999</v>
      </c>
      <c r="H697" s="446">
        <v>43573.313194444447</v>
      </c>
      <c r="I697">
        <v>1.0107999999999999</v>
      </c>
      <c r="J697" s="446">
        <v>43573.317361111112</v>
      </c>
      <c r="K697">
        <v>1.0113000000000001</v>
      </c>
      <c r="L697">
        <v>0</v>
      </c>
      <c r="M697">
        <v>5</v>
      </c>
      <c r="N697">
        <v>9.89</v>
      </c>
      <c r="O697" s="498">
        <v>4.166666665696539E-3</v>
      </c>
    </row>
    <row r="698" spans="1:15" x14ac:dyDescent="0.2">
      <c r="A698">
        <v>697</v>
      </c>
      <c r="B698" t="s">
        <v>97</v>
      </c>
      <c r="C698">
        <v>1</v>
      </c>
      <c r="D698">
        <v>0.2</v>
      </c>
      <c r="E698">
        <v>0.2</v>
      </c>
      <c r="F698" s="446">
        <v>43573.318055555559</v>
      </c>
      <c r="G698">
        <v>1.0116000000000001</v>
      </c>
      <c r="H698" s="446">
        <v>43573.318055555559</v>
      </c>
      <c r="I698">
        <v>1.0116000000000001</v>
      </c>
      <c r="J698" s="446">
        <v>43573.511805555558</v>
      </c>
      <c r="K698">
        <v>1.0121</v>
      </c>
      <c r="L698">
        <v>0</v>
      </c>
      <c r="M698">
        <v>5</v>
      </c>
      <c r="N698">
        <v>9.8800000000000008</v>
      </c>
      <c r="O698" s="498">
        <v>0.19374999999854481</v>
      </c>
    </row>
    <row r="699" spans="1:15" x14ac:dyDescent="0.2">
      <c r="A699">
        <v>698</v>
      </c>
      <c r="B699" t="s">
        <v>97</v>
      </c>
      <c r="C699">
        <v>1</v>
      </c>
      <c r="D699">
        <v>0.2</v>
      </c>
      <c r="E699">
        <v>0.2</v>
      </c>
      <c r="F699" s="446">
        <v>43573.521527777775</v>
      </c>
      <c r="G699">
        <v>1.0127999999999999</v>
      </c>
      <c r="H699" s="446">
        <v>43573.521527777775</v>
      </c>
      <c r="I699">
        <v>1.0127999999999999</v>
      </c>
      <c r="J699" s="446">
        <v>43573.543749999997</v>
      </c>
      <c r="K699">
        <v>1.0133000000000001</v>
      </c>
      <c r="L699">
        <v>0</v>
      </c>
      <c r="M699">
        <v>5</v>
      </c>
      <c r="N699">
        <v>9.8699999999999992</v>
      </c>
      <c r="O699" s="498">
        <v>2.2222222221898846E-2</v>
      </c>
    </row>
    <row r="700" spans="1:15" x14ac:dyDescent="0.2">
      <c r="A700">
        <v>699</v>
      </c>
      <c r="B700" t="s">
        <v>97</v>
      </c>
      <c r="C700">
        <v>1</v>
      </c>
      <c r="D700">
        <v>0.2</v>
      </c>
      <c r="E700">
        <v>0.2</v>
      </c>
      <c r="F700" s="446">
        <v>43573.544444444444</v>
      </c>
      <c r="G700">
        <v>1.0136000000000001</v>
      </c>
      <c r="H700" s="446">
        <v>43573.544444444444</v>
      </c>
      <c r="I700">
        <v>1.0136000000000001</v>
      </c>
      <c r="J700" s="446">
        <v>43573.620833333334</v>
      </c>
      <c r="K700">
        <v>1.0141</v>
      </c>
      <c r="L700">
        <v>0</v>
      </c>
      <c r="M700">
        <v>5</v>
      </c>
      <c r="N700">
        <v>9.86</v>
      </c>
      <c r="O700" s="498">
        <v>7.6388888890505768E-2</v>
      </c>
    </row>
    <row r="701" spans="1:15" x14ac:dyDescent="0.2">
      <c r="A701">
        <v>700</v>
      </c>
      <c r="B701" t="s">
        <v>97</v>
      </c>
      <c r="C701">
        <v>2</v>
      </c>
      <c r="D701">
        <v>0.62</v>
      </c>
      <c r="E701">
        <v>0.82000000000000006</v>
      </c>
      <c r="F701" s="446">
        <v>43573.665277777778</v>
      </c>
      <c r="G701">
        <v>1.0157</v>
      </c>
      <c r="H701" s="446">
        <v>43574.322222222225</v>
      </c>
      <c r="I701">
        <v>1.0135000000000001</v>
      </c>
      <c r="J701" s="446">
        <v>43577.54583333333</v>
      </c>
      <c r="K701">
        <v>1.0152000000000001</v>
      </c>
      <c r="L701">
        <v>22</v>
      </c>
      <c r="M701">
        <v>17.000000000001819</v>
      </c>
      <c r="N701">
        <v>96.62</v>
      </c>
      <c r="O701" s="498">
        <v>1.8805555555518367</v>
      </c>
    </row>
    <row r="702" spans="1:15" x14ac:dyDescent="0.2">
      <c r="A702">
        <v>701</v>
      </c>
      <c r="B702" t="s">
        <v>97</v>
      </c>
      <c r="C702">
        <v>1</v>
      </c>
      <c r="D702">
        <v>0.2</v>
      </c>
      <c r="E702">
        <v>0.2</v>
      </c>
      <c r="F702" s="446">
        <v>43579.625694444447</v>
      </c>
      <c r="G702">
        <v>1.018</v>
      </c>
      <c r="H702" s="446">
        <v>43579.625694444447</v>
      </c>
      <c r="I702">
        <v>1.018</v>
      </c>
      <c r="J702" s="446">
        <v>43579.631944444445</v>
      </c>
      <c r="K702">
        <v>1.0185</v>
      </c>
      <c r="L702">
        <v>0</v>
      </c>
      <c r="M702">
        <v>5</v>
      </c>
      <c r="N702">
        <v>9.82</v>
      </c>
      <c r="O702" s="498">
        <v>6.2499999985448085E-3</v>
      </c>
    </row>
    <row r="703" spans="1:15" x14ac:dyDescent="0.2">
      <c r="A703">
        <v>702</v>
      </c>
      <c r="B703" t="s">
        <v>97</v>
      </c>
      <c r="C703">
        <v>1</v>
      </c>
      <c r="D703">
        <v>0.21</v>
      </c>
      <c r="E703">
        <v>0.21</v>
      </c>
      <c r="F703" s="446">
        <v>43579.685416666667</v>
      </c>
      <c r="G703">
        <v>1.0194000000000001</v>
      </c>
      <c r="H703" s="446">
        <v>43579.685416666667</v>
      </c>
      <c r="I703">
        <v>1.0194000000000001</v>
      </c>
      <c r="J703" s="446">
        <v>43579.69027777778</v>
      </c>
      <c r="K703">
        <v>1.0199</v>
      </c>
      <c r="L703">
        <v>0</v>
      </c>
      <c r="M703">
        <v>5</v>
      </c>
      <c r="N703">
        <v>10.3</v>
      </c>
      <c r="O703" s="498">
        <v>4.8611111124046147E-3</v>
      </c>
    </row>
    <row r="704" spans="1:15" x14ac:dyDescent="0.2">
      <c r="A704">
        <v>703</v>
      </c>
      <c r="B704" t="s">
        <v>97</v>
      </c>
      <c r="C704">
        <v>3</v>
      </c>
      <c r="D704">
        <v>2.0499999999999998</v>
      </c>
      <c r="E704">
        <v>2.9099999999999997</v>
      </c>
      <c r="F704" s="446">
        <v>43581.521527777775</v>
      </c>
      <c r="G704">
        <v>1.0227999999999999</v>
      </c>
      <c r="H704" s="446">
        <v>43586.994444444441</v>
      </c>
      <c r="I704">
        <v>1.0178</v>
      </c>
      <c r="J704" s="446">
        <v>43588.288888888892</v>
      </c>
      <c r="K704">
        <v>1.0205</v>
      </c>
      <c r="L704">
        <v>50</v>
      </c>
      <c r="M704">
        <v>27</v>
      </c>
      <c r="N704">
        <v>552.37</v>
      </c>
      <c r="O704" s="498">
        <v>4.7673611111167702</v>
      </c>
    </row>
    <row r="705" spans="1:15" x14ac:dyDescent="0.2">
      <c r="A705">
        <v>704</v>
      </c>
      <c r="B705" t="s">
        <v>97</v>
      </c>
      <c r="C705">
        <v>1</v>
      </c>
      <c r="D705">
        <v>0.22</v>
      </c>
      <c r="E705">
        <v>0.22</v>
      </c>
      <c r="F705" s="446">
        <v>43588.521527777775</v>
      </c>
      <c r="G705">
        <v>1.0213000000000001</v>
      </c>
      <c r="H705" s="446">
        <v>43588.521527777775</v>
      </c>
      <c r="I705">
        <v>1.0213000000000001</v>
      </c>
      <c r="J705" s="446">
        <v>43592.602777777778</v>
      </c>
      <c r="K705">
        <v>1.0217000000000001</v>
      </c>
      <c r="L705">
        <v>0</v>
      </c>
      <c r="M705">
        <v>3.999999999998181</v>
      </c>
      <c r="N705">
        <v>9.75</v>
      </c>
      <c r="O705" s="498">
        <v>2.0812500000029104</v>
      </c>
    </row>
    <row r="706" spans="1:15" x14ac:dyDescent="0.2">
      <c r="A706">
        <v>705</v>
      </c>
      <c r="B706" t="s">
        <v>97</v>
      </c>
      <c r="C706">
        <v>1</v>
      </c>
      <c r="D706">
        <v>0.22</v>
      </c>
      <c r="E706">
        <v>0.22</v>
      </c>
      <c r="F706" s="446">
        <v>43592.917361111111</v>
      </c>
      <c r="G706">
        <v>1.0195000000000001</v>
      </c>
      <c r="H706" s="446">
        <v>43592.917361111111</v>
      </c>
      <c r="I706">
        <v>1.0195000000000001</v>
      </c>
      <c r="J706" s="446">
        <v>43593.708333333336</v>
      </c>
      <c r="K706">
        <v>1.02</v>
      </c>
      <c r="L706">
        <v>0</v>
      </c>
      <c r="M706">
        <v>5</v>
      </c>
      <c r="N706">
        <v>11.35</v>
      </c>
      <c r="O706" s="498">
        <v>0.79097222222480923</v>
      </c>
    </row>
    <row r="707" spans="1:15" x14ac:dyDescent="0.2">
      <c r="A707">
        <v>706</v>
      </c>
      <c r="B707" t="s">
        <v>97</v>
      </c>
      <c r="C707">
        <v>1</v>
      </c>
      <c r="D707">
        <v>0.22</v>
      </c>
      <c r="E707">
        <v>0.22</v>
      </c>
      <c r="F707" s="446">
        <v>43594.59375</v>
      </c>
      <c r="G707">
        <v>1.0138</v>
      </c>
      <c r="H707" s="446">
        <v>43594.59375</v>
      </c>
      <c r="I707">
        <v>1.0138</v>
      </c>
      <c r="J707" s="446">
        <v>43594.615277777775</v>
      </c>
      <c r="K707">
        <v>1.0143</v>
      </c>
      <c r="L707">
        <v>0</v>
      </c>
      <c r="M707">
        <v>5</v>
      </c>
      <c r="N707">
        <v>10.84</v>
      </c>
      <c r="O707" s="498">
        <v>2.1527777775190771E-2</v>
      </c>
    </row>
    <row r="708" spans="1:15" x14ac:dyDescent="0.2">
      <c r="A708">
        <v>707</v>
      </c>
      <c r="B708" t="s">
        <v>97</v>
      </c>
      <c r="C708">
        <v>1</v>
      </c>
      <c r="D708">
        <v>0.22</v>
      </c>
      <c r="E708">
        <v>0.22</v>
      </c>
      <c r="F708" s="446">
        <v>43594.621527777781</v>
      </c>
      <c r="G708">
        <v>1.0142</v>
      </c>
      <c r="H708" s="446">
        <v>43594.621527777781</v>
      </c>
      <c r="I708">
        <v>1.0142</v>
      </c>
      <c r="J708" s="446">
        <v>43594.6875</v>
      </c>
      <c r="K708">
        <v>1.0146999999999999</v>
      </c>
      <c r="L708">
        <v>0</v>
      </c>
      <c r="M708">
        <v>5</v>
      </c>
      <c r="N708">
        <v>10.84</v>
      </c>
      <c r="O708" s="498">
        <v>6.5972222218988463E-2</v>
      </c>
    </row>
    <row r="709" spans="1:15" x14ac:dyDescent="0.2">
      <c r="A709">
        <v>708</v>
      </c>
      <c r="B709" t="s">
        <v>97</v>
      </c>
      <c r="C709">
        <v>1</v>
      </c>
      <c r="D709">
        <v>0.22</v>
      </c>
      <c r="E709">
        <v>0.22</v>
      </c>
      <c r="F709" s="446">
        <v>43594.688194444447</v>
      </c>
      <c r="G709">
        <v>1.0150999999999999</v>
      </c>
      <c r="H709" s="446">
        <v>43594.688194444447</v>
      </c>
      <c r="I709">
        <v>1.0150999999999999</v>
      </c>
      <c r="J709" s="446">
        <v>43595.004166666666</v>
      </c>
      <c r="K709">
        <v>1.0156000000000001</v>
      </c>
      <c r="L709">
        <v>0</v>
      </c>
      <c r="M709">
        <v>5.000000000001819</v>
      </c>
      <c r="N709">
        <v>11.4</v>
      </c>
      <c r="O709" s="498">
        <v>0.31597222221898846</v>
      </c>
    </row>
    <row r="710" spans="1:15" x14ac:dyDescent="0.2">
      <c r="A710">
        <v>709</v>
      </c>
      <c r="B710" t="s">
        <v>97</v>
      </c>
      <c r="C710">
        <v>1</v>
      </c>
      <c r="D710">
        <v>0.22</v>
      </c>
      <c r="E710">
        <v>0.22</v>
      </c>
      <c r="F710" s="446">
        <v>43595.522916666669</v>
      </c>
      <c r="G710">
        <v>1.0125</v>
      </c>
      <c r="H710" s="446">
        <v>43595.522916666669</v>
      </c>
      <c r="I710">
        <v>1.0125</v>
      </c>
      <c r="J710" s="446">
        <v>43595.523611111108</v>
      </c>
      <c r="K710">
        <v>1.0129999999999999</v>
      </c>
      <c r="L710">
        <v>0</v>
      </c>
      <c r="M710">
        <v>4.999999999998181</v>
      </c>
      <c r="N710">
        <v>10.86</v>
      </c>
      <c r="O710" s="498">
        <v>6.9444443943211809E-4</v>
      </c>
    </row>
    <row r="711" spans="1:15" x14ac:dyDescent="0.2">
      <c r="A711">
        <v>710</v>
      </c>
      <c r="B711" t="s">
        <v>97</v>
      </c>
      <c r="C711">
        <v>3</v>
      </c>
      <c r="D711">
        <v>2.15</v>
      </c>
      <c r="E711">
        <v>3.0500000000000003</v>
      </c>
      <c r="F711" s="446">
        <v>43595.523611111108</v>
      </c>
      <c r="G711">
        <v>1.0133000000000001</v>
      </c>
      <c r="H711" s="446">
        <v>43601.36041666667</v>
      </c>
      <c r="I711">
        <v>1.0091000000000001</v>
      </c>
      <c r="J711" s="446">
        <v>43602.584027777775</v>
      </c>
      <c r="K711">
        <v>1.0115999999999998</v>
      </c>
      <c r="L711">
        <v>41.999999999998181</v>
      </c>
      <c r="M711">
        <v>24.999999999996362</v>
      </c>
      <c r="N711">
        <v>572.92999999999995</v>
      </c>
      <c r="O711" s="498">
        <v>5.0604166666671517</v>
      </c>
    </row>
    <row r="712" spans="1:15" x14ac:dyDescent="0.2">
      <c r="A712">
        <v>711</v>
      </c>
      <c r="B712" t="s">
        <v>97</v>
      </c>
      <c r="C712">
        <v>3</v>
      </c>
      <c r="D712">
        <v>7.19</v>
      </c>
      <c r="E712">
        <v>8.1300000000000008</v>
      </c>
      <c r="F712" s="446">
        <v>43602.584027777775</v>
      </c>
      <c r="G712">
        <v>1.0119</v>
      </c>
      <c r="H712" s="446">
        <v>43612.320833333331</v>
      </c>
      <c r="I712">
        <v>1.0047999999999999</v>
      </c>
      <c r="J712" s="446">
        <v>43612.353472222225</v>
      </c>
      <c r="K712">
        <v>1.0059999999999998</v>
      </c>
      <c r="L712">
        <v>71</v>
      </c>
      <c r="M712">
        <v>11.999999999998181</v>
      </c>
      <c r="N712">
        <v>519.5</v>
      </c>
      <c r="O712" s="498">
        <v>5.7694444444496185</v>
      </c>
    </row>
    <row r="713" spans="1:15" x14ac:dyDescent="0.2">
      <c r="A713">
        <v>712</v>
      </c>
      <c r="B713" t="s">
        <v>97</v>
      </c>
      <c r="C713">
        <v>1</v>
      </c>
      <c r="D713">
        <v>2.25</v>
      </c>
      <c r="E713">
        <v>2.25</v>
      </c>
      <c r="F713" s="446">
        <v>43612.353472222225</v>
      </c>
      <c r="G713">
        <v>1.0063</v>
      </c>
      <c r="H713" s="446">
        <v>43612.353472222225</v>
      </c>
      <c r="I713">
        <v>1.0063</v>
      </c>
      <c r="J713" s="446">
        <v>43612.353472222225</v>
      </c>
      <c r="K713">
        <v>1.0059</v>
      </c>
      <c r="L713">
        <v>0</v>
      </c>
      <c r="M713">
        <v>-4</v>
      </c>
      <c r="N713">
        <v>-89.47</v>
      </c>
      <c r="O713" s="498">
        <v>0</v>
      </c>
    </row>
    <row r="714" spans="1:15" x14ac:dyDescent="0.2">
      <c r="A714">
        <v>713</v>
      </c>
      <c r="B714" t="s">
        <v>97</v>
      </c>
      <c r="C714">
        <v>1</v>
      </c>
      <c r="D714">
        <v>0.24</v>
      </c>
      <c r="E714">
        <v>0.24</v>
      </c>
      <c r="F714" s="446">
        <v>43613.306944444441</v>
      </c>
      <c r="G714">
        <v>1.0052000000000001</v>
      </c>
      <c r="H714" s="446">
        <v>43613.306944444441</v>
      </c>
      <c r="I714">
        <v>1.0052000000000001</v>
      </c>
      <c r="J714" s="446">
        <v>43613.515972222223</v>
      </c>
      <c r="K714">
        <v>1.0057</v>
      </c>
      <c r="L714">
        <v>0</v>
      </c>
      <c r="M714">
        <v>4.999999999998181</v>
      </c>
      <c r="N714">
        <v>11.93</v>
      </c>
      <c r="O714" s="498">
        <v>0.20902777778246673</v>
      </c>
    </row>
    <row r="715" spans="1:15" x14ac:dyDescent="0.2">
      <c r="A715">
        <v>714</v>
      </c>
      <c r="B715" t="s">
        <v>97</v>
      </c>
      <c r="C715">
        <v>1</v>
      </c>
      <c r="D715">
        <v>0.24</v>
      </c>
      <c r="E715">
        <v>0.24</v>
      </c>
      <c r="F715" s="446">
        <v>43613.586805555555</v>
      </c>
      <c r="G715">
        <v>1.0077</v>
      </c>
      <c r="H715" s="446">
        <v>43613.586805555555</v>
      </c>
      <c r="I715">
        <v>1.0077</v>
      </c>
      <c r="J715" s="446">
        <v>43613.622916666667</v>
      </c>
      <c r="K715">
        <v>1.0082</v>
      </c>
      <c r="L715">
        <v>0</v>
      </c>
      <c r="M715">
        <v>5</v>
      </c>
      <c r="N715">
        <v>11.9</v>
      </c>
      <c r="O715" s="498">
        <v>3.6111111112404615E-2</v>
      </c>
    </row>
    <row r="716" spans="1:15" x14ac:dyDescent="0.2">
      <c r="A716">
        <v>715</v>
      </c>
      <c r="B716" t="s">
        <v>97</v>
      </c>
      <c r="C716">
        <v>1</v>
      </c>
      <c r="D716">
        <v>0.24</v>
      </c>
      <c r="E716">
        <v>0.24</v>
      </c>
      <c r="F716" s="446">
        <v>43613.623611111114</v>
      </c>
      <c r="G716">
        <v>1.0085</v>
      </c>
      <c r="H716" s="446">
        <v>43613.623611111114</v>
      </c>
      <c r="I716">
        <v>1.0085</v>
      </c>
      <c r="J716" s="446">
        <v>43613.625694444447</v>
      </c>
      <c r="K716">
        <v>1.0089999999999999</v>
      </c>
      <c r="L716">
        <v>0</v>
      </c>
      <c r="M716">
        <v>4.999999999998181</v>
      </c>
      <c r="N716">
        <v>11.89</v>
      </c>
      <c r="O716" s="498">
        <v>2.0833333328482695E-3</v>
      </c>
    </row>
    <row r="717" spans="1:15" x14ac:dyDescent="0.2">
      <c r="A717">
        <v>716</v>
      </c>
      <c r="B717" t="s">
        <v>97</v>
      </c>
      <c r="C717">
        <v>4</v>
      </c>
      <c r="D717">
        <v>7.5</v>
      </c>
      <c r="E717">
        <v>7.74</v>
      </c>
      <c r="F717" s="446">
        <v>43615.624305555553</v>
      </c>
      <c r="G717">
        <v>1.0087999999999999</v>
      </c>
      <c r="H717" s="446">
        <v>43620.15</v>
      </c>
      <c r="I717">
        <v>0.99339999999999995</v>
      </c>
      <c r="J717" s="446">
        <v>43620.379166666666</v>
      </c>
      <c r="K717">
        <v>0.99450000000000005</v>
      </c>
      <c r="L717">
        <v>154</v>
      </c>
      <c r="M717">
        <v>11</v>
      </c>
      <c r="N717">
        <v>486.32999999999993</v>
      </c>
      <c r="O717" s="498">
        <v>2.7548611111124046</v>
      </c>
    </row>
    <row r="718" spans="1:15" x14ac:dyDescent="0.2">
      <c r="A718">
        <v>717</v>
      </c>
      <c r="B718" t="s">
        <v>97</v>
      </c>
      <c r="C718">
        <v>2</v>
      </c>
      <c r="D718">
        <v>0.78</v>
      </c>
      <c r="E718">
        <v>1.03</v>
      </c>
      <c r="F718" s="446">
        <v>43620.545138888891</v>
      </c>
      <c r="G718">
        <v>0.99590000000000001</v>
      </c>
      <c r="H718" s="446">
        <v>43628.034722222219</v>
      </c>
      <c r="I718">
        <v>0.99280000000000002</v>
      </c>
      <c r="J718" s="446">
        <v>43628.536805555559</v>
      </c>
      <c r="K718">
        <v>0.99470000000000014</v>
      </c>
      <c r="L718">
        <v>31</v>
      </c>
      <c r="M718">
        <v>19.000000000001819</v>
      </c>
      <c r="N718">
        <v>124.02000000000001</v>
      </c>
      <c r="O718" s="498">
        <v>5.9916666666686069</v>
      </c>
    </row>
    <row r="719" spans="1:15" x14ac:dyDescent="0.2">
      <c r="A719">
        <v>718</v>
      </c>
      <c r="B719" t="s">
        <v>97</v>
      </c>
      <c r="C719">
        <v>1</v>
      </c>
      <c r="D719">
        <v>0.25</v>
      </c>
      <c r="E719">
        <v>0.25</v>
      </c>
      <c r="F719" s="446">
        <v>43628.619444444441</v>
      </c>
      <c r="G719">
        <v>0.99450000000000005</v>
      </c>
      <c r="H719" s="446">
        <v>43628.619444444441</v>
      </c>
      <c r="I719">
        <v>0.99450000000000005</v>
      </c>
      <c r="J719" s="446">
        <v>43628.691666666666</v>
      </c>
      <c r="K719">
        <v>0.995</v>
      </c>
      <c r="L719">
        <v>0</v>
      </c>
      <c r="M719">
        <v>5</v>
      </c>
      <c r="N719">
        <v>12.56</v>
      </c>
      <c r="O719" s="498">
        <v>7.2222222224809229E-2</v>
      </c>
    </row>
    <row r="720" spans="1:15" x14ac:dyDescent="0.2">
      <c r="A720">
        <v>719</v>
      </c>
      <c r="B720" t="s">
        <v>97</v>
      </c>
      <c r="C720">
        <v>1</v>
      </c>
      <c r="D720">
        <v>0.25</v>
      </c>
      <c r="E720">
        <v>0.25</v>
      </c>
      <c r="F720" s="446">
        <v>43629.314583333333</v>
      </c>
      <c r="G720">
        <v>0.99480000000000002</v>
      </c>
      <c r="H720" s="446">
        <v>43629.314583333333</v>
      </c>
      <c r="I720">
        <v>0.99480000000000002</v>
      </c>
      <c r="J720" s="446">
        <v>43630.368055555555</v>
      </c>
      <c r="K720">
        <v>0.99529999999999996</v>
      </c>
      <c r="L720">
        <v>0</v>
      </c>
      <c r="M720">
        <v>5</v>
      </c>
      <c r="N720">
        <v>13.21</v>
      </c>
      <c r="O720" s="498">
        <v>1.0534722222218988</v>
      </c>
    </row>
    <row r="721" spans="1:15" x14ac:dyDescent="0.2">
      <c r="A721">
        <v>720</v>
      </c>
      <c r="B721" t="s">
        <v>97</v>
      </c>
      <c r="C721">
        <v>1</v>
      </c>
      <c r="D721">
        <v>0.25</v>
      </c>
      <c r="E721">
        <v>0.25</v>
      </c>
      <c r="F721" s="446">
        <v>43630.385416666664</v>
      </c>
      <c r="G721">
        <v>0.99680000000000002</v>
      </c>
      <c r="H721" s="446">
        <v>43630.385416666664</v>
      </c>
      <c r="I721">
        <v>0.99680000000000002</v>
      </c>
      <c r="J721" s="446">
        <v>43630.524305555555</v>
      </c>
      <c r="K721">
        <v>0.99729999999999996</v>
      </c>
      <c r="L721">
        <v>0</v>
      </c>
      <c r="M721">
        <v>5</v>
      </c>
      <c r="N721">
        <v>12.53</v>
      </c>
      <c r="O721" s="498">
        <v>0.13888888889050577</v>
      </c>
    </row>
    <row r="722" spans="1:15" x14ac:dyDescent="0.2">
      <c r="A722">
        <v>721</v>
      </c>
      <c r="B722" t="s">
        <v>97</v>
      </c>
      <c r="C722">
        <v>1</v>
      </c>
      <c r="D722">
        <v>0.25</v>
      </c>
      <c r="E722">
        <v>0.25</v>
      </c>
      <c r="F722" s="446">
        <v>43630.535416666666</v>
      </c>
      <c r="G722">
        <v>0.998</v>
      </c>
      <c r="H722" s="446">
        <v>43630.535416666666</v>
      </c>
      <c r="I722">
        <v>0.998</v>
      </c>
      <c r="J722" s="446">
        <v>43630.636111111111</v>
      </c>
      <c r="K722">
        <v>0.99850000000000005</v>
      </c>
      <c r="L722">
        <v>0</v>
      </c>
      <c r="M722">
        <v>5</v>
      </c>
      <c r="N722">
        <v>12.52</v>
      </c>
      <c r="O722" s="498">
        <v>0.10069444444525288</v>
      </c>
    </row>
    <row r="723" spans="1:15" x14ac:dyDescent="0.2">
      <c r="A723">
        <v>722</v>
      </c>
      <c r="B723" t="s">
        <v>97</v>
      </c>
      <c r="C723">
        <v>1</v>
      </c>
      <c r="D723">
        <v>0.25</v>
      </c>
      <c r="E723">
        <v>0.25</v>
      </c>
      <c r="F723" s="446">
        <v>43633.62222222222</v>
      </c>
      <c r="G723">
        <v>0.99909999999999999</v>
      </c>
      <c r="H723" s="446">
        <v>43633.62222222222</v>
      </c>
      <c r="I723">
        <v>0.99909999999999999</v>
      </c>
      <c r="J723" s="446">
        <v>43633.624305555553</v>
      </c>
      <c r="K723">
        <v>0.99960000000000004</v>
      </c>
      <c r="L723">
        <v>0</v>
      </c>
      <c r="M723">
        <v>5</v>
      </c>
      <c r="N723">
        <v>12.51</v>
      </c>
      <c r="O723" s="498">
        <v>2.0833333328482695E-3</v>
      </c>
    </row>
    <row r="724" spans="1:15" x14ac:dyDescent="0.2">
      <c r="A724">
        <v>723</v>
      </c>
      <c r="B724" t="s">
        <v>97</v>
      </c>
      <c r="C724">
        <v>2</v>
      </c>
      <c r="D724">
        <v>0.78</v>
      </c>
      <c r="E724">
        <v>1.03</v>
      </c>
      <c r="F724" s="446">
        <v>43633.624305555553</v>
      </c>
      <c r="G724">
        <v>0.99990000000000001</v>
      </c>
      <c r="H724" s="446">
        <v>43634.143750000003</v>
      </c>
      <c r="I724">
        <v>0.99760000000000004</v>
      </c>
      <c r="J724" s="446">
        <v>43634.347916666666</v>
      </c>
      <c r="K724">
        <v>0.99939999999999996</v>
      </c>
      <c r="L724">
        <v>23</v>
      </c>
      <c r="M724">
        <v>18</v>
      </c>
      <c r="N724">
        <v>128.62</v>
      </c>
      <c r="O724" s="498">
        <v>0.72361111111240461</v>
      </c>
    </row>
    <row r="725" spans="1:15" x14ac:dyDescent="0.2">
      <c r="A725">
        <v>724</v>
      </c>
      <c r="B725" t="s">
        <v>97</v>
      </c>
      <c r="C725">
        <v>2</v>
      </c>
      <c r="D725">
        <v>0.78</v>
      </c>
      <c r="E725">
        <v>1.03</v>
      </c>
      <c r="F725" s="446">
        <v>43634.626388888886</v>
      </c>
      <c r="G725">
        <v>1.0014000000000001</v>
      </c>
      <c r="H725" s="446">
        <v>43634.898611111108</v>
      </c>
      <c r="I725">
        <v>0.99980000000000002</v>
      </c>
      <c r="J725" s="446">
        <v>43635.074305555558</v>
      </c>
      <c r="K725">
        <v>1.0014000000000001</v>
      </c>
      <c r="L725">
        <v>16</v>
      </c>
      <c r="M725">
        <v>16</v>
      </c>
      <c r="N725">
        <v>127.30000000000001</v>
      </c>
      <c r="O725" s="498">
        <v>0.44791666667151731</v>
      </c>
    </row>
    <row r="726" spans="1:15" x14ac:dyDescent="0.2">
      <c r="A726">
        <v>725</v>
      </c>
      <c r="B726" t="s">
        <v>97</v>
      </c>
      <c r="C726">
        <v>1</v>
      </c>
      <c r="D726">
        <v>0.26</v>
      </c>
      <c r="E726">
        <v>0.26</v>
      </c>
      <c r="F726" s="446">
        <v>43635.754861111112</v>
      </c>
      <c r="G726">
        <v>0.99380000000000002</v>
      </c>
      <c r="H726" s="446">
        <v>43635.754861111112</v>
      </c>
      <c r="I726">
        <v>0.99380000000000002</v>
      </c>
      <c r="J726" s="446">
        <v>43635.755555555559</v>
      </c>
      <c r="K726">
        <v>0.99430000000000007</v>
      </c>
      <c r="L726">
        <v>0</v>
      </c>
      <c r="M726">
        <v>5</v>
      </c>
      <c r="N726">
        <v>13.07</v>
      </c>
      <c r="O726" s="498">
        <v>6.944444467080757E-4</v>
      </c>
    </row>
    <row r="727" spans="1:15" x14ac:dyDescent="0.2">
      <c r="A727">
        <v>726</v>
      </c>
      <c r="B727" t="s">
        <v>97</v>
      </c>
      <c r="C727">
        <v>4</v>
      </c>
      <c r="D727">
        <v>8.1199999999999992</v>
      </c>
      <c r="E727">
        <v>8.379999999999999</v>
      </c>
      <c r="F727" s="446">
        <v>43635.756249999999</v>
      </c>
      <c r="G727">
        <v>0.99450000000000005</v>
      </c>
      <c r="H727" s="446">
        <v>43640.215277777781</v>
      </c>
      <c r="I727">
        <v>0.9778</v>
      </c>
      <c r="J727" s="446">
        <v>43643.089583333334</v>
      </c>
      <c r="K727">
        <v>0.97879999999999989</v>
      </c>
      <c r="L727">
        <v>167</v>
      </c>
      <c r="M727">
        <v>9.999999999998181</v>
      </c>
      <c r="N727">
        <v>524.66000000000008</v>
      </c>
      <c r="O727" s="498">
        <v>5.3333333333357587</v>
      </c>
    </row>
    <row r="728" spans="1:15" x14ac:dyDescent="0.2">
      <c r="A728">
        <v>727</v>
      </c>
      <c r="B728" t="s">
        <v>97</v>
      </c>
      <c r="C728">
        <v>1</v>
      </c>
      <c r="D728">
        <v>0.27</v>
      </c>
      <c r="E728">
        <v>0.27</v>
      </c>
      <c r="F728" s="446">
        <v>43643.167361111111</v>
      </c>
      <c r="G728">
        <v>0.98070000000000002</v>
      </c>
      <c r="H728" s="446">
        <v>43643.167361111111</v>
      </c>
      <c r="I728">
        <v>0.98070000000000002</v>
      </c>
      <c r="J728" s="446">
        <v>43643.219444444447</v>
      </c>
      <c r="K728">
        <v>0.98119999999999996</v>
      </c>
      <c r="L728">
        <v>0</v>
      </c>
      <c r="M728">
        <v>5</v>
      </c>
      <c r="N728">
        <v>13.76</v>
      </c>
      <c r="O728" s="498">
        <v>5.2083333335758653E-2</v>
      </c>
    </row>
    <row r="729" spans="1:15" x14ac:dyDescent="0.2">
      <c r="A729">
        <v>728</v>
      </c>
      <c r="B729" t="s">
        <v>97</v>
      </c>
      <c r="C729">
        <v>2</v>
      </c>
      <c r="D729">
        <v>0.84</v>
      </c>
      <c r="E729">
        <v>1.1099999999999999</v>
      </c>
      <c r="F729" s="446">
        <v>43643.379861111112</v>
      </c>
      <c r="G729">
        <v>0.97989999999999999</v>
      </c>
      <c r="H729" s="446">
        <v>43644.56527777778</v>
      </c>
      <c r="I729">
        <v>0.97699999999999998</v>
      </c>
      <c r="J729" s="446">
        <v>43646.875</v>
      </c>
      <c r="K729">
        <v>0.9789000000000001</v>
      </c>
      <c r="L729">
        <v>29</v>
      </c>
      <c r="M729">
        <v>19.000000000001819</v>
      </c>
      <c r="N729">
        <v>136.14000000000001</v>
      </c>
      <c r="O729" s="498">
        <v>1.4951388888875954</v>
      </c>
    </row>
    <row r="730" spans="1:15" x14ac:dyDescent="0.2">
      <c r="A730">
        <v>729</v>
      </c>
      <c r="B730" t="s">
        <v>97</v>
      </c>
      <c r="C730">
        <v>1</v>
      </c>
      <c r="D730">
        <v>0.27</v>
      </c>
      <c r="E730">
        <v>0.27</v>
      </c>
      <c r="F730" s="446">
        <v>43647.212500000001</v>
      </c>
      <c r="G730">
        <v>0.98299999999999998</v>
      </c>
      <c r="H730" s="446">
        <v>43647.212500000001</v>
      </c>
      <c r="I730">
        <v>0.98299999999999998</v>
      </c>
      <c r="J730" s="446">
        <v>43647.248611111114</v>
      </c>
      <c r="K730">
        <v>0.98350000000000004</v>
      </c>
      <c r="L730">
        <v>0</v>
      </c>
      <c r="M730">
        <v>5</v>
      </c>
      <c r="N730">
        <v>13.73</v>
      </c>
      <c r="O730" s="498">
        <v>3.6111111112404615E-2</v>
      </c>
    </row>
    <row r="731" spans="1:15" x14ac:dyDescent="0.2">
      <c r="A731">
        <v>730</v>
      </c>
      <c r="B731" t="s">
        <v>97</v>
      </c>
      <c r="C731">
        <v>1</v>
      </c>
      <c r="D731">
        <v>0.27</v>
      </c>
      <c r="E731">
        <v>0.27</v>
      </c>
      <c r="F731" s="446">
        <v>43647.356944444444</v>
      </c>
      <c r="G731">
        <v>0.98360000000000003</v>
      </c>
      <c r="H731" s="446">
        <v>43647.356944444444</v>
      </c>
      <c r="I731">
        <v>0.98360000000000003</v>
      </c>
      <c r="J731" s="446">
        <v>43647.372916666667</v>
      </c>
      <c r="K731">
        <v>0.98410000000000009</v>
      </c>
      <c r="L731">
        <v>0</v>
      </c>
      <c r="M731">
        <v>5</v>
      </c>
      <c r="N731">
        <v>13.72</v>
      </c>
      <c r="O731" s="498">
        <v>1.5972222223354038E-2</v>
      </c>
    </row>
    <row r="732" spans="1:15" x14ac:dyDescent="0.2">
      <c r="A732">
        <v>731</v>
      </c>
      <c r="B732" t="s">
        <v>97</v>
      </c>
      <c r="C732">
        <v>1</v>
      </c>
      <c r="D732">
        <v>0.27</v>
      </c>
      <c r="E732">
        <v>0.27</v>
      </c>
      <c r="F732" s="446">
        <v>43647.473611111112</v>
      </c>
      <c r="G732">
        <v>0.98170000000000002</v>
      </c>
      <c r="H732" s="446">
        <v>43647.473611111112</v>
      </c>
      <c r="I732">
        <v>0.98170000000000002</v>
      </c>
      <c r="J732" s="446">
        <v>43647.522916666669</v>
      </c>
      <c r="K732">
        <v>0.98219999999999985</v>
      </c>
      <c r="L732">
        <v>0</v>
      </c>
      <c r="M732">
        <v>4.999999999998181</v>
      </c>
      <c r="N732">
        <v>13.74</v>
      </c>
      <c r="O732" s="498">
        <v>4.9305555556202307E-2</v>
      </c>
    </row>
    <row r="733" spans="1:15" x14ac:dyDescent="0.2">
      <c r="A733">
        <v>732</v>
      </c>
      <c r="B733" t="s">
        <v>97</v>
      </c>
      <c r="C733">
        <v>1</v>
      </c>
      <c r="D733">
        <v>0.27</v>
      </c>
      <c r="E733">
        <v>0.27</v>
      </c>
      <c r="F733" s="446">
        <v>43647.584027777775</v>
      </c>
      <c r="G733">
        <v>0.98499999999999999</v>
      </c>
      <c r="H733" s="446">
        <v>43647.584027777775</v>
      </c>
      <c r="I733">
        <v>0.98499999999999999</v>
      </c>
      <c r="J733" s="446">
        <v>43647.636805555558</v>
      </c>
      <c r="K733">
        <v>0.98550000000000004</v>
      </c>
      <c r="L733">
        <v>0</v>
      </c>
      <c r="M733">
        <v>5</v>
      </c>
      <c r="N733">
        <v>13.7</v>
      </c>
      <c r="O733" s="498">
        <v>5.2777777782466728E-2</v>
      </c>
    </row>
    <row r="734" spans="1:15" x14ac:dyDescent="0.2">
      <c r="A734">
        <v>733</v>
      </c>
      <c r="B734" t="s">
        <v>97</v>
      </c>
      <c r="C734">
        <v>1</v>
      </c>
      <c r="D734">
        <v>0.27</v>
      </c>
      <c r="E734">
        <v>0.27</v>
      </c>
      <c r="F734" s="446">
        <v>43647.740972222222</v>
      </c>
      <c r="G734">
        <v>0.98819999999999997</v>
      </c>
      <c r="H734" s="446">
        <v>43647.740972222222</v>
      </c>
      <c r="I734">
        <v>0.98819999999999997</v>
      </c>
      <c r="J734" s="446">
        <v>43648.527777777781</v>
      </c>
      <c r="K734">
        <v>0.98870000000000013</v>
      </c>
      <c r="L734">
        <v>0</v>
      </c>
      <c r="M734">
        <v>5.000000000001819</v>
      </c>
      <c r="N734">
        <v>14.35</v>
      </c>
      <c r="O734" s="498">
        <v>0.78680555555911269</v>
      </c>
    </row>
    <row r="735" spans="1:15" x14ac:dyDescent="0.2">
      <c r="A735">
        <v>734</v>
      </c>
      <c r="B735" t="s">
        <v>97</v>
      </c>
      <c r="C735">
        <v>1</v>
      </c>
      <c r="D735">
        <v>0.27</v>
      </c>
      <c r="E735">
        <v>0.27</v>
      </c>
      <c r="F735" s="446">
        <v>43648.775694444441</v>
      </c>
      <c r="G735">
        <v>0.98660000000000003</v>
      </c>
      <c r="H735" s="446">
        <v>43648.775694444441</v>
      </c>
      <c r="I735">
        <v>0.98660000000000003</v>
      </c>
      <c r="J735" s="446">
        <v>43649.347916666666</v>
      </c>
      <c r="K735">
        <v>0.98709999999999998</v>
      </c>
      <c r="L735">
        <v>0</v>
      </c>
      <c r="M735">
        <v>5</v>
      </c>
      <c r="N735">
        <v>14.38</v>
      </c>
      <c r="O735" s="498">
        <v>0.57222222222480923</v>
      </c>
    </row>
    <row r="736" spans="1:15" x14ac:dyDescent="0.2">
      <c r="A736">
        <v>735</v>
      </c>
      <c r="B736" t="s">
        <v>97</v>
      </c>
      <c r="C736">
        <v>1</v>
      </c>
      <c r="D736">
        <v>0.27</v>
      </c>
      <c r="E736">
        <v>0.27</v>
      </c>
      <c r="F736" s="446">
        <v>43649.525694444441</v>
      </c>
      <c r="G736">
        <v>0.9859</v>
      </c>
      <c r="H736" s="446">
        <v>43649.525694444441</v>
      </c>
      <c r="I736">
        <v>0.9859</v>
      </c>
      <c r="J736" s="446">
        <v>43649.638194444444</v>
      </c>
      <c r="K736">
        <v>0.98639999999999994</v>
      </c>
      <c r="L736">
        <v>0</v>
      </c>
      <c r="M736">
        <v>5</v>
      </c>
      <c r="N736">
        <v>13.69</v>
      </c>
      <c r="O736" s="498">
        <v>0.11250000000291038</v>
      </c>
    </row>
    <row r="737" spans="1:15" x14ac:dyDescent="0.2">
      <c r="A737">
        <v>736</v>
      </c>
      <c r="B737" t="s">
        <v>97</v>
      </c>
      <c r="C737">
        <v>2</v>
      </c>
      <c r="D737">
        <v>0.84</v>
      </c>
      <c r="E737">
        <v>1.1099999999999999</v>
      </c>
      <c r="F737" s="446">
        <v>43649.895138888889</v>
      </c>
      <c r="G737">
        <v>0.9869</v>
      </c>
      <c r="H737" s="446">
        <v>43650.915277777778</v>
      </c>
      <c r="I737">
        <v>0.98480000000000001</v>
      </c>
      <c r="J737" s="446">
        <v>43651.292361111111</v>
      </c>
      <c r="K737">
        <v>0.98650000000000015</v>
      </c>
      <c r="L737">
        <v>21</v>
      </c>
      <c r="M737">
        <v>17.000000000001819</v>
      </c>
      <c r="N737">
        <v>138.78</v>
      </c>
      <c r="O737" s="498">
        <v>1.3972222222218988</v>
      </c>
    </row>
    <row r="738" spans="1:15" x14ac:dyDescent="0.2">
      <c r="A738">
        <v>737</v>
      </c>
      <c r="B738" t="s">
        <v>97</v>
      </c>
      <c r="C738">
        <v>1</v>
      </c>
      <c r="D738">
        <v>0.28000000000000003</v>
      </c>
      <c r="E738">
        <v>0.28000000000000003</v>
      </c>
      <c r="F738" s="446">
        <v>43651.32916666667</v>
      </c>
      <c r="G738">
        <v>0.98770000000000002</v>
      </c>
      <c r="H738" s="446">
        <v>43651.32916666667</v>
      </c>
      <c r="I738">
        <v>0.98770000000000002</v>
      </c>
      <c r="J738" s="446">
        <v>43651.520833333336</v>
      </c>
      <c r="K738">
        <v>0.98819999999999986</v>
      </c>
      <c r="L738">
        <v>0</v>
      </c>
      <c r="M738">
        <v>4.999999999998181</v>
      </c>
      <c r="N738">
        <v>14.16</v>
      </c>
      <c r="O738" s="498">
        <v>0.19166666666569654</v>
      </c>
    </row>
    <row r="739" spans="1:15" x14ac:dyDescent="0.2">
      <c r="A739">
        <v>738</v>
      </c>
      <c r="B739" t="s">
        <v>97</v>
      </c>
      <c r="C739">
        <v>1</v>
      </c>
      <c r="D739">
        <v>0.28000000000000003</v>
      </c>
      <c r="E739">
        <v>0.28000000000000003</v>
      </c>
      <c r="F739" s="446">
        <v>43651.521527777775</v>
      </c>
      <c r="G739">
        <v>0.98950000000000005</v>
      </c>
      <c r="H739" s="446">
        <v>43651.521527777775</v>
      </c>
      <c r="I739">
        <v>0.98950000000000005</v>
      </c>
      <c r="J739" s="446">
        <v>43651.521527777775</v>
      </c>
      <c r="K739">
        <v>0.98999999999999988</v>
      </c>
      <c r="L739">
        <v>0</v>
      </c>
      <c r="M739">
        <v>4.999999999998181</v>
      </c>
      <c r="N739">
        <v>14.14</v>
      </c>
      <c r="O739" s="498">
        <v>0</v>
      </c>
    </row>
    <row r="740" spans="1:15" x14ac:dyDescent="0.2">
      <c r="A740">
        <v>739</v>
      </c>
      <c r="B740" t="s">
        <v>97</v>
      </c>
      <c r="C740">
        <v>1</v>
      </c>
      <c r="D740">
        <v>0.28000000000000003</v>
      </c>
      <c r="E740">
        <v>0.28000000000000003</v>
      </c>
      <c r="F740" s="446">
        <v>43651.521527777775</v>
      </c>
      <c r="G740">
        <v>0.99029999999999996</v>
      </c>
      <c r="H740" s="446">
        <v>43651.521527777775</v>
      </c>
      <c r="I740">
        <v>0.99029999999999996</v>
      </c>
      <c r="J740" s="446">
        <v>43651.525694444441</v>
      </c>
      <c r="K740">
        <v>0.9907999999999999</v>
      </c>
      <c r="L740">
        <v>0</v>
      </c>
      <c r="M740">
        <v>4.999999999998181</v>
      </c>
      <c r="N740">
        <v>14.13</v>
      </c>
      <c r="O740" s="498">
        <v>4.166666665696539E-3</v>
      </c>
    </row>
    <row r="741" spans="1:15" x14ac:dyDescent="0.2">
      <c r="A741">
        <v>740</v>
      </c>
      <c r="B741" t="s">
        <v>97</v>
      </c>
      <c r="C741">
        <v>1</v>
      </c>
      <c r="D741">
        <v>0.28000000000000003</v>
      </c>
      <c r="E741">
        <v>0.28000000000000003</v>
      </c>
      <c r="F741" s="446">
        <v>43651.526388888888</v>
      </c>
      <c r="G741">
        <v>0.99119999999999997</v>
      </c>
      <c r="H741" s="446">
        <v>43651.526388888888</v>
      </c>
      <c r="I741">
        <v>0.99119999999999997</v>
      </c>
      <c r="J741" s="446">
        <v>43651.527777777781</v>
      </c>
      <c r="K741">
        <v>0.99170000000000003</v>
      </c>
      <c r="L741">
        <v>0</v>
      </c>
      <c r="M741">
        <v>5</v>
      </c>
      <c r="N741">
        <v>14.12</v>
      </c>
      <c r="O741" s="498">
        <v>1.3888888934161514E-3</v>
      </c>
    </row>
    <row r="742" spans="1:15" x14ac:dyDescent="0.2">
      <c r="A742">
        <v>741</v>
      </c>
      <c r="B742" t="s">
        <v>97</v>
      </c>
      <c r="C742">
        <v>1</v>
      </c>
      <c r="D742">
        <v>0.28000000000000003</v>
      </c>
      <c r="E742">
        <v>0.28000000000000003</v>
      </c>
      <c r="F742" s="446">
        <v>43651.52847222222</v>
      </c>
      <c r="G742">
        <v>0.99180000000000001</v>
      </c>
      <c r="H742" s="446">
        <v>43651.52847222222</v>
      </c>
      <c r="I742">
        <v>0.99180000000000001</v>
      </c>
      <c r="J742" s="446">
        <v>43651.547222222223</v>
      </c>
      <c r="K742">
        <v>0.99230000000000007</v>
      </c>
      <c r="L742">
        <v>0</v>
      </c>
      <c r="M742">
        <v>5</v>
      </c>
      <c r="N742">
        <v>14.11</v>
      </c>
      <c r="O742" s="498">
        <v>1.8750000002910383E-2</v>
      </c>
    </row>
    <row r="743" spans="1:15" x14ac:dyDescent="0.2">
      <c r="A743">
        <v>742</v>
      </c>
      <c r="B743" t="s">
        <v>97</v>
      </c>
      <c r="C743">
        <v>1</v>
      </c>
      <c r="D743">
        <v>0.28000000000000003</v>
      </c>
      <c r="E743">
        <v>0.28000000000000003</v>
      </c>
      <c r="F743" s="446">
        <v>43651.554861111108</v>
      </c>
      <c r="G743">
        <v>0.9919</v>
      </c>
      <c r="H743" s="446">
        <v>43651.554861111108</v>
      </c>
      <c r="I743">
        <v>0.9919</v>
      </c>
      <c r="J743" s="446">
        <v>43651.571527777778</v>
      </c>
      <c r="K743">
        <v>0.99239999999999995</v>
      </c>
      <c r="L743">
        <v>0</v>
      </c>
      <c r="M743">
        <v>5</v>
      </c>
      <c r="N743">
        <v>14.11</v>
      </c>
      <c r="O743" s="498">
        <v>1.6666666670062114E-2</v>
      </c>
    </row>
    <row r="744" spans="1:15" x14ac:dyDescent="0.2">
      <c r="A744">
        <v>743</v>
      </c>
      <c r="B744" t="s">
        <v>97</v>
      </c>
      <c r="C744">
        <v>1</v>
      </c>
      <c r="D744">
        <v>0.28000000000000003</v>
      </c>
      <c r="E744">
        <v>0.28000000000000003</v>
      </c>
      <c r="F744" s="446">
        <v>43651.602777777778</v>
      </c>
      <c r="G744">
        <v>0.99280000000000002</v>
      </c>
      <c r="H744" s="446">
        <v>43651.602777777778</v>
      </c>
      <c r="I744">
        <v>0.99280000000000002</v>
      </c>
      <c r="J744" s="446">
        <v>43654.557638888888</v>
      </c>
      <c r="K744">
        <v>0.99330000000000007</v>
      </c>
      <c r="L744">
        <v>0</v>
      </c>
      <c r="M744">
        <v>5</v>
      </c>
      <c r="N744">
        <v>14.82</v>
      </c>
      <c r="O744" s="498">
        <v>0.95486111110949423</v>
      </c>
    </row>
    <row r="745" spans="1:15" x14ac:dyDescent="0.2">
      <c r="A745">
        <v>744</v>
      </c>
      <c r="B745" t="s">
        <v>97</v>
      </c>
      <c r="C745">
        <v>1</v>
      </c>
      <c r="D745">
        <v>0.28000000000000003</v>
      </c>
      <c r="E745">
        <v>0.28000000000000003</v>
      </c>
      <c r="F745" s="446">
        <v>43654.56527777778</v>
      </c>
      <c r="G745">
        <v>0.99399999999999999</v>
      </c>
      <c r="H745" s="446">
        <v>43654.56527777778</v>
      </c>
      <c r="I745">
        <v>0.99399999999999999</v>
      </c>
      <c r="J745" s="446">
        <v>43654.603472222225</v>
      </c>
      <c r="K745">
        <v>0.99450000000000005</v>
      </c>
      <c r="L745">
        <v>0</v>
      </c>
      <c r="M745">
        <v>5</v>
      </c>
      <c r="N745">
        <v>14.08</v>
      </c>
      <c r="O745" s="498">
        <v>3.8194444445252884E-2</v>
      </c>
    </row>
    <row r="746" spans="1:15" x14ac:dyDescent="0.2">
      <c r="A746">
        <v>745</v>
      </c>
      <c r="B746" t="s">
        <v>97</v>
      </c>
      <c r="C746">
        <v>1</v>
      </c>
      <c r="D746">
        <v>0.28000000000000003</v>
      </c>
      <c r="E746">
        <v>0.28000000000000003</v>
      </c>
      <c r="F746" s="446">
        <v>43656.35833333333</v>
      </c>
      <c r="G746">
        <v>0.99199999999999999</v>
      </c>
      <c r="H746" s="446">
        <v>43656.35833333333</v>
      </c>
      <c r="I746">
        <v>0.99199999999999999</v>
      </c>
      <c r="J746" s="446">
        <v>43656.513194444444</v>
      </c>
      <c r="K746">
        <v>0.99250000000000005</v>
      </c>
      <c r="L746">
        <v>0</v>
      </c>
      <c r="M746">
        <v>5</v>
      </c>
      <c r="N746">
        <v>14.11</v>
      </c>
      <c r="O746" s="498">
        <v>0.15486111111385981</v>
      </c>
    </row>
    <row r="747" spans="1:15" x14ac:dyDescent="0.2">
      <c r="A747">
        <v>746</v>
      </c>
      <c r="B747" t="s">
        <v>97</v>
      </c>
      <c r="C747">
        <v>1</v>
      </c>
      <c r="D747">
        <v>0.28000000000000003</v>
      </c>
      <c r="E747">
        <v>0.28000000000000003</v>
      </c>
      <c r="F747" s="446">
        <v>43656.539583333331</v>
      </c>
      <c r="G747">
        <v>0.98980000000000001</v>
      </c>
      <c r="H747" s="446">
        <v>43656.539583333331</v>
      </c>
      <c r="I747">
        <v>0.98980000000000001</v>
      </c>
      <c r="J747" s="446">
        <v>43656.573611111111</v>
      </c>
      <c r="K747">
        <v>0.99030000000000007</v>
      </c>
      <c r="L747">
        <v>0</v>
      </c>
      <c r="M747">
        <v>5</v>
      </c>
      <c r="N747">
        <v>14.14</v>
      </c>
      <c r="O747" s="498">
        <v>3.4027777779556345E-2</v>
      </c>
    </row>
    <row r="748" spans="1:15" x14ac:dyDescent="0.2">
      <c r="A748">
        <v>747</v>
      </c>
      <c r="B748" t="s">
        <v>97</v>
      </c>
      <c r="C748">
        <v>2</v>
      </c>
      <c r="D748">
        <v>0.87</v>
      </c>
      <c r="E748">
        <v>1.1499999999999999</v>
      </c>
      <c r="F748" s="446">
        <v>43656.611805555556</v>
      </c>
      <c r="G748">
        <v>0.99060000000000004</v>
      </c>
      <c r="H748" s="446">
        <v>43663.037499999999</v>
      </c>
      <c r="I748">
        <v>0.98839999999999995</v>
      </c>
      <c r="J748" s="446">
        <v>43663.425694444442</v>
      </c>
      <c r="K748">
        <v>0.9901000000000002</v>
      </c>
      <c r="L748">
        <v>22</v>
      </c>
      <c r="M748">
        <v>17.000000000001819</v>
      </c>
      <c r="N748">
        <v>140.32999999999998</v>
      </c>
      <c r="O748" s="498">
        <v>4.8138888888861402</v>
      </c>
    </row>
    <row r="749" spans="1:15" x14ac:dyDescent="0.2">
      <c r="A749">
        <v>748</v>
      </c>
      <c r="B749" t="s">
        <v>97</v>
      </c>
      <c r="C749">
        <v>1</v>
      </c>
      <c r="D749">
        <v>0.28000000000000003</v>
      </c>
      <c r="E749">
        <v>0.28000000000000003</v>
      </c>
      <c r="F749" s="446">
        <v>43664.438194444447</v>
      </c>
      <c r="G749">
        <v>0.98650000000000004</v>
      </c>
      <c r="H749" s="446">
        <v>43664.438194444447</v>
      </c>
      <c r="I749">
        <v>0.98650000000000004</v>
      </c>
      <c r="J749" s="446">
        <v>43664.438888888886</v>
      </c>
      <c r="K749">
        <v>0.9870000000000001</v>
      </c>
      <c r="L749">
        <v>0</v>
      </c>
      <c r="M749">
        <v>5.000000000001819</v>
      </c>
      <c r="N749">
        <v>14.18</v>
      </c>
      <c r="O749" s="498">
        <v>6.9444443943211809E-4</v>
      </c>
    </row>
    <row r="750" spans="1:15" x14ac:dyDescent="0.2">
      <c r="A750">
        <v>749</v>
      </c>
      <c r="B750" t="s">
        <v>97</v>
      </c>
      <c r="C750">
        <v>1</v>
      </c>
      <c r="D750">
        <v>0.28000000000000003</v>
      </c>
      <c r="E750">
        <v>0.28000000000000003</v>
      </c>
      <c r="F750" s="446">
        <v>43664.521527777775</v>
      </c>
      <c r="G750">
        <v>0.98709999999999998</v>
      </c>
      <c r="H750" s="446">
        <v>43664.521527777775</v>
      </c>
      <c r="I750">
        <v>0.98709999999999998</v>
      </c>
      <c r="J750" s="446">
        <v>43664.566666666666</v>
      </c>
      <c r="K750">
        <v>0.98760000000000014</v>
      </c>
      <c r="L750">
        <v>0</v>
      </c>
      <c r="M750">
        <v>5.000000000001819</v>
      </c>
      <c r="N750">
        <v>14.18</v>
      </c>
      <c r="O750" s="498">
        <v>4.5138888890505768E-2</v>
      </c>
    </row>
    <row r="751" spans="1:15" x14ac:dyDescent="0.2">
      <c r="A751">
        <v>750</v>
      </c>
      <c r="B751" t="s">
        <v>97</v>
      </c>
      <c r="C751">
        <v>1</v>
      </c>
      <c r="D751">
        <v>0.28000000000000003</v>
      </c>
      <c r="E751">
        <v>0.28000000000000003</v>
      </c>
      <c r="F751" s="446">
        <v>43664.830555555556</v>
      </c>
      <c r="G751">
        <v>0.9819</v>
      </c>
      <c r="H751" s="446">
        <v>43664.830555555556</v>
      </c>
      <c r="I751">
        <v>0.9819</v>
      </c>
      <c r="J751" s="446">
        <v>43664.931250000001</v>
      </c>
      <c r="K751">
        <v>0.98240000000000005</v>
      </c>
      <c r="L751">
        <v>0</v>
      </c>
      <c r="M751">
        <v>5</v>
      </c>
      <c r="N751">
        <v>14.25</v>
      </c>
      <c r="O751" s="498">
        <v>0.10069444444525288</v>
      </c>
    </row>
    <row r="752" spans="1:15" x14ac:dyDescent="0.2">
      <c r="A752">
        <v>751</v>
      </c>
      <c r="B752" t="s">
        <v>97</v>
      </c>
      <c r="C752">
        <v>1</v>
      </c>
      <c r="D752">
        <v>0.28000000000000003</v>
      </c>
      <c r="E752">
        <v>0.28000000000000003</v>
      </c>
      <c r="F752" s="446">
        <v>43664.933333333334</v>
      </c>
      <c r="G752">
        <v>0.98350000000000004</v>
      </c>
      <c r="H752" s="446">
        <v>43664.933333333334</v>
      </c>
      <c r="I752">
        <v>0.98350000000000004</v>
      </c>
      <c r="J752" s="446">
        <v>43664.93472222222</v>
      </c>
      <c r="K752">
        <v>0.9840000000000001</v>
      </c>
      <c r="L752">
        <v>0</v>
      </c>
      <c r="M752">
        <v>5.000000000001819</v>
      </c>
      <c r="N752">
        <v>14.23</v>
      </c>
      <c r="O752" s="498">
        <v>1.3888888861401938E-3</v>
      </c>
    </row>
    <row r="753" spans="1:15" x14ac:dyDescent="0.2">
      <c r="A753">
        <v>752</v>
      </c>
      <c r="B753" t="s">
        <v>97</v>
      </c>
      <c r="C753">
        <v>1</v>
      </c>
      <c r="D753">
        <v>0.28000000000000003</v>
      </c>
      <c r="E753">
        <v>0.28000000000000003</v>
      </c>
      <c r="F753" s="446">
        <v>43665.481944444444</v>
      </c>
      <c r="G753">
        <v>0.98319999999999996</v>
      </c>
      <c r="H753" s="446">
        <v>43665.481944444444</v>
      </c>
      <c r="I753">
        <v>0.98319999999999996</v>
      </c>
      <c r="J753" s="446">
        <v>43665.759027777778</v>
      </c>
      <c r="K753">
        <v>0.98369999999999991</v>
      </c>
      <c r="L753">
        <v>0</v>
      </c>
      <c r="M753">
        <v>4.999999999998181</v>
      </c>
      <c r="N753">
        <v>14.23</v>
      </c>
      <c r="O753" s="498">
        <v>0.27708333333430346</v>
      </c>
    </row>
    <row r="754" spans="1:15" x14ac:dyDescent="0.2">
      <c r="A754">
        <v>753</v>
      </c>
      <c r="B754" t="s">
        <v>97</v>
      </c>
      <c r="C754">
        <v>1</v>
      </c>
      <c r="D754">
        <v>0.28000000000000003</v>
      </c>
      <c r="E754">
        <v>0.28000000000000003</v>
      </c>
      <c r="F754" s="446">
        <v>43665.759027777778</v>
      </c>
      <c r="G754">
        <v>0.98399999999999999</v>
      </c>
      <c r="H754" s="446">
        <v>43665.759027777778</v>
      </c>
      <c r="I754">
        <v>0.98399999999999999</v>
      </c>
      <c r="J754" s="446">
        <v>43665.760416666664</v>
      </c>
      <c r="K754">
        <v>0.98449999999999993</v>
      </c>
      <c r="L754">
        <v>0</v>
      </c>
      <c r="M754">
        <v>5</v>
      </c>
      <c r="N754">
        <v>14.22</v>
      </c>
      <c r="O754" s="498">
        <v>1.3888888861401938E-3</v>
      </c>
    </row>
    <row r="755" spans="1:15" x14ac:dyDescent="0.2">
      <c r="A755">
        <v>754</v>
      </c>
      <c r="B755" t="s">
        <v>97</v>
      </c>
      <c r="C755">
        <v>1</v>
      </c>
      <c r="D755">
        <v>0.28000000000000003</v>
      </c>
      <c r="E755">
        <v>0.28000000000000003</v>
      </c>
      <c r="F755" s="446">
        <v>43665.760416666664</v>
      </c>
      <c r="G755">
        <v>0.98480000000000001</v>
      </c>
      <c r="H755" s="446">
        <v>43665.760416666664</v>
      </c>
      <c r="I755">
        <v>0.98480000000000001</v>
      </c>
      <c r="J755" s="446">
        <v>43669.377083333333</v>
      </c>
      <c r="K755">
        <v>0.98519999999999985</v>
      </c>
      <c r="L755">
        <v>0</v>
      </c>
      <c r="M755">
        <v>3.999999999998181</v>
      </c>
      <c r="N755">
        <v>12.82</v>
      </c>
      <c r="O755" s="498">
        <v>1.6166666666686069</v>
      </c>
    </row>
    <row r="756" spans="1:15" x14ac:dyDescent="0.2">
      <c r="A756">
        <v>755</v>
      </c>
      <c r="B756" t="s">
        <v>97</v>
      </c>
      <c r="C756">
        <v>1</v>
      </c>
      <c r="D756">
        <v>0.28000000000000003</v>
      </c>
      <c r="E756">
        <v>0.28000000000000003</v>
      </c>
      <c r="F756" s="446">
        <v>43671.443749999999</v>
      </c>
      <c r="G756">
        <v>0.98609999999999998</v>
      </c>
      <c r="H756" s="446">
        <v>43671.443749999999</v>
      </c>
      <c r="I756">
        <v>0.98609999999999998</v>
      </c>
      <c r="J756" s="446">
        <v>43671.490972222222</v>
      </c>
      <c r="K756">
        <v>0.98660000000000003</v>
      </c>
      <c r="L756">
        <v>0</v>
      </c>
      <c r="M756">
        <v>5</v>
      </c>
      <c r="N756">
        <v>14.19</v>
      </c>
      <c r="O756" s="498">
        <v>4.7222222223354038E-2</v>
      </c>
    </row>
    <row r="757" spans="1:15" x14ac:dyDescent="0.2">
      <c r="A757">
        <v>756</v>
      </c>
      <c r="B757" t="s">
        <v>97</v>
      </c>
      <c r="C757">
        <v>1</v>
      </c>
      <c r="D757">
        <v>0.28000000000000003</v>
      </c>
      <c r="E757">
        <v>0.28000000000000003</v>
      </c>
      <c r="F757" s="446">
        <v>43671.491666666669</v>
      </c>
      <c r="G757">
        <v>0.98699999999999999</v>
      </c>
      <c r="H757" s="446">
        <v>43671.491666666669</v>
      </c>
      <c r="I757">
        <v>0.98699999999999999</v>
      </c>
      <c r="J757" s="446">
        <v>43671.493750000001</v>
      </c>
      <c r="K757">
        <v>0.98750000000000004</v>
      </c>
      <c r="L757">
        <v>0</v>
      </c>
      <c r="M757">
        <v>5</v>
      </c>
      <c r="N757">
        <v>14.18</v>
      </c>
      <c r="O757" s="498">
        <v>2.0833333328482695E-3</v>
      </c>
    </row>
    <row r="758" spans="1:15" x14ac:dyDescent="0.2">
      <c r="A758">
        <v>757</v>
      </c>
      <c r="B758" t="s">
        <v>97</v>
      </c>
      <c r="C758">
        <v>1</v>
      </c>
      <c r="D758">
        <v>0.28000000000000003</v>
      </c>
      <c r="E758">
        <v>0.28000000000000003</v>
      </c>
      <c r="F758" s="446">
        <v>43671.495833333334</v>
      </c>
      <c r="G758">
        <v>0.98770000000000002</v>
      </c>
      <c r="H758" s="446">
        <v>43671.495833333334</v>
      </c>
      <c r="I758">
        <v>0.98770000000000002</v>
      </c>
      <c r="J758" s="446">
        <v>43671.502083333333</v>
      </c>
      <c r="K758">
        <v>0.98819999999999986</v>
      </c>
      <c r="L758">
        <v>0</v>
      </c>
      <c r="M758">
        <v>4.999999999998181</v>
      </c>
      <c r="N758">
        <v>14.17</v>
      </c>
      <c r="O758" s="498">
        <v>6.2499999985448085E-3</v>
      </c>
    </row>
    <row r="759" spans="1:15" x14ac:dyDescent="0.2">
      <c r="A759">
        <v>758</v>
      </c>
      <c r="B759" t="s">
        <v>97</v>
      </c>
      <c r="C759">
        <v>1</v>
      </c>
      <c r="D759">
        <v>0.28000000000000003</v>
      </c>
      <c r="E759">
        <v>0.28000000000000003</v>
      </c>
      <c r="F759" s="446">
        <v>43671.518750000003</v>
      </c>
      <c r="G759">
        <v>0.99060000000000004</v>
      </c>
      <c r="H759" s="446">
        <v>43671.518750000003</v>
      </c>
      <c r="I759">
        <v>0.99060000000000004</v>
      </c>
      <c r="J759" s="446">
        <v>43671.705555555556</v>
      </c>
      <c r="K759">
        <v>0.99109999999999998</v>
      </c>
      <c r="L759">
        <v>0</v>
      </c>
      <c r="M759">
        <v>5</v>
      </c>
      <c r="N759">
        <v>14.13</v>
      </c>
      <c r="O759" s="498">
        <v>0.18680555555329192</v>
      </c>
    </row>
    <row r="760" spans="1:15" x14ac:dyDescent="0.2">
      <c r="A760">
        <v>759</v>
      </c>
      <c r="B760" t="s">
        <v>97</v>
      </c>
      <c r="C760">
        <v>1</v>
      </c>
      <c r="D760">
        <v>0.28000000000000003</v>
      </c>
      <c r="E760">
        <v>0.28000000000000003</v>
      </c>
      <c r="F760" s="446">
        <v>43672.521527777775</v>
      </c>
      <c r="G760">
        <v>0.99350000000000005</v>
      </c>
      <c r="H760" s="446">
        <v>43672.521527777775</v>
      </c>
      <c r="I760">
        <v>0.99350000000000005</v>
      </c>
      <c r="J760" s="446">
        <v>43672.597222222219</v>
      </c>
      <c r="K760">
        <v>0.99399999999999999</v>
      </c>
      <c r="L760">
        <v>0</v>
      </c>
      <c r="M760">
        <v>5</v>
      </c>
      <c r="N760">
        <v>14.08</v>
      </c>
      <c r="O760" s="498">
        <v>7.5694444443797693E-2</v>
      </c>
    </row>
    <row r="761" spans="1:15" x14ac:dyDescent="0.2">
      <c r="A761">
        <v>760</v>
      </c>
      <c r="B761" t="s">
        <v>97</v>
      </c>
      <c r="C761">
        <v>1</v>
      </c>
      <c r="D761">
        <v>0.28000000000000003</v>
      </c>
      <c r="E761">
        <v>0.28000000000000003</v>
      </c>
      <c r="F761" s="446">
        <v>43674.881944444445</v>
      </c>
      <c r="G761">
        <v>0.99299999999999999</v>
      </c>
      <c r="H761" s="446">
        <v>43674.881944444445</v>
      </c>
      <c r="I761">
        <v>0.99299999999999999</v>
      </c>
      <c r="J761" s="446">
        <v>43674.894444444442</v>
      </c>
      <c r="K761">
        <v>0.99350000000000005</v>
      </c>
      <c r="L761">
        <v>0</v>
      </c>
      <c r="M761">
        <v>5</v>
      </c>
      <c r="N761">
        <v>14.09</v>
      </c>
      <c r="O761" s="498">
        <v>-0.98750000000291038</v>
      </c>
    </row>
  </sheetData>
  <autoFilter ref="A1:O5723" xr:uid="{00000000-0009-0000-0000-00000E000000}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"/>
  <dimension ref="A1:R1"/>
  <sheetViews>
    <sheetView topLeftCell="D1" workbookViewId="0">
      <pane ySplit="1" topLeftCell="A1634" activePane="bottomLeft" state="frozen"/>
      <selection pane="bottomLeft"/>
    </sheetView>
  </sheetViews>
  <sheetFormatPr defaultRowHeight="12.75" x14ac:dyDescent="0.2"/>
  <cols>
    <col min="1" max="1" width="8.42578125" customWidth="1"/>
    <col min="2" max="2" width="13.42578125" style="446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6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4" t="s">
        <v>409</v>
      </c>
      <c r="B1" s="445" t="s">
        <v>410</v>
      </c>
      <c r="C1" s="444" t="s">
        <v>411</v>
      </c>
      <c r="D1" s="444" t="s">
        <v>412</v>
      </c>
      <c r="E1" s="444" t="s">
        <v>413</v>
      </c>
      <c r="F1" s="444" t="s">
        <v>435</v>
      </c>
      <c r="G1" s="444" t="s">
        <v>414</v>
      </c>
      <c r="H1" s="444" t="s">
        <v>415</v>
      </c>
      <c r="I1" s="445" t="s">
        <v>416</v>
      </c>
      <c r="J1" s="444" t="s">
        <v>436</v>
      </c>
      <c r="K1" s="444" t="s">
        <v>417</v>
      </c>
      <c r="L1" s="444" t="s">
        <v>418</v>
      </c>
      <c r="M1" s="444" t="s">
        <v>419</v>
      </c>
      <c r="N1" s="444" t="s">
        <v>420</v>
      </c>
      <c r="O1" s="444" t="s">
        <v>421</v>
      </c>
      <c r="P1" s="444" t="s">
        <v>422</v>
      </c>
      <c r="Q1" s="444" t="s">
        <v>423</v>
      </c>
      <c r="R1" s="444" t="s">
        <v>424</v>
      </c>
    </row>
  </sheetData>
  <autoFilter ref="A1:R1" xr:uid="{00000000-0009-0000-0000-00000F000000}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6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3" bestFit="1" customWidth="1"/>
  </cols>
  <sheetData>
    <row r="1" spans="1:15" s="447" customFormat="1" ht="25.5" x14ac:dyDescent="0.2">
      <c r="A1" s="444" t="s">
        <v>426</v>
      </c>
      <c r="B1" s="444" t="s">
        <v>425</v>
      </c>
      <c r="C1" s="444" t="s">
        <v>427</v>
      </c>
      <c r="D1" s="444" t="s">
        <v>428</v>
      </c>
      <c r="E1" s="444" t="s">
        <v>429</v>
      </c>
      <c r="F1" s="449" t="s">
        <v>430</v>
      </c>
      <c r="G1" s="444" t="s">
        <v>431</v>
      </c>
      <c r="H1" s="449" t="s">
        <v>438</v>
      </c>
      <c r="I1" s="444" t="s">
        <v>439</v>
      </c>
      <c r="J1" s="449" t="s">
        <v>432</v>
      </c>
      <c r="K1" s="444" t="s">
        <v>433</v>
      </c>
      <c r="L1" s="444" t="s">
        <v>434</v>
      </c>
      <c r="M1" s="444" t="s">
        <v>437</v>
      </c>
      <c r="N1" s="444" t="s">
        <v>89</v>
      </c>
      <c r="O1" s="450" t="s">
        <v>96</v>
      </c>
    </row>
  </sheetData>
  <autoFilter ref="A1:O1" xr:uid="{00000000-0009-0000-0000-000010000000}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3"/>
    <col min="3" max="3" width="9.140625" style="448"/>
    <col min="4" max="4" width="9.140625" style="393"/>
    <col min="7" max="7" width="9.140625" style="393"/>
    <col min="10" max="10" width="9.140625" style="393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Арутюнян Арамаис Михайлович</cp:lastModifiedBy>
  <cp:lastPrinted>2019-08-02T12:18:31Z</cp:lastPrinted>
  <dcterms:created xsi:type="dcterms:W3CDTF">2016-02-20T10:06:05Z</dcterms:created>
  <dcterms:modified xsi:type="dcterms:W3CDTF">2019-08-02T12:19:15Z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