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!Роман Андреев\Роботы_MT4\Forex Setka Trader\"/>
    </mc:Choice>
  </mc:AlternateContent>
  <bookViews>
    <workbookView xWindow="0" yWindow="0" windowWidth="19200" windowHeight="11490"/>
  </bookViews>
  <sheets>
    <sheet name="Useful Link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7" i="1" l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<sst xmlns="http://schemas.openxmlformats.org/spreadsheetml/2006/main" count="108" uniqueCount="33">
  <si>
    <t>Тема</t>
  </si>
  <si>
    <t>№№ пп</t>
  </si>
  <si>
    <t>Автор</t>
  </si>
  <si>
    <t>Дата</t>
  </si>
  <si>
    <t>Начало</t>
  </si>
  <si>
    <t>Старик</t>
  </si>
  <si>
    <t>Drew</t>
  </si>
  <si>
    <t>user73</t>
  </si>
  <si>
    <t>Модель</t>
  </si>
  <si>
    <t>Ilnur</t>
  </si>
  <si>
    <t>qqq</t>
  </si>
  <si>
    <t>Бот</t>
  </si>
  <si>
    <t>Trix</t>
  </si>
  <si>
    <t>Сеты</t>
  </si>
  <si>
    <t>Blog</t>
  </si>
  <si>
    <t>Мерлин</t>
  </si>
  <si>
    <t>Chex</t>
  </si>
  <si>
    <t>chinch19</t>
  </si>
  <si>
    <t>Kristalick</t>
  </si>
  <si>
    <t>Cakrani</t>
  </si>
  <si>
    <t>Вася</t>
  </si>
  <si>
    <t>Kitaro_777</t>
  </si>
  <si>
    <t>Maxand</t>
  </si>
  <si>
    <t>jocker</t>
  </si>
  <si>
    <t>Neogen</t>
  </si>
  <si>
    <t>Ramono</t>
  </si>
  <si>
    <t>Торги, ВПС</t>
  </si>
  <si>
    <t>ArgoLab</t>
  </si>
  <si>
    <t>Sng</t>
  </si>
  <si>
    <t>miheyzap</t>
  </si>
  <si>
    <t>Blackrzn</t>
  </si>
  <si>
    <t>МиссВселенная</t>
  </si>
  <si>
    <t>Подтема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</si>
</sst>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theme="1" tint="4.9989318521683403E-2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u/>
      <sz val="12"/>
      <color theme="1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5" fillId="0" borderId="1" xfId="1" applyFont="1" applyBorder="1" applyAlignment="1" applyProtection="1">
      <alignment horizontal="center" vertical="center" wrapText="1"/>
    </xf>
    <xf numFmtId="0" fontId="5" fillId="3" borderId="1" xfId="1" applyFont="1" applyFill="1" applyBorder="1" applyAlignment="1" applyProtection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7"/>
  <sheetViews>
    <sheetView tabSelected="1" workbookViewId="0">
      <selection activeCell="E7" sqref="E7"/>
    </sheetView>
  </sheetViews>
  <sheetFormatPr defaultRowHeight="23.1" customHeight="1" x14ac:dyDescent="0.25"/>
  <cols>
    <col min="1" max="1" width="9.140625" style="15"/>
    <col min="2" max="2" width="11.7109375" style="15" bestFit="1" customWidth="1"/>
    <col min="3" max="3" width="68.140625" style="15" customWidth="1"/>
    <col min="4" max="4" width="29.7109375" style="15" customWidth="1"/>
    <col min="5" max="5" width="33.42578125" style="15" customWidth="1"/>
    <col min="6" max="16384" width="9.140625" style="4"/>
  </cols>
  <sheetData>
    <row r="1" spans="1:5" ht="23.1" customHeight="1" x14ac:dyDescent="0.25">
      <c r="A1" s="1" t="s">
        <v>1</v>
      </c>
      <c r="B1" s="1" t="s">
        <v>0</v>
      </c>
      <c r="C1" s="2" t="s">
        <v>32</v>
      </c>
      <c r="D1" s="3" t="s">
        <v>2</v>
      </c>
      <c r="E1" s="3" t="s">
        <v>3</v>
      </c>
    </row>
    <row r="2" spans="1:5" ht="23.1" customHeight="1" x14ac:dyDescent="0.25">
      <c r="A2" s="9">
        <v>0</v>
      </c>
      <c r="B2" s="7" t="s">
        <v>4</v>
      </c>
      <c r="C2" s="12" t="str">
        <f>HYPERLINK("http://tlap.com/forum/laboratoriya-profitfx/24/razrabotka-metodologii-testirovaniya-i-dovodki-botov-na-forume/14426/?tab=comments#comment-301616","Читать в первую очередь")</f>
        <v>Читать в первую очередь</v>
      </c>
      <c r="D2" s="7" t="s">
        <v>5</v>
      </c>
      <c r="E2" s="11">
        <v>42598</v>
      </c>
    </row>
    <row r="3" spans="1:5" ht="23.1" customHeight="1" x14ac:dyDescent="0.25">
      <c r="A3" s="7">
        <v>0.1</v>
      </c>
      <c r="B3" s="7"/>
      <c r="C3" s="12" t="str">
        <f>HYPERLINK("http://tlap.com/forum/laboratoriya-profitfx/24/open-source-sovetnik-forex-setka-trader-mod-i-ea-setka/2738/?do=findComment&amp;comment=368620","Идеология торгов мартином (1)")</f>
        <v>Идеология торгов мартином (1)</v>
      </c>
      <c r="D3" s="7" t="s">
        <v>5</v>
      </c>
      <c r="E3" s="11">
        <v>42930</v>
      </c>
    </row>
    <row r="4" spans="1:5" ht="23.1" customHeight="1" x14ac:dyDescent="0.25">
      <c r="A4" s="7"/>
      <c r="B4" s="7"/>
      <c r="C4" s="12" t="str">
        <f>HYPERLINK("http://tlap.com/forum/laboratoriya-profitfx/24/open-source-sovetnik-forex-setka-trader-mod-i-ea-setka/2738/?do=findComment&amp;comment=360830","Идеология торгов мартином (2)")</f>
        <v>Идеология торгов мартином (2)</v>
      </c>
      <c r="D4" s="7" t="s">
        <v>5</v>
      </c>
      <c r="E4" s="11">
        <v>42876</v>
      </c>
    </row>
    <row r="5" spans="1:5" ht="23.1" customHeight="1" x14ac:dyDescent="0.25">
      <c r="A5" s="7">
        <v>0.2</v>
      </c>
      <c r="B5" s="7"/>
      <c r="C5" s="12" t="str">
        <f>HYPERLINK("http://tlap.com/forum/laboratoriya-profitfx/24/open-source-sovetnik-forex-setka-trader-mod-i-ea-setka/2738/?do=findComment&amp;comment=369668","Типы сеток")</f>
        <v>Типы сеток</v>
      </c>
      <c r="D5" s="7" t="s">
        <v>5</v>
      </c>
      <c r="E5" s="11">
        <v>42938</v>
      </c>
    </row>
    <row r="6" spans="1:5" ht="23.1" customHeight="1" x14ac:dyDescent="0.25">
      <c r="A6" s="7">
        <v>0.3</v>
      </c>
      <c r="B6" s="7"/>
      <c r="C6" s="12" t="str">
        <f>HYPERLINK("http://tlap.com/forum/laboratoriya-profitfx/24/open-source-sovetnik-forex-setka-trader-mod-i-ea-setka/2738/?do=findComment&amp;comment=370556","Экономика торгов/прибыли")</f>
        <v>Экономика торгов/прибыли</v>
      </c>
      <c r="D6" s="7" t="s">
        <v>5</v>
      </c>
      <c r="E6" s="11">
        <v>42946</v>
      </c>
    </row>
    <row r="7" spans="1:5" ht="23.1" customHeight="1" x14ac:dyDescent="0.25">
      <c r="A7" s="7">
        <v>0.4</v>
      </c>
      <c r="B7" s="7"/>
      <c r="C7" s="12" t="str">
        <f>HYPERLINK("http://tlap.com/forum/laboratoriya-profitfx/24/open-source-sovetnik-forex-setka-trader-mod-i-ea-setka/2738/?do=findComment&amp;comment=349759","Анализатор сеток (1)")</f>
        <v>Анализатор сеток (1)</v>
      </c>
      <c r="D7" s="7" t="s">
        <v>6</v>
      </c>
      <c r="E7" s="11">
        <v>42814</v>
      </c>
    </row>
    <row r="8" spans="1:5" ht="23.1" customHeight="1" x14ac:dyDescent="0.25">
      <c r="A8" s="7"/>
      <c r="B8" s="7"/>
      <c r="C8" s="12" t="str">
        <f>HYPERLINK("http://tlap.com/forum/laboratoriya-profitfx/24/open-source-sovetnik-forex-setka-trader-mod-i-ea-setka/2738/?do=findComment&amp;comment=379575","Анализатор сеток (2)")</f>
        <v>Анализатор сеток (2)</v>
      </c>
      <c r="D8" s="7" t="s">
        <v>6</v>
      </c>
      <c r="E8" s="11">
        <v>43030</v>
      </c>
    </row>
    <row r="9" spans="1:5" ht="23.1" customHeight="1" x14ac:dyDescent="0.25">
      <c r="A9" s="7">
        <v>0.5</v>
      </c>
      <c r="B9" s="7"/>
      <c r="C9" s="12" t="str">
        <f>HYPERLINK("http://tlap.com/forum/laboratoriya-profitfx/24/open-source-sovetnik-forex-setka-trader-mod-i-ea-setka/2738/?do=findComment&amp;comment=368144","Анализатор свечей индикатор AverageStatistic 1.6ind.mq4")</f>
        <v>Анализатор свечей индикатор AverageStatistic 1.6ind.mq4</v>
      </c>
      <c r="D9" s="7" t="s">
        <v>7</v>
      </c>
      <c r="E9" s="11">
        <v>42926</v>
      </c>
    </row>
    <row r="10" spans="1:5" ht="23.1" customHeight="1" x14ac:dyDescent="0.25">
      <c r="A10" s="7"/>
      <c r="B10" s="7"/>
      <c r="C10" s="12" t="str">
        <f>HYPERLINK("http://tlap.com/forum/laboratoriya-profitfx/24/open-source-sovetnik-forex-setka-trader-mod-i-ea-setka/2738/?do=findComment&amp;comment=368151","По анализу свечей")</f>
        <v>По анализу свечей</v>
      </c>
      <c r="D10" s="7" t="s">
        <v>5</v>
      </c>
      <c r="E10" s="11">
        <v>42926</v>
      </c>
    </row>
    <row r="11" spans="1:5" ht="23.1" customHeight="1" x14ac:dyDescent="0.25">
      <c r="A11" s="7">
        <v>0.6</v>
      </c>
      <c r="B11" s="7"/>
      <c r="C11" s="12" t="str">
        <f>HYPERLINK("http://tlap.com/forum/laboratoriya-profitfx/24/open-source-sovetnik-forex-setka-trader-mod-i-ea-setka/2738/?do=findComment&amp;comment=374883","Работа с тиковыми котировками")</f>
        <v>Работа с тиковыми котировками</v>
      </c>
      <c r="D11" s="7" t="s">
        <v>5</v>
      </c>
      <c r="E11" s="11">
        <v>42988</v>
      </c>
    </row>
    <row r="12" spans="1:5" ht="23.1" customHeight="1" x14ac:dyDescent="0.25">
      <c r="A12" s="8">
        <v>1.1000000000000001</v>
      </c>
      <c r="B12" s="8" t="s">
        <v>8</v>
      </c>
      <c r="C12" s="12" t="str">
        <f>HYPERLINK("http://tlap.com/forum/laboratoriya-profitfx/24/open-source-sovetnik-forex-setka-trader-mod-i-ea-setka/2738/?do=findComment&amp;comment=354831","Пояснение расчетов сетов в модели")</f>
        <v>Пояснение расчетов сетов в модели</v>
      </c>
      <c r="D12" s="8" t="s">
        <v>5</v>
      </c>
      <c r="E12" s="14">
        <v>42842</v>
      </c>
    </row>
    <row r="13" spans="1:5" ht="23.1" customHeight="1" x14ac:dyDescent="0.25">
      <c r="A13" s="7">
        <v>1.2</v>
      </c>
      <c r="B13" s="7"/>
      <c r="C13" s="13" t="str">
        <f>HYPERLINK("http://tlap.com/forum/laboratoriya-profitfx/24/open-source-sovetnik-forex-setka-trader-mod-i-ea-setka/2738/?do=findComment&amp;comment=323363","Оптимизация модели в Exel")</f>
        <v>Оптимизация модели в Exel</v>
      </c>
      <c r="D13" s="7" t="s">
        <v>9</v>
      </c>
      <c r="E13" s="11">
        <v>42701</v>
      </c>
    </row>
    <row r="14" spans="1:5" ht="23.1" customHeight="1" x14ac:dyDescent="0.25">
      <c r="A14" s="7">
        <v>1.3</v>
      </c>
      <c r="B14" s="7"/>
      <c r="C14" s="12" t="str">
        <f>HYPERLINK("http://tlap.com/forum/laboratoriya-profitfx/24/open-source-sovetnik-forex-setka-trader-mod-i-ea-setka/2738/?do=findComment&amp;comment=371879","Варианты повышения лотности сетки")</f>
        <v>Варианты повышения лотности сетки</v>
      </c>
      <c r="D14" s="7" t="s">
        <v>5</v>
      </c>
      <c r="E14" s="11">
        <v>42958</v>
      </c>
    </row>
    <row r="15" spans="1:5" ht="23.1" customHeight="1" x14ac:dyDescent="0.25">
      <c r="A15" s="7">
        <v>1.4</v>
      </c>
      <c r="B15" s="7"/>
      <c r="C15" s="12" t="str">
        <f>HYPERLINK("http://tlap.com/forum/laboratoriya-profitfx/24/open-source-sovetnik-forex-setka-trader-mod-i-ea-setka/2738/?do=findComment&amp;comment=379575","Анализатор торгов, загрузчик сет &lt;-&gt; модель")</f>
        <v>Анализатор торгов, загрузчик сет &lt;-&gt; модель</v>
      </c>
      <c r="D15" s="7" t="s">
        <v>6</v>
      </c>
      <c r="E15" s="11">
        <v>43030</v>
      </c>
    </row>
    <row r="16" spans="1:5" ht="23.1" customHeight="1" x14ac:dyDescent="0.25">
      <c r="A16" s="7">
        <v>1.5</v>
      </c>
      <c r="B16" s="7"/>
      <c r="C16" s="12" t="str">
        <f>HYPERLINK("http://tlap.com/forum/laboratoriya-profitfx/24/open-source-sovetnik-forex-setka-trader-mod-i-ea-setka/2738/?do=findComment&amp;comment=360830","Максимализации прибыли сеток")</f>
        <v>Максимализации прибыли сеток</v>
      </c>
      <c r="D16" s="7" t="s">
        <v>5</v>
      </c>
      <c r="E16" s="11">
        <v>42876</v>
      </c>
    </row>
    <row r="17" spans="1:5" ht="23.1" customHeight="1" x14ac:dyDescent="0.25">
      <c r="A17" s="7">
        <v>1.6</v>
      </c>
      <c r="B17" s="7"/>
      <c r="C17" s="12" t="str">
        <f>HYPERLINK("http://tlap.com/forum/laboratoriya-profitfx/24/open-source-sovetnik-forex-setka-trader-mod-i-ea-setka/2738/?do=findComment&amp;comment=361129","Варианты торгов от размера депо/типа счета (1)")</f>
        <v>Варианты торгов от размера депо/типа счета (1)</v>
      </c>
      <c r="D17" s="7" t="s">
        <v>5</v>
      </c>
      <c r="E17" s="11">
        <v>42877</v>
      </c>
    </row>
    <row r="18" spans="1:5" ht="23.1" customHeight="1" x14ac:dyDescent="0.25">
      <c r="A18" s="7"/>
      <c r="B18" s="7"/>
      <c r="C18" s="12" t="str">
        <f>HYPERLINK("http://tlap.com/forum/laboratoriya-profitfx/24/open-source-sovetnik-forex-setka-trader-mod-i-ea-setka/2738/?do=findComment&amp;comment=365170","Варианты торгов от размера депо/типа счета (2)")</f>
        <v>Варианты торгов от размера депо/типа счета (2)</v>
      </c>
      <c r="D18" s="7" t="s">
        <v>5</v>
      </c>
      <c r="E18" s="11">
        <v>42902</v>
      </c>
    </row>
    <row r="19" spans="1:5" ht="23.1" customHeight="1" x14ac:dyDescent="0.25">
      <c r="A19" s="7"/>
      <c r="B19" s="7"/>
      <c r="C19" s="12" t="str">
        <f>HYPERLINK("http://tlap.com/forum/laboratoriya-profitfx/24/open-source-sovetnik-forex-setka-trader-mod-i-ea-setka/2738/?do=findComment&amp;comment=365272","Варианты торгов от размера депо/типа счета (3)")</f>
        <v>Варианты торгов от размера депо/типа счета (3)</v>
      </c>
      <c r="D19" s="7" t="s">
        <v>5</v>
      </c>
      <c r="E19" s="11">
        <v>42903</v>
      </c>
    </row>
    <row r="20" spans="1:5" ht="23.1" customHeight="1" x14ac:dyDescent="0.25">
      <c r="A20" s="7">
        <v>1.7</v>
      </c>
      <c r="B20" s="7"/>
      <c r="C20" s="12" t="str">
        <f>HYPERLINK("http://tlap.com/forum/laboratoriya-profitfx/24/open-source-sovetnik-forex-setka-trader-mod-i-ea-setka/2738/?do=findComment&amp;comment=366256","Расчет залогов (в конце поста)")</f>
        <v>Расчет залогов (в конце поста)</v>
      </c>
      <c r="D20" s="7" t="s">
        <v>5</v>
      </c>
      <c r="E20" s="11">
        <v>42912</v>
      </c>
    </row>
    <row r="21" spans="1:5" ht="23.1" customHeight="1" x14ac:dyDescent="0.25">
      <c r="A21" s="7">
        <v>1.8</v>
      </c>
      <c r="B21" s="7"/>
      <c r="C21" s="12" t="str">
        <f>HYPERLINK("http://tlap.com/forum/laboratoriya-profitfx/24/open-source-sovetnik-forex-setka-trader-mod-i-ea-setka/2738/?do=findComment&amp;comment=371535","Плавное повышение лотности сетки (1)")</f>
        <v>Плавное повышение лотности сетки (1)</v>
      </c>
      <c r="D21" s="7" t="s">
        <v>10</v>
      </c>
      <c r="E21" s="11">
        <v>42955</v>
      </c>
    </row>
    <row r="22" spans="1:5" ht="23.1" customHeight="1" x14ac:dyDescent="0.25">
      <c r="A22" s="7"/>
      <c r="B22" s="7"/>
      <c r="C22" s="12" t="str">
        <f>HYPERLINK("http://tlap.com/forum/laboratoriya-profitfx/24/open-source-sovetnik-forex-setka-trader-mod-i-ea-setka/2738/?do=findComment&amp;comment=371593","Плавное повышение лотности сетки (2)")</f>
        <v>Плавное повышение лотности сетки (2)</v>
      </c>
      <c r="D22" s="7" t="s">
        <v>5</v>
      </c>
      <c r="E22" s="11">
        <v>42955</v>
      </c>
    </row>
    <row r="23" spans="1:5" ht="23.1" customHeight="1" x14ac:dyDescent="0.25">
      <c r="A23" s="7"/>
      <c r="B23" s="7"/>
      <c r="C23" s="12" t="str">
        <f>HYPERLINK("http://tlap.com/forum/laboratoriya-profitfx/24/open-source-sovetnik-forex-setka-trader-mod-i-ea-setka/2738/?do=findComment&amp;comment=371879","Плавное повышение лотности сетки (3)")</f>
        <v>Плавное повышение лотности сетки (3)</v>
      </c>
      <c r="D23" s="7" t="s">
        <v>5</v>
      </c>
      <c r="E23" s="11">
        <v>42958</v>
      </c>
    </row>
    <row r="24" spans="1:5" ht="23.1" customHeight="1" x14ac:dyDescent="0.25">
      <c r="A24" s="7">
        <v>1.9</v>
      </c>
      <c r="B24" s="7"/>
      <c r="C24" s="12" t="str">
        <f>HYPERLINK("http://tlap.com/forum/laboratoriya-profitfx/24/open-source-sovetnik-forex-setka-trader-mod-i-ea-setka/2738/?do=findComment&amp;comment=354831","Использование депозита в мультиторгах")</f>
        <v>Использование депозита в мультиторгах</v>
      </c>
      <c r="D24" s="7" t="s">
        <v>5</v>
      </c>
      <c r="E24" s="11">
        <v>42842</v>
      </c>
    </row>
    <row r="25" spans="1:5" ht="23.1" customHeight="1" x14ac:dyDescent="0.25">
      <c r="A25" s="10">
        <v>1.1000000000000001</v>
      </c>
      <c r="B25" s="7"/>
      <c r="C25" s="12" t="str">
        <f>HYPERLINK("http://tlap.com/forum/laboratoriya-profitfx/24/open-source-sovetnik-forex-setka-trader-mod-i-ea-setka/2738/?do=findComment&amp;comment=384822","Расчеты StopOut в модели")</f>
        <v>Расчеты StopOut в модели</v>
      </c>
      <c r="D25" s="7" t="s">
        <v>5</v>
      </c>
      <c r="E25" s="11">
        <v>43078</v>
      </c>
    </row>
    <row r="26" spans="1:5" ht="23.1" customHeight="1" x14ac:dyDescent="0.25">
      <c r="A26" s="8">
        <v>2.1</v>
      </c>
      <c r="B26" s="8" t="s">
        <v>11</v>
      </c>
      <c r="C26" s="12" t="str">
        <f>HYPERLINK("http://tlap.com/forum/laboratoriya-profitfx/24/open-source-sovetnik-forex-setka-trader-mod-i-ea-setka/2738/?do=findComment&amp;comment=377192","Торги-просадки")</f>
        <v>Торги-просадки</v>
      </c>
      <c r="D26" s="8" t="s">
        <v>5</v>
      </c>
      <c r="E26" s="14">
        <v>43009</v>
      </c>
    </row>
    <row r="27" spans="1:5" ht="23.1" customHeight="1" x14ac:dyDescent="0.25">
      <c r="A27" s="7">
        <v>2.2000000000000002</v>
      </c>
      <c r="B27" s="7"/>
      <c r="C27" s="13" t="str">
        <f>HYPERLINK("http://tlap.com/forum/laboratoriya-profitfx/24/open-source-sovetnik-forex-setka-trader-mod-i-ea-setka/2738/?do=findComment&amp;comment=354134","Вспомогательные - InfoPanel")</f>
        <v>Вспомогательные - InfoPanel</v>
      </c>
      <c r="D27" s="7" t="s">
        <v>9</v>
      </c>
      <c r="E27" s="11">
        <v>42837</v>
      </c>
    </row>
    <row r="28" spans="1:5" ht="23.1" customHeight="1" x14ac:dyDescent="0.25">
      <c r="A28" s="5">
        <v>2.2999999999999998</v>
      </c>
      <c r="B28" s="5"/>
      <c r="C28" s="5" t="str">
        <f>HYPERLINK("NoLink","Пояснение параметров бота")</f>
        <v>Пояснение параметров бота</v>
      </c>
      <c r="D28" s="5"/>
      <c r="E28" s="5"/>
    </row>
    <row r="29" spans="1:5" ht="23.1" customHeight="1" x14ac:dyDescent="0.25">
      <c r="A29" s="7"/>
      <c r="B29" s="7"/>
      <c r="C29" s="12" t="str">
        <f>HYPERLINK("http://tlap.com/forum/laboratoriya-profitfx/24/open-source-sovetnik-forex-setka-trader-mod-i-ea-setka/2738/?do=findComment&amp;comment=358160","CloseAllOrdersBy_DrawdownMoney")</f>
        <v>CloseAllOrdersBy_DrawdownMoney</v>
      </c>
      <c r="D29" s="7" t="s">
        <v>5</v>
      </c>
      <c r="E29" s="11">
        <v>42860</v>
      </c>
    </row>
    <row r="30" spans="1:5" ht="23.1" customHeight="1" x14ac:dyDescent="0.25">
      <c r="A30" s="7"/>
      <c r="B30" s="7"/>
      <c r="C30" s="12" t="str">
        <f>HYPERLINK("http://tlap.com/forum/laboratoriya-profitfx/24/open-source-sovetnik-forex-setka-trader-mod-i-ea-setka/2738/?do=findComment&amp;comment=361335","CloseAllOrdersBy_DrawdownMoney")</f>
        <v>CloseAllOrdersBy_DrawdownMoney</v>
      </c>
      <c r="D30" s="7" t="s">
        <v>12</v>
      </c>
      <c r="E30" s="11">
        <v>42878</v>
      </c>
    </row>
    <row r="31" spans="1:5" ht="23.1" customHeight="1" x14ac:dyDescent="0.25">
      <c r="A31" s="7"/>
      <c r="B31" s="7"/>
      <c r="C31" s="12" t="str">
        <f>HYPERLINK("http://tlap.com/forum/laboratoriya-profitfx/24/open-source-sovetnik-forex-setka-trader-mod-i-ea-setka/2738/?do=findComment&amp;comment=361337","CloseAllOrdersBy_DrawdownMoney")</f>
        <v>CloseAllOrdersBy_DrawdownMoney</v>
      </c>
      <c r="D31" s="7" t="s">
        <v>5</v>
      </c>
      <c r="E31" s="11">
        <v>42878</v>
      </c>
    </row>
    <row r="32" spans="1:5" ht="23.1" customHeight="1" x14ac:dyDescent="0.25">
      <c r="A32" s="7"/>
      <c r="B32" s="7"/>
      <c r="C32" s="12" t="str">
        <f>HYPERLINK("http://tlap.com/forum/laboratoriya-profitfx/24/open-source-sovetnik-forex-setka-trader-mod-i-ea-setka/2738/?do=findComment&amp;comment=361363","CloseAllOrdersBy_DrawdownMoney")</f>
        <v>CloseAllOrdersBy_DrawdownMoney</v>
      </c>
      <c r="D32" s="7" t="s">
        <v>5</v>
      </c>
      <c r="E32" s="11">
        <v>42879</v>
      </c>
    </row>
    <row r="33" spans="1:5" ht="23.1" customHeight="1" x14ac:dyDescent="0.25">
      <c r="A33" s="7"/>
      <c r="B33" s="7"/>
      <c r="C33" s="12" t="str">
        <f>HYPERLINK("http://tlap.com/forum/laboratoriya-profitfx/24/open-source-sovetnik-forex-setka-trader-mod-i-ea-setka/2738/?do=findComment&amp;comment=363359","CloseAllOrdersBy_DrawdownMoney")</f>
        <v>CloseAllOrdersBy_DrawdownMoney</v>
      </c>
      <c r="D33" s="7" t="s">
        <v>5</v>
      </c>
      <c r="E33" s="11">
        <v>42890</v>
      </c>
    </row>
    <row r="34" spans="1:5" ht="23.1" customHeight="1" x14ac:dyDescent="0.25">
      <c r="A34" s="7"/>
      <c r="B34" s="7"/>
      <c r="C34" s="12" t="str">
        <f>HYPERLINK("http://tlap.com/forum/laboratoriya-profitfx/24/open-source-sovetnik-forex-setka-trader-mod-i-ea-setka/2738/?do=findComment&amp;comment=366256","MaxSpread, фильтр волатильности, GapMaxStopOrders,  GapMinDistanceFromMarket, GapMinPips/GapMinPercent")</f>
        <v>MaxSpread, фильтр волатильности, GapMaxStopOrders,  GapMinDistanceFromMarket, GapMinPips/GapMinPercent</v>
      </c>
      <c r="D34" s="7" t="s">
        <v>5</v>
      </c>
      <c r="E34" s="11">
        <v>42912</v>
      </c>
    </row>
    <row r="35" spans="1:5" ht="23.1" customHeight="1" x14ac:dyDescent="0.25">
      <c r="A35" s="7"/>
      <c r="B35" s="7"/>
      <c r="C35" s="12" t="str">
        <f>HYPERLINK("http://tlap.com/forum/laboratoriya-profitfx/24/open-source-sovetnik-forex-setka-trader-mod-i-ea-setka/2738/?do=findComment&amp;comment=373302","Пояснения о фильтрах спреда и волатильности (1)")</f>
        <v>Пояснения о фильтрах спреда и волатильности (1)</v>
      </c>
      <c r="D35" s="7" t="s">
        <v>5</v>
      </c>
      <c r="E35" s="11">
        <v>42974</v>
      </c>
    </row>
    <row r="36" spans="1:5" ht="23.1" customHeight="1" x14ac:dyDescent="0.25">
      <c r="A36" s="7"/>
      <c r="B36" s="7"/>
      <c r="C36" s="12" t="str">
        <f>HYPERLINK("http://tlap.com/forum/laboratoriya-profitfx/24/open-source-sovetnik-forex-setka-trader-mod-i-ea-setka/2738/?do=findComment&amp;comment=373603","Пояснения о фильтрах спреда и волатильности (2)")</f>
        <v>Пояснения о фильтрах спреда и волатильности (2)</v>
      </c>
      <c r="D36" s="7" t="s">
        <v>5</v>
      </c>
      <c r="E36" s="11">
        <v>42977</v>
      </c>
    </row>
    <row r="37" spans="1:5" ht="23.1" customHeight="1" x14ac:dyDescent="0.25">
      <c r="A37" s="7"/>
      <c r="B37" s="7"/>
      <c r="C37" s="12" t="str">
        <f>HYPERLINK("http://tlap.com/forum/laboratoriya-profitfx/24/open-source-sovetnik-forex-setka-trader-mod-i-ea-setka/2738/?do=findComment&amp;comment=383186","(в разрезе AverageStatistic 1.6ind)")</f>
        <v>(в разрезе AverageStatistic 1.6ind)</v>
      </c>
      <c r="D37" s="7" t="s">
        <v>5</v>
      </c>
      <c r="E37" s="11">
        <v>43062</v>
      </c>
    </row>
    <row r="38" spans="1:5" ht="23.1" customHeight="1" x14ac:dyDescent="0.25">
      <c r="A38" s="7"/>
      <c r="B38" s="7"/>
      <c r="C38" s="12" t="str">
        <f>HYPERLINK("http://tlap.com/forum/laboratoriya-profitfx/24/open-source-sovetnik-forex-setka-trader-mod-i-ea-setka/2738/?do=findComment&amp;comment=366686","Рекомендации по GAP-контролю (1)")</f>
        <v>Рекомендации по GAP-контролю (1)</v>
      </c>
      <c r="D38" s="7" t="s">
        <v>5</v>
      </c>
      <c r="E38" s="11">
        <v>42916</v>
      </c>
    </row>
    <row r="39" spans="1:5" ht="23.1" customHeight="1" x14ac:dyDescent="0.25">
      <c r="A39" s="7"/>
      <c r="B39" s="7"/>
      <c r="C39" s="12" t="str">
        <f>HYPERLINK("http://tlap.com/forum/laboratoriya-profitfx/24/open-source-sovetnik-forex-setka-trader-mod-i-ea-setka/2738/?do=findComment&amp;comment=367543","Рекомендации по GAP-контролю (2)")</f>
        <v>Рекомендации по GAP-контролю (2)</v>
      </c>
      <c r="D39" s="7" t="s">
        <v>5</v>
      </c>
      <c r="E39" s="11">
        <v>42922</v>
      </c>
    </row>
    <row r="40" spans="1:5" ht="23.1" customHeight="1" x14ac:dyDescent="0.25">
      <c r="A40" s="7"/>
      <c r="B40" s="7"/>
      <c r="C40" s="12" t="str">
        <f>HYPERLINK("http://tlap.com/forum/laboratoriya-profitfx/24/open-source-sovetnik-forex-setka-trader-mod-i-ea-setka/2738/?do=findComment&amp;comment=367690","Трал ТР (конец поста)")</f>
        <v>Трал ТР (конец поста)</v>
      </c>
      <c r="D40" s="7" t="s">
        <v>5</v>
      </c>
      <c r="E40" s="11">
        <v>42923</v>
      </c>
    </row>
    <row r="41" spans="1:5" ht="23.1" customHeight="1" x14ac:dyDescent="0.25">
      <c r="A41" s="7"/>
      <c r="B41" s="7"/>
      <c r="C41" s="12" t="str">
        <f>HYPERLINK("http://tlap.com/forum/laboratoriya-profitfx/24/open-source-sovetnik-forex-setka-trader-mod-i-ea-setka/2738/?do=findComment&amp;comment=367912","Обход ролловера ( + сделать MaxSpreadStopTradingTimining = 45 вместо = 30)")</f>
        <v>Обход ролловера ( + сделать MaxSpreadStopTradingTimining = 45 вместо = 30)</v>
      </c>
      <c r="D41" s="7" t="s">
        <v>5</v>
      </c>
      <c r="E41" s="11">
        <v>42924</v>
      </c>
    </row>
    <row r="42" spans="1:5" ht="23.1" customHeight="1" x14ac:dyDescent="0.25">
      <c r="A42" s="7"/>
      <c r="B42" s="7"/>
      <c r="C42" s="12" t="str">
        <f>HYPERLINK("http://tlap.com/forum/laboratoriya-profitfx/24/open-source-sovetnik-forex-setka-trader-mod-i-ea-setka/2738/?do=findComment&amp;comment=367970","Рекомендации по управлению закрываемостью на примере быстрых пар")</f>
        <v>Рекомендации по управлению закрываемостью на примере быстрых пар</v>
      </c>
      <c r="D42" s="7" t="s">
        <v>5</v>
      </c>
      <c r="E42" s="11">
        <v>42925</v>
      </c>
    </row>
    <row r="43" spans="1:5" ht="23.1" customHeight="1" x14ac:dyDescent="0.25">
      <c r="A43" s="7"/>
      <c r="B43" s="7"/>
      <c r="C43" s="12" t="str">
        <f>HYPERLINK("http://tlap.com/forum/laboratoriya-profitfx/24/open-source-sovetnik-forex-setka-trader-mod-i-ea-setka/2738/?do=findComment&amp;comment=368151","Настройки безиндикаторного входа")</f>
        <v>Настройки безиндикаторного входа</v>
      </c>
      <c r="D43" s="7" t="s">
        <v>5</v>
      </c>
      <c r="E43" s="11">
        <v>42926</v>
      </c>
    </row>
    <row r="44" spans="1:5" ht="23.1" customHeight="1" x14ac:dyDescent="0.25">
      <c r="A44" s="5">
        <v>2.4</v>
      </c>
      <c r="B44" s="5"/>
      <c r="C44" s="16" t="str">
        <f>HYPERLINK("NoLink","Использование бонусов в ДЦ")</f>
        <v>Использование бонусов в ДЦ</v>
      </c>
      <c r="D44" s="5"/>
      <c r="E44" s="6"/>
    </row>
    <row r="45" spans="1:5" ht="23.1" customHeight="1" x14ac:dyDescent="0.25">
      <c r="A45" s="7"/>
      <c r="B45" s="7"/>
      <c r="C45" s="12" t="str">
        <f>HYPERLINK("http://tlap.com/forum/laboratoriya-profitfx/24/open-source-sovetnik-forex-setka-trader-mod-i-ea-setka/2738/?do=findComment&amp;comment=374661","Бонусы (1)")</f>
        <v>Бонусы (1)</v>
      </c>
      <c r="D45" s="7" t="s">
        <v>5</v>
      </c>
      <c r="E45" s="11">
        <v>42986</v>
      </c>
    </row>
    <row r="46" spans="1:5" ht="23.1" customHeight="1" x14ac:dyDescent="0.25">
      <c r="A46" s="7"/>
      <c r="B46" s="7"/>
      <c r="C46" s="12" t="str">
        <f>HYPERLINK("http://tlap.com/forum/laboratoriya-profitfx/24/open-source-sovetnik-forex-setka-trader-mod-i-ea-setka/2738/?do=findComment&amp;comment=375754","Бонусы (2)")</f>
        <v>Бонусы (2)</v>
      </c>
      <c r="D46" s="7" t="s">
        <v>5</v>
      </c>
      <c r="E46" s="11">
        <v>42997</v>
      </c>
    </row>
    <row r="47" spans="1:5" ht="23.1" customHeight="1" x14ac:dyDescent="0.25">
      <c r="A47" s="7">
        <v>2.5</v>
      </c>
      <c r="B47" s="7"/>
      <c r="C47" s="12" t="str">
        <f>HYPERLINK("http://tlap.com/forum/laboratoriya-profitfx/24/open-source-sovetnik-forex-setka-trader-mod-i-ea-setka/2738/?do=findComment&amp;comment=380026","Управление снятием прибыли при реинвесте")</f>
        <v>Управление снятием прибыли при реинвесте</v>
      </c>
      <c r="D47" s="7" t="s">
        <v>5</v>
      </c>
      <c r="E47" s="11">
        <v>43034</v>
      </c>
    </row>
    <row r="48" spans="1:5" ht="23.1" customHeight="1" x14ac:dyDescent="0.25">
      <c r="A48" s="7"/>
      <c r="B48" s="7"/>
      <c r="C48" s="12" t="str">
        <f>HYPERLINK("http://tlap.com/forum/laboratoriya-profitfx/24/open-source-sovetnik-forex-setka-trader-mod-i-ea-setka/2738/?do=findComment&amp;comment=380047","Page (1)")</f>
        <v>Page (1)</v>
      </c>
      <c r="D48" s="7" t="s">
        <v>12</v>
      </c>
      <c r="E48" s="11">
        <v>43034</v>
      </c>
    </row>
    <row r="49" spans="1:5" ht="23.1" customHeight="1" x14ac:dyDescent="0.25">
      <c r="A49" s="7"/>
      <c r="B49" s="7"/>
      <c r="C49" s="12" t="str">
        <f>HYPERLINK("http://tlap.com/forum/laboratoriya-profitfx/24/open-source-sovetnik-forex-setka-trader-mod-i-ea-setka/2738/?do=findComment&amp;comment=380137","Page (2)")</f>
        <v>Page (2)</v>
      </c>
      <c r="D49" s="7" t="s">
        <v>5</v>
      </c>
      <c r="E49" s="11">
        <v>43035</v>
      </c>
    </row>
    <row r="50" spans="1:5" ht="23.1" customHeight="1" x14ac:dyDescent="0.25">
      <c r="A50" s="7"/>
      <c r="B50" s="7"/>
      <c r="C50" s="12" t="str">
        <f>HYPERLINK("http://tlap.com/forum/laboratoriya-profitfx/24/open-source-sovetnik-forex-setka-trader-mod-i-ea-setka/2738/?do=findComment&amp;comment=380143","Page (3)")</f>
        <v>Page (3)</v>
      </c>
      <c r="D50" s="7" t="s">
        <v>12</v>
      </c>
      <c r="E50" s="11">
        <v>43035</v>
      </c>
    </row>
    <row r="51" spans="1:5" ht="23.1" customHeight="1" x14ac:dyDescent="0.25">
      <c r="A51" s="7"/>
      <c r="B51" s="7"/>
      <c r="C51" s="12" t="str">
        <f>HYPERLINK("http://tlap.com/forum/laboratoriya-profitfx/24/open-source-sovetnik-forex-setka-trader-mod-i-ea-setka/2738/?do=findComment&amp;comment=380219","Page (4)")</f>
        <v>Page (4)</v>
      </c>
      <c r="D51" s="7" t="s">
        <v>5</v>
      </c>
      <c r="E51" s="11">
        <v>43035</v>
      </c>
    </row>
    <row r="52" spans="1:5" ht="23.1" customHeight="1" x14ac:dyDescent="0.25">
      <c r="A52" s="7">
        <v>2.6</v>
      </c>
      <c r="B52" s="7"/>
      <c r="C52" s="12" t="str">
        <f>HYPERLINK("http://tlap.com/forum/laboratoriya-profitfx/24/open-source-sovetnik-forex-setka-trader-mod-i-ea-setka/2738/?do=findComment&amp;comment=380602","Выбор размера стопов")</f>
        <v>Выбор размера стопов</v>
      </c>
      <c r="D52" s="7" t="s">
        <v>5</v>
      </c>
      <c r="E52" s="11">
        <v>43039</v>
      </c>
    </row>
    <row r="53" spans="1:5" ht="23.1" customHeight="1" x14ac:dyDescent="0.25">
      <c r="A53" s="8">
        <v>3.1</v>
      </c>
      <c r="B53" s="8" t="s">
        <v>13</v>
      </c>
      <c r="C53" s="12" t="str">
        <f>HYPERLINK("http://tlap.com/testirovanie-s-kachestvom-99/","Тестирование в МТ с качеством 99% (Статья)")</f>
        <v>Тестирование в МТ с качеством 99% (Статья)</v>
      </c>
      <c r="D53" s="8" t="s">
        <v>14</v>
      </c>
      <c r="E53" s="8"/>
    </row>
    <row r="54" spans="1:5" ht="23.1" customHeight="1" x14ac:dyDescent="0.25">
      <c r="A54" s="7"/>
      <c r="B54" s="7"/>
      <c r="C54" s="12" t="str">
        <f>HYPERLINK("http://tlap.com/forum/laboratoriya-profitfx/24/open-source-sovetnik-forex-setka-trader-mod-i-ea-setka/2738/?do=findComment&amp;comment=373318","Тестирование в МТ с качеством 99% (Мерлин)")</f>
        <v>Тестирование в МТ с качеством 99% (Мерлин)</v>
      </c>
      <c r="D54" s="7" t="s">
        <v>15</v>
      </c>
      <c r="E54" s="11">
        <v>42975</v>
      </c>
    </row>
    <row r="55" spans="1:5" ht="23.1" customHeight="1" x14ac:dyDescent="0.25">
      <c r="A55" s="7">
        <v>3.2</v>
      </c>
      <c r="B55" s="7"/>
      <c r="C55" s="12" t="str">
        <f>HYPERLINK("http://tlap.com/forum/laboratoriya-profitfx/24/open-source-sovetnik-forex-setka-trader-mod-i-ea-setka/2738/?do=findComment&amp;comment=354976","Сеты с тестовых серверов Старика")</f>
        <v>Сеты с тестовых серверов Старика</v>
      </c>
      <c r="D55" s="7" t="s">
        <v>5</v>
      </c>
      <c r="E55" s="11">
        <v>42843</v>
      </c>
    </row>
    <row r="56" spans="1:5" ht="23.1" customHeight="1" x14ac:dyDescent="0.25">
      <c r="A56" s="7"/>
      <c r="B56" s="7"/>
      <c r="C56" s="12" t="str">
        <f>HYPERLINK("http://tlap.com/forum/laboratoriya-profitfx/24/open-source-sovetnik-forex-setka-trader-mod-i-ea-setka/2738/?do=findComment&amp;comment=378982","mt_07 + eurgbp mt_11")</f>
        <v>mt_07 + eurgbp mt_11</v>
      </c>
      <c r="D56" s="7" t="s">
        <v>5</v>
      </c>
      <c r="E56" s="11">
        <v>43025</v>
      </c>
    </row>
    <row r="57" spans="1:5" ht="23.1" customHeight="1" x14ac:dyDescent="0.25">
      <c r="A57" s="7"/>
      <c r="B57" s="7"/>
      <c r="C57" s="12" t="str">
        <f>HYPERLINK("http://tlap.com/forum/laboratoriya-profitfx/24/open-source-sovetnik-forex-setka-trader-mod-i-ea-setka/2738/?do=findComment&amp;comment=367970","Агрессоры mt_05")</f>
        <v>Агрессоры mt_05</v>
      </c>
      <c r="D57" s="7" t="s">
        <v>5</v>
      </c>
      <c r="E57" s="11">
        <v>42925</v>
      </c>
    </row>
    <row r="58" spans="1:5" ht="23.1" customHeight="1" x14ac:dyDescent="0.25">
      <c r="A58" s="7"/>
      <c r="B58" s="7"/>
      <c r="C58" s="12" t="str">
        <f>HYPERLINK("http://tlap.com/forum/laboratoriya-profitfx/24/open-source-sovetnik-forex-setka-trader-mod-i-ea-setka/2738/?do=findComment&amp;comment=372512","Пояснения к сетам eurjpy (1)")</f>
        <v>Пояснения к сетам eurjpy (1)</v>
      </c>
      <c r="D58" s="7" t="s">
        <v>5</v>
      </c>
      <c r="E58" s="11">
        <v>42964</v>
      </c>
    </row>
    <row r="59" spans="1:5" ht="23.1" customHeight="1" x14ac:dyDescent="0.25">
      <c r="A59" s="7"/>
      <c r="B59" s="7"/>
      <c r="C59" s="12" t="str">
        <f>HYPERLINK("http://tlap.com/forum/laboratoriya-profitfx/24/open-source-sovetnik-forex-setka-trader-mod-i-ea-setka/2738/?do=findComment&amp;comment=372917","Пояснения к сетам eurjpy (2)")</f>
        <v>Пояснения к сетам eurjpy (2)</v>
      </c>
      <c r="D59" s="7" t="s">
        <v>5</v>
      </c>
      <c r="E59" s="11">
        <v>42969</v>
      </c>
    </row>
    <row r="60" spans="1:5" ht="23.1" customHeight="1" x14ac:dyDescent="0.25">
      <c r="A60" s="7"/>
      <c r="B60" s="7"/>
      <c r="C60" s="12" t="str">
        <f>HYPERLINK("http://tlap.com/forum/laboratoriya-profitfx/24/open-source-sovetnik-forex-setka-trader-mod-i-ea-setka/2738/?do=findComment&amp;comment=377865","Пояснения к сетам eurjpy (3)")</f>
        <v>Пояснения к сетам eurjpy (3)</v>
      </c>
      <c r="D60" s="7" t="s">
        <v>5</v>
      </c>
      <c r="E60" s="11">
        <v>43015</v>
      </c>
    </row>
    <row r="61" spans="1:5" ht="23.1" customHeight="1" x14ac:dyDescent="0.25">
      <c r="A61" s="7"/>
      <c r="B61" s="7"/>
      <c r="C61" s="12" t="str">
        <f>HYPERLINK("http://tlap.com/forum/laboratoriya-profitfx/24/open-source-sovetnik-forex-setka-trader-mod-i-ea-setka/2738/?do=findComment&amp;comment=382040","Новая контрольная тройка")</f>
        <v>Новая контрольная тройка</v>
      </c>
      <c r="D61" s="7" t="s">
        <v>5</v>
      </c>
      <c r="E61" s="11">
        <v>43052</v>
      </c>
    </row>
    <row r="62" spans="1:5" ht="23.1" customHeight="1" x14ac:dyDescent="0.25">
      <c r="A62" s="7"/>
      <c r="B62" s="7"/>
      <c r="C62" s="12" t="str">
        <f>HYPERLINK("http://tlap.com/forum/laboratoriya-profitfx/24/open-source-sovetnik-forex-setka-trader-mod-i-ea-setka/2738/?do=findComment&amp;comment=382056","Роботест")</f>
        <v>Роботест</v>
      </c>
      <c r="D62" s="7" t="s">
        <v>15</v>
      </c>
      <c r="E62" s="11">
        <v>43052</v>
      </c>
    </row>
    <row r="63" spans="1:5" ht="23.1" customHeight="1" x14ac:dyDescent="0.25">
      <c r="A63" s="7"/>
      <c r="B63" s="7"/>
      <c r="C63" s="12" t="str">
        <f>HYPERLINK("http://tlap.com/forum/laboratoriya-profitfx/24/open-source-sovetnik-forex-setka-trader-mod-i-ea-setka/2738/?do=findComment&amp;comment=382063","Пояснение стартового депо и логики стопа в Роботесте (1)")</f>
        <v>Пояснение стартового депо и логики стопа в Роботесте (1)</v>
      </c>
      <c r="D63" s="7" t="s">
        <v>5</v>
      </c>
      <c r="E63" s="11">
        <v>43052</v>
      </c>
    </row>
    <row r="64" spans="1:5" ht="23.1" customHeight="1" x14ac:dyDescent="0.25">
      <c r="A64" s="7"/>
      <c r="B64" s="7"/>
      <c r="C64" s="12" t="str">
        <f>HYPERLINK("http://tlap.com/forum/laboratoriya-profitfx/24/open-source-sovetnik-forex-setka-trader-mod-i-ea-setka/2738/?do=findComment&amp;comment=382481","Пояснение стартового депо и логики стопа в Роботесте (2)")</f>
        <v>Пояснение стартового депо и логики стопа в Роботесте (2)</v>
      </c>
      <c r="D64" s="7" t="s">
        <v>5</v>
      </c>
      <c r="E64" s="11">
        <v>43056</v>
      </c>
    </row>
    <row r="65" spans="1:5" ht="23.1" customHeight="1" x14ac:dyDescent="0.25">
      <c r="A65" s="7">
        <v>3.3</v>
      </c>
      <c r="B65" s="7"/>
      <c r="C65" s="12" t="str">
        <f>HYPERLINK("http://tlap.com/forum/laboratoriya-profitfx/24/open-source-sovetnik-forex-setka-trader-mod-i-ea-setka/2738/?do=findComment&amp;comment=355326","Сеты Ilnur17021992")</f>
        <v>Сеты Ilnur17021992</v>
      </c>
      <c r="D65" s="7" t="s">
        <v>9</v>
      </c>
      <c r="E65" s="11">
        <v>42844</v>
      </c>
    </row>
    <row r="66" spans="1:5" ht="23.1" customHeight="1" x14ac:dyDescent="0.25">
      <c r="A66" s="7">
        <v>3.4</v>
      </c>
      <c r="B66" s="7"/>
      <c r="C66" s="12" t="str">
        <f>HYPERLINK("http://tlap.com/forum/laboratoriya-profitfx/24/open-source-sovetnik-forex-setka-trader-mod-i-ea-setka/2738/?do=findComment&amp;comment=381204","Сеты Chex")</f>
        <v>Сеты Chex</v>
      </c>
      <c r="D66" s="7" t="s">
        <v>16</v>
      </c>
      <c r="E66" s="11">
        <v>43043</v>
      </c>
    </row>
    <row r="67" spans="1:5" ht="23.1" customHeight="1" x14ac:dyDescent="0.25">
      <c r="A67" s="7"/>
      <c r="B67" s="7"/>
      <c r="C67" s="12" t="str">
        <f>HYPERLINK("http://tlap.com/forum/laboratoriya-profitfx/24/open-source-sovetnik-forex-setka-trader-mod-i-ea-setka/2738/?do=findComment&amp;comment=381150","Комплект+муха")</f>
        <v>Комплект+муха</v>
      </c>
      <c r="D67" s="7" t="s">
        <v>16</v>
      </c>
      <c r="E67" s="11">
        <v>43043</v>
      </c>
    </row>
    <row r="68" spans="1:5" ht="23.1" customHeight="1" x14ac:dyDescent="0.25">
      <c r="A68" s="7"/>
      <c r="B68" s="7"/>
      <c r="C68" s="12" t="str">
        <f>HYPERLINK("http://tlap.com/forum/laboratoriya-profitfx/24/open-source-sovetnik-forex-setka-trader-mod-i-ea-setka/2738/?do=findComment&amp;comment=378907","AUDCAD (1)")</f>
        <v>AUDCAD (1)</v>
      </c>
      <c r="D68" s="7" t="s">
        <v>16</v>
      </c>
      <c r="E68" s="11">
        <v>43025</v>
      </c>
    </row>
    <row r="69" spans="1:5" ht="23.1" customHeight="1" x14ac:dyDescent="0.25">
      <c r="A69" s="7"/>
      <c r="B69" s="7"/>
      <c r="C69" s="12" t="str">
        <f>HYPERLINK("http://tlap.com/forum/laboratoriya-profitfx/24/open-source-sovetnik-forex-setka-trader-mod-i-ea-setka/2738/?do=findComment&amp;comment=382915","AUDCAD (2)")</f>
        <v>AUDCAD (2)</v>
      </c>
      <c r="D69" s="7" t="s">
        <v>16</v>
      </c>
      <c r="E69" s="11">
        <v>43028</v>
      </c>
    </row>
    <row r="70" spans="1:5" ht="23.1" customHeight="1" x14ac:dyDescent="0.25">
      <c r="A70" s="7"/>
      <c r="B70" s="7"/>
      <c r="C70" s="12" t="str">
        <f>HYPERLINK("http://tlap.com/forum/laboratoriya-profitfx/24/open-source-sovetnik-forex-setka-trader-mod-i-ea-setka/2738/?do=findComment&amp;comment=377973","AUDUSD (1)")</f>
        <v>AUDUSD (1)</v>
      </c>
      <c r="D70" s="7" t="s">
        <v>16</v>
      </c>
      <c r="E70" s="11">
        <v>43016</v>
      </c>
    </row>
    <row r="71" spans="1:5" ht="23.1" customHeight="1" x14ac:dyDescent="0.25">
      <c r="A71" s="7"/>
      <c r="B71" s="7"/>
      <c r="C71" s="12" t="str">
        <f>HYPERLINK("http://tlap.com/forum/laboratoriya-profitfx/24/open-source-sovetnik-forex-setka-trader-mod-i-ea-setka/2738/?do=findComment&amp;comment=378138","AUDUSD (2)")</f>
        <v>AUDUSD (2)</v>
      </c>
      <c r="D71" s="7" t="s">
        <v>17</v>
      </c>
      <c r="E71" s="11">
        <v>43018</v>
      </c>
    </row>
    <row r="72" spans="1:5" ht="23.1" customHeight="1" x14ac:dyDescent="0.25">
      <c r="A72" s="5">
        <v>3.5</v>
      </c>
      <c r="B72" s="5"/>
      <c r="C72" s="5" t="str">
        <f>HYPERLINK("NoLink","Сеты Kristalick")</f>
        <v>Сеты Kristalick</v>
      </c>
      <c r="D72" s="5"/>
      <c r="E72" s="5"/>
    </row>
    <row r="73" spans="1:5" ht="23.1" customHeight="1" x14ac:dyDescent="0.25">
      <c r="A73" s="7"/>
      <c r="B73" s="7"/>
      <c r="C73" s="12" t="str">
        <f>HYPERLINK("http://tlap.com/forum/laboratoriya-profitfx/24/open-source-sovetnik-forex-setka-trader-mod-i-ea-setka/2738/?do=findComment&amp;comment=355609","EURUSD-AUDJPY-CHFJPY")</f>
        <v>EURUSD-AUDJPY-CHFJPY</v>
      </c>
      <c r="D73" s="7" t="s">
        <v>18</v>
      </c>
      <c r="E73" s="11">
        <v>42846</v>
      </c>
    </row>
    <row r="74" spans="1:5" ht="23.1" customHeight="1" x14ac:dyDescent="0.25">
      <c r="A74" s="5">
        <v>3.6</v>
      </c>
      <c r="B74" s="5"/>
      <c r="C74" s="5" t="str">
        <f>HYPERLINK("NoLink","Длинные сеты Trix+Cakrani")</f>
        <v>Длинные сеты Trix+Cakrani</v>
      </c>
      <c r="D74" s="5"/>
      <c r="E74" s="5"/>
    </row>
    <row r="75" spans="1:5" ht="23.1" customHeight="1" x14ac:dyDescent="0.25">
      <c r="A75" s="7"/>
      <c r="B75" s="7"/>
      <c r="C75" s="12" t="str">
        <f>HYPERLINK("http://tlap.com/forum/laboratoriya-profitfx/24/open-source-sovetnik-forex-setka-trader-mod-i-ea-setka/2738/?do=findComment&amp;comment=365061","#1")</f>
        <v>#1</v>
      </c>
      <c r="D75" s="7" t="s">
        <v>12</v>
      </c>
      <c r="E75" s="11">
        <v>42902</v>
      </c>
    </row>
    <row r="76" spans="1:5" ht="23.1" customHeight="1" x14ac:dyDescent="0.25">
      <c r="A76" s="7"/>
      <c r="B76" s="7"/>
      <c r="C76" s="12" t="str">
        <f>HYPERLINK("http://tlap.com/forum/laboratoriya-profitfx/24/open-source-sovetnik-forex-setka-trader-mod-i-ea-setka/2738/?do=findComment&amp;comment=365064","#2")</f>
        <v>#2</v>
      </c>
      <c r="D76" s="7" t="s">
        <v>19</v>
      </c>
      <c r="E76" s="11">
        <v>42902</v>
      </c>
    </row>
    <row r="77" spans="1:5" ht="23.1" customHeight="1" x14ac:dyDescent="0.25">
      <c r="A77" s="7"/>
      <c r="B77" s="7"/>
      <c r="C77" s="12" t="str">
        <f>HYPERLINK("http://tlap.com/forum/laboratoriya-profitfx/24/open-source-sovetnik-forex-setka-trader-mod-i-ea-setka/2738/?do=findComment&amp;comment=365253","#3")</f>
        <v>#3</v>
      </c>
      <c r="D77" s="7" t="s">
        <v>5</v>
      </c>
      <c r="E77" s="11">
        <v>42903</v>
      </c>
    </row>
    <row r="78" spans="1:5" ht="23.1" customHeight="1" x14ac:dyDescent="0.25">
      <c r="A78" s="7"/>
      <c r="B78" s="7"/>
      <c r="C78" s="12" t="str">
        <f>HYPERLINK("http://tlap.com/forum/laboratoriya-profitfx/24/open-source-sovetnik-forex-setka-trader-mod-i-ea-setka/2738/?do=findComment&amp;comment=365370","#4")</f>
        <v>#4</v>
      </c>
      <c r="D78" s="7" t="s">
        <v>19</v>
      </c>
      <c r="E78" s="11">
        <v>42905</v>
      </c>
    </row>
    <row r="79" spans="1:5" ht="23.1" customHeight="1" x14ac:dyDescent="0.25">
      <c r="A79" s="7"/>
      <c r="B79" s="7"/>
      <c r="C79" s="12" t="str">
        <f>HYPERLINK("http://tlap.com/forum/laboratoriya-profitfx/24/open-source-sovetnik-forex-setka-trader-mod-i-ea-setka/2738/?do=findComment&amp;comment=365801","#5")</f>
        <v>#5</v>
      </c>
      <c r="D79" s="7" t="s">
        <v>5</v>
      </c>
      <c r="E79" s="11">
        <v>42907</v>
      </c>
    </row>
    <row r="80" spans="1:5" ht="23.1" customHeight="1" x14ac:dyDescent="0.25">
      <c r="A80" s="7"/>
      <c r="B80" s="7"/>
      <c r="C80" s="12" t="str">
        <f>HYPERLINK("http://tlap.com/forum/laboratoriya-profitfx/24/open-source-sovetnik-forex-setka-trader-mod-i-ea-setka/2738/?do=findComment&amp;comment=365932","#6")</f>
        <v>#6</v>
      </c>
      <c r="D80" s="7" t="s">
        <v>5</v>
      </c>
      <c r="E80" s="11">
        <v>42909</v>
      </c>
    </row>
    <row r="81" spans="1:5" ht="23.1" customHeight="1" x14ac:dyDescent="0.25">
      <c r="A81" s="7"/>
      <c r="B81" s="7"/>
      <c r="C81" s="12" t="str">
        <f>HYPERLINK("http://tlap.com/forum/laboratoriya-profitfx/24/open-source-sovetnik-forex-setka-trader-mod-i-ea-setka/2738/?do=findComment&amp;comment=367856","#7")</f>
        <v>#7</v>
      </c>
      <c r="D81" s="7" t="s">
        <v>12</v>
      </c>
      <c r="E81" s="11">
        <v>42924</v>
      </c>
    </row>
    <row r="82" spans="1:5" ht="23.1" customHeight="1" x14ac:dyDescent="0.25">
      <c r="A82" s="7"/>
      <c r="B82" s="7"/>
      <c r="C82" s="12" t="str">
        <f>HYPERLINK("http://tlap.com/forum/laboratoriya-profitfx/24/open-source-sovetnik-forex-setka-trader-mod-i-ea-setka/2738/?do=findComment&amp;comment=375315","#8")</f>
        <v>#8</v>
      </c>
      <c r="D82" s="7" t="s">
        <v>12</v>
      </c>
      <c r="E82" s="11">
        <v>42993</v>
      </c>
    </row>
    <row r="83" spans="1:5" ht="23.1" customHeight="1" x14ac:dyDescent="0.25">
      <c r="A83" s="7"/>
      <c r="B83" s="7"/>
      <c r="C83" s="12" t="str">
        <f>HYPERLINK("http://tlap.com/forum/laboratoriya-profitfx/24/open-source-sovetnik-forex-setka-trader-mod-i-ea-setka/2738/?do=findComment&amp;comment=376412","         по мотивам")</f>
        <v xml:space="preserve">         по мотивам</v>
      </c>
      <c r="D83" s="7" t="s">
        <v>20</v>
      </c>
      <c r="E83" s="11">
        <v>43003</v>
      </c>
    </row>
    <row r="84" spans="1:5" ht="23.1" customHeight="1" x14ac:dyDescent="0.25">
      <c r="A84" s="7">
        <v>3.7</v>
      </c>
      <c r="B84" s="7"/>
      <c r="C84" s="12" t="str">
        <f>HYPERLINK("http://tlap.com/forum/laboratoriya-profitfx/24/open-source-sovetnik-forex-setka-trader-mod-i-ea-setka/2738/?do=findComment&amp;comment=366256","Оптимизация/разработка сетов")</f>
        <v>Оптимизация/разработка сетов</v>
      </c>
      <c r="D84" s="7" t="s">
        <v>5</v>
      </c>
      <c r="E84" s="11">
        <v>42912</v>
      </c>
    </row>
    <row r="85" spans="1:5" ht="23.1" customHeight="1" x14ac:dyDescent="0.25">
      <c r="A85" s="7">
        <v>3.8</v>
      </c>
      <c r="B85" s="7"/>
      <c r="C85" s="12" t="str">
        <f>HYPERLINK("http://tlap.com/forum/laboratoriya-profitfx/24/open-source-sovetnik-forex-setka-trader-mod-i-ea-setka/2738/?do=findComment&amp;comment=365394","Сеты Kitaro_777 (1)")</f>
        <v>Сеты Kitaro_777 (1)</v>
      </c>
      <c r="D85" s="7" t="s">
        <v>21</v>
      </c>
      <c r="E85" s="11">
        <v>42905</v>
      </c>
    </row>
    <row r="86" spans="1:5" ht="23.1" customHeight="1" x14ac:dyDescent="0.25">
      <c r="A86" s="7"/>
      <c r="B86" s="7"/>
      <c r="C86" s="12" t="str">
        <f>HYPERLINK("http://tlap.com/forum/laboratoriya-profitfx/24/open-source-sovetnik-forex-setka-trader-mod-i-ea-setka/2738/?do=findComment&amp;comment=365578","Сеты Kitaro_777 (2)")</f>
        <v>Сеты Kitaro_777 (2)</v>
      </c>
      <c r="D86" s="7" t="s">
        <v>21</v>
      </c>
      <c r="E86" s="11">
        <v>42906</v>
      </c>
    </row>
    <row r="87" spans="1:5" ht="23.1" customHeight="1" x14ac:dyDescent="0.25">
      <c r="A87" s="7"/>
      <c r="B87" s="7"/>
      <c r="C87" s="12" t="str">
        <f>HYPERLINK("http://tlap.com/forum/laboratoriya-profitfx/24/open-source-sovetnik-forex-setka-trader-mod-i-ea-setka/2738/?do=findComment&amp;comment=368597","CHFJPY")</f>
        <v>CHFJPY</v>
      </c>
      <c r="D87" s="7" t="s">
        <v>21</v>
      </c>
      <c r="E87" s="11">
        <v>42929</v>
      </c>
    </row>
    <row r="88" spans="1:5" ht="23.1" customHeight="1" x14ac:dyDescent="0.25">
      <c r="A88" s="7">
        <v>3.9</v>
      </c>
      <c r="B88" s="7"/>
      <c r="C88" s="12" t="str">
        <f>HYPERLINK("http://tlap.com/forum/laboratoriya-profitfx/24/open-source-sovetnik-forex-setka-trader-mod-i-ea-setka/2738/?do=findComment&amp;comment=370145","Фибо-сетка")</f>
        <v>Фибо-сетка</v>
      </c>
      <c r="D88" s="7" t="s">
        <v>22</v>
      </c>
      <c r="E88" s="11">
        <v>42943</v>
      </c>
    </row>
    <row r="89" spans="1:5" ht="23.1" customHeight="1" x14ac:dyDescent="0.25">
      <c r="A89" s="10">
        <v>3.1</v>
      </c>
      <c r="B89" s="7"/>
      <c r="C89" s="12" t="str">
        <f>HYPERLINK("http://tlap.com/forum/laboratoriya-profitfx/24/open-source-sovetnik-forex-setka-trader-mod-i-ea-setka/2738/?do=findComment&amp;comment=372542","Агрессивные сеты jocker")</f>
        <v>Агрессивные сеты jocker</v>
      </c>
      <c r="D89" s="7" t="s">
        <v>23</v>
      </c>
      <c r="E89" s="11">
        <v>42965</v>
      </c>
    </row>
    <row r="90" spans="1:5" ht="23.1" customHeight="1" x14ac:dyDescent="0.25">
      <c r="A90" s="7">
        <v>3.11</v>
      </c>
      <c r="B90" s="7"/>
      <c r="C90" s="12" t="str">
        <f>HYPERLINK("http://tlap.com/forum/laboratoriya-profitfx/24/open-source-sovetnik-forex-setka-trader-mod-i-ea-setka/2738/?do=findComment&amp;comment=376167","Вася кроссы")</f>
        <v>Вася кроссы</v>
      </c>
      <c r="D90" s="7" t="s">
        <v>20</v>
      </c>
      <c r="E90" s="11">
        <v>43000</v>
      </c>
    </row>
    <row r="91" spans="1:5" ht="23.1" customHeight="1" x14ac:dyDescent="0.25">
      <c r="A91" s="7"/>
      <c r="B91" s="7"/>
      <c r="C91" s="12" t="str">
        <f>HYPERLINK("http://tlap.com/forum/laboratoriya-profitfx/24/open-source-sovetnik-forex-setka-trader-mod-i-ea-setka/2738/?do=findComment&amp;comment=376023","Кроссы")</f>
        <v>Кроссы</v>
      </c>
      <c r="D91" s="7" t="s">
        <v>17</v>
      </c>
      <c r="E91" s="11">
        <v>42999</v>
      </c>
    </row>
    <row r="92" spans="1:5" ht="23.1" customHeight="1" x14ac:dyDescent="0.25">
      <c r="A92" s="5">
        <v>3.12</v>
      </c>
      <c r="B92" s="5"/>
      <c r="C92" s="5" t="str">
        <f>HYPERLINK("NoLink","Сеты Neogen")</f>
        <v>Сеты Neogen</v>
      </c>
      <c r="D92" s="5"/>
      <c r="E92" s="5"/>
    </row>
    <row r="93" spans="1:5" ht="23.1" customHeight="1" x14ac:dyDescent="0.25">
      <c r="A93" s="7"/>
      <c r="B93" s="7"/>
      <c r="C93" s="12" t="str">
        <f>HYPERLINK("http://tlap.com/forum/laboratoriya-profitfx/24/open-source-sovetnik-forex-setka-trader-mod-i-ea-setka/2738/?do=findComment&amp;comment=357502","CADCHF")</f>
        <v>CADCHF</v>
      </c>
      <c r="D93" s="7" t="s">
        <v>24</v>
      </c>
      <c r="E93" s="11">
        <v>42856</v>
      </c>
    </row>
    <row r="94" spans="1:5" ht="23.1" customHeight="1" x14ac:dyDescent="0.25">
      <c r="A94" s="7">
        <v>3.14</v>
      </c>
      <c r="B94" s="7"/>
      <c r="C94" s="12" t="str">
        <f>HYPERLINK("NoLink","Сеты Ramono")</f>
        <v>Сеты Ramono</v>
      </c>
      <c r="D94" s="7"/>
      <c r="E94" s="11"/>
    </row>
    <row r="95" spans="1:5" ht="23.1" customHeight="1" x14ac:dyDescent="0.25">
      <c r="A95" s="7"/>
      <c r="B95" s="7"/>
      <c r="C95" s="12" t="str">
        <f>HYPERLINK("http://tlap.com/forum/laboratoriya-profitfx/24/open-source-sovetnik-forex-setka-trader-mod-i-ea-setka/2738/?do=findComment&amp;comment=377748","GBPUSD (1)")</f>
        <v>GBPUSD (1)</v>
      </c>
      <c r="D95" s="7" t="s">
        <v>25</v>
      </c>
      <c r="E95" s="11">
        <v>43014</v>
      </c>
    </row>
    <row r="96" spans="1:5" ht="23.1" customHeight="1" x14ac:dyDescent="0.25">
      <c r="A96" s="7"/>
      <c r="B96" s="7"/>
      <c r="C96" s="12" t="str">
        <f>HYPERLINK("http://tlap.com/forum/laboratoriya-profitfx/24/open-source-sovetnik-forex-setka-trader-mod-i-ea-setka/2738/?do=findComment&amp;comment=377825","GBPUSD (2)")</f>
        <v>GBPUSD (2)</v>
      </c>
      <c r="D96" s="7" t="s">
        <v>17</v>
      </c>
      <c r="E96" s="11">
        <v>43014</v>
      </c>
    </row>
    <row r="97" spans="1:5" ht="23.1" customHeight="1" x14ac:dyDescent="0.25">
      <c r="A97" s="8">
        <v>4.0999999999999996</v>
      </c>
      <c r="B97" s="8" t="s">
        <v>26</v>
      </c>
      <c r="C97" s="12" t="str">
        <f>HYPERLINK("https://www.argolab.net/vps-amazon.html","Бесплатный VPS от Amazon на один год: обновленная инструкция")</f>
        <v>Бесплатный VPS от Amazon на один год: обновленная инструкция</v>
      </c>
      <c r="D97" s="8" t="s">
        <v>27</v>
      </c>
      <c r="E97" s="8"/>
    </row>
    <row r="98" spans="1:5" ht="23.1" customHeight="1" x14ac:dyDescent="0.25">
      <c r="A98" s="7"/>
      <c r="B98" s="7"/>
      <c r="C98" s="13" t="str">
        <f>HYPERLINK("http://tlap.com/forum/laboratoriya-profitfx/24/open-source-sovetnik-forex-setka-trader-mod-i-ea-setka/2738/?do=findComment&amp;comment=386169","Бесплатный ВПС по партнерке")</f>
        <v>Бесплатный ВПС по партнерке</v>
      </c>
      <c r="D98" s="7" t="s">
        <v>28</v>
      </c>
      <c r="E98" s="11">
        <v>42788</v>
      </c>
    </row>
    <row r="99" spans="1:5" ht="23.1" customHeight="1" x14ac:dyDescent="0.25">
      <c r="A99" s="5">
        <v>4.2</v>
      </c>
      <c r="B99" s="5"/>
      <c r="C99" s="5" t="str">
        <f>HYPERLINK("NoLink","Брокеры для мартинов центовые")</f>
        <v>Брокеры для мартинов центовые</v>
      </c>
      <c r="D99" s="5"/>
      <c r="E99" s="5"/>
    </row>
    <row r="100" spans="1:5" ht="23.1" customHeight="1" x14ac:dyDescent="0.25">
      <c r="A100" s="7"/>
      <c r="B100" s="7"/>
      <c r="C100" s="12" t="str">
        <f>HYPERLINK("http://tlap.com/forum/laboratoriya-profitfx/24/open-source-sovetnik-forex-setka-trader-mod-i-ea-setka/2738/?do=findComment&amp;comment=381198","ForexChief (1)")</f>
        <v>ForexChief (1)</v>
      </c>
      <c r="D100" s="7" t="s">
        <v>16</v>
      </c>
      <c r="E100" s="11">
        <v>43043</v>
      </c>
    </row>
    <row r="101" spans="1:5" ht="23.1" customHeight="1" x14ac:dyDescent="0.25">
      <c r="A101" s="11"/>
      <c r="B101" s="7"/>
      <c r="C101" s="12" t="str">
        <f>HYPERLINK("http://tlap.com/forum/laboratoriya-profitfx/24/open-source-sovetnik-forex-setka-trader-mod-i-ea-setka/2738/?do=findComment&amp;comment=384087","ForexChief (2)")</f>
        <v>ForexChief (2)</v>
      </c>
      <c r="D101" s="7" t="s">
        <v>29</v>
      </c>
      <c r="E101" s="11">
        <v>43071</v>
      </c>
    </row>
    <row r="102" spans="1:5" ht="23.1" customHeight="1" x14ac:dyDescent="0.25">
      <c r="A102" s="11"/>
      <c r="B102" s="7"/>
      <c r="C102" s="12" t="str">
        <f>HYPERLINK("http://tlap.com/forum/laboratoriya-profitfx/24/open-source-sovetnik-forex-setka-trader-mod-i-ea-setka/2738/?do=findComment&amp;comment=384280","FortFS")</f>
        <v>FortFS</v>
      </c>
      <c r="D102" s="7" t="s">
        <v>30</v>
      </c>
      <c r="E102" s="11">
        <v>43073</v>
      </c>
    </row>
    <row r="103" spans="1:5" ht="23.1" customHeight="1" x14ac:dyDescent="0.25">
      <c r="A103" s="11"/>
      <c r="B103" s="7"/>
      <c r="C103" s="12" t="str">
        <f>HYPERLINK("http://tlap.com/forum/laboratoriya-profitfx/24/open-source-sovetnik-forex-setka-trader-mod-i-ea-setka/2738/?do=findComment&amp;comment=384296","Exness")</f>
        <v>Exness</v>
      </c>
      <c r="D103" s="7" t="s">
        <v>31</v>
      </c>
      <c r="E103" s="11">
        <v>43073</v>
      </c>
    </row>
    <row r="104" spans="1:5" ht="23.1" customHeight="1" x14ac:dyDescent="0.25">
      <c r="A104" s="5">
        <v>4.3</v>
      </c>
      <c r="B104" s="5"/>
      <c r="C104" s="5" t="str">
        <f>HYPERLINK("NoLink","Брокеры для мартинов долларовые")</f>
        <v>Брокеры для мартинов долларовые</v>
      </c>
      <c r="D104" s="5"/>
      <c r="E104" s="5"/>
    </row>
    <row r="105" spans="1:5" ht="23.1" customHeight="1" x14ac:dyDescent="0.25">
      <c r="A105" s="7"/>
      <c r="B105" s="7"/>
      <c r="C105" s="12" t="str">
        <f>HYPERLINK("http://tlap.com/forum/laboratoriya-profitfx/24/open-source-sovetnik-forex-setka-trader-mod-i-ea-setka/2738/?do=findComment&amp;comment=383760","плечи/депозиты")</f>
        <v>плечи/депозиты</v>
      </c>
      <c r="D105" s="7" t="s">
        <v>16</v>
      </c>
      <c r="E105" s="11">
        <v>43068</v>
      </c>
    </row>
    <row r="106" spans="1:5" ht="23.1" customHeight="1" x14ac:dyDescent="0.25">
      <c r="A106" s="7">
        <v>4.4000000000000004</v>
      </c>
      <c r="B106" s="7"/>
      <c r="C106" s="12" t="str">
        <f>HYPERLINK("http://tlap.com/forum/laboratoriya-profitfx/24/open-source-sovetnik-forex-setka-trader-mod-i-ea-setka/2738/?do=findComment&amp;comment=383404","Глобальные переменные, проверка торгов")</f>
        <v>Глобальные переменные, проверка торгов</v>
      </c>
      <c r="D106" s="7" t="s">
        <v>5</v>
      </c>
      <c r="E106" s="11">
        <v>43065</v>
      </c>
    </row>
    <row r="107" spans="1:5" ht="23.1" customHeight="1" x14ac:dyDescent="0.25">
      <c r="A107" s="7">
        <v>4.5</v>
      </c>
      <c r="B107" s="7"/>
      <c r="C107" s="12" t="str">
        <f>HYPERLINK("http://tlap.com/forum/laboratoriya-profitfx/24/open-source-sovetnik-forex-setka-trader-mod-i-ea-setka/2738/?do=findComment&amp;comment=385120","TDS")</f>
        <v>TDS</v>
      </c>
      <c r="D107" s="7" t="s">
        <v>5</v>
      </c>
      <c r="E107" s="11">
        <v>43081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Useful Links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RJ22MM</dc:creator>
  <cp:lastModifiedBy>RJ22MM</cp:lastModifiedBy>
  <dcterms:created xsi:type="dcterms:W3CDTF">2019-08-25T19:17:42Z</dcterms:created>
  <dcterms:modified xsi:type="dcterms:W3CDTF">2019-08-25T19:25:18Z</dcterms:modified>
</cp:coreProperties>
</file>