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ustomProperty6.bin" ContentType="application/vnd.openxmlformats-officedocument.spreadsheetml.customProperty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ustomProperty4.bin" ContentType="application/vnd.openxmlformats-officedocument.spreadsheetml.customProperty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pivotTables/pivotTable1.xml" ContentType="application/vnd.openxmlformats-officedocument.spreadsheetml.pivot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harts/chart1.xml" ContentType="application/vnd.openxmlformats-officedocument.drawingml.chart+xml"/>
  <Override PartName="/xl/ctrlProps/ctrlProp9.xml" ContentType="application/vnd.ms-excel.control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showPivotChartFilter="1" defaultThemeVersion="124226"/>
  <bookViews>
    <workbookView xWindow="0" yWindow="360" windowWidth="23040" windowHeight="9030" tabRatio="973" firstSheet="7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7" r:id="rId10"/>
    <sheet name="Сводная МОДЕЛЬ 1x1" sheetId="10" r:id="rId11"/>
    <sheet name="DetailedStatement" sheetId="19" r:id="rId12"/>
    <sheet name="Сетки_DetailedStatement" sheetId="25" r:id="rId13"/>
    <sheet name="StrategyTester" sheetId="21" r:id="rId14"/>
    <sheet name="Сетки_StrategyTester" sheetId="24" r:id="rId15"/>
    <sheet name="StatementMyfxbook" sheetId="23" r:id="rId16"/>
    <sheet name="Сетки_StatementMyfxbook" sheetId="26" r:id="rId17"/>
    <sheet name="Temp" sheetId="22" r:id="rId18"/>
  </sheets>
  <functionGroups/>
  <definedNames>
    <definedName name="_xlnm._FilterDatabase" localSheetId="11" hidden="1">DetailedStatement!$A$1:$R$1</definedName>
    <definedName name="_xlnm._FilterDatabase" localSheetId="15" hidden="1">StatementMyfxbook!$A$1:$R$1</definedName>
    <definedName name="_xlnm._FilterDatabase" localSheetId="13" hidden="1">StrategyTester!$A$1:$S$12211</definedName>
    <definedName name="_xlnm._FilterDatabase" localSheetId="17" hidden="1">Temp!#REF!</definedName>
    <definedName name="_xlnm._FilterDatabase" localSheetId="9" hidden="1">'База данных'!$D$5:$Y$5</definedName>
    <definedName name="_xlnm._FilterDatabase" localSheetId="8" hidden="1">'Данные из терминала'!$A$1:$O$1</definedName>
    <definedName name="_xlnm._FilterDatabase" localSheetId="12" hidden="1">Сетки_DetailedStatement!$A$1:$O$1</definedName>
    <definedName name="_xlnm._FilterDatabase" localSheetId="16" hidden="1">Сетки_StatementMyfxbook!$A$1:$O$1</definedName>
    <definedName name="_xlnm._FilterDatabase" localSheetId="14" hidden="1">Сетки_StrategyTester!$A$1:$O$5723</definedName>
  </definedNames>
  <calcPr calcId="124519"/>
  <pivotCaches>
    <pivotCache cacheId="20" r:id="rId19"/>
    <pivotCache cacheId="23" r:id="rId20"/>
    <pivotCache cacheId="27" r:id="rId21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42"/>
  <c r="D44"/>
  <c r="D56"/>
  <c r="D57"/>
  <c r="D65"/>
  <c r="D75"/>
  <c r="D77"/>
  <c r="D89"/>
  <c r="D90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1" l="1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3" i="17" s="1"/>
  <c r="X31" i="15"/>
  <c r="Z31" s="1"/>
  <c r="D76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4" i="17" s="1"/>
  <c r="X58" i="15"/>
  <c r="Z58" s="1"/>
  <c r="D63" i="17" s="1"/>
  <c r="X57" i="15"/>
  <c r="Z57" s="1"/>
  <c r="D60" i="17" s="1"/>
  <c r="X56" i="15"/>
  <c r="Z56" s="1"/>
  <c r="D62" i="17" s="1"/>
  <c r="X55" i="15"/>
  <c r="Z55" s="1"/>
  <c r="D61" i="17" s="1"/>
  <c r="X54" i="15"/>
  <c r="Z54" s="1"/>
  <c r="D59" i="17" s="1"/>
  <c r="X53" i="15"/>
  <c r="Z53" s="1"/>
  <c r="D58" i="17" s="1"/>
  <c r="X52" i="15"/>
  <c r="Z52" s="1"/>
  <c r="D51" i="17" s="1"/>
  <c r="X51" i="15"/>
  <c r="Z51" s="1"/>
  <c r="D54" i="17" s="1"/>
  <c r="X50" i="15"/>
  <c r="Z50" s="1"/>
  <c r="D47" i="17" s="1"/>
  <c r="X49" i="15"/>
  <c r="Z49" s="1"/>
  <c r="D50" i="17" s="1"/>
  <c r="X48" i="15"/>
  <c r="Z48" s="1"/>
  <c r="D48" i="17" s="1"/>
  <c r="X47" i="15"/>
  <c r="Z47" s="1"/>
  <c r="D49" i="17" s="1"/>
  <c r="X46" i="15"/>
  <c r="Z46" s="1"/>
  <c r="D53" i="17" s="1"/>
  <c r="X45" i="15"/>
  <c r="Z45" s="1"/>
  <c r="D52" i="17" s="1"/>
  <c r="X44" i="15"/>
  <c r="Z44" s="1"/>
  <c r="D46" i="17" s="1"/>
  <c r="X43" i="15"/>
  <c r="Z43" s="1"/>
  <c r="D45" i="17" s="1"/>
  <c r="X42" i="15"/>
  <c r="Z42" s="1"/>
  <c r="D33" i="17" s="1"/>
  <c r="X41" i="15"/>
  <c r="Z41" s="1"/>
  <c r="D55" i="17" s="1"/>
  <c r="X40" i="15"/>
  <c r="Z40" s="1"/>
  <c r="D41" i="17" s="1"/>
  <c r="X39" i="15"/>
  <c r="Z39" s="1"/>
  <c r="D38" i="17" s="1"/>
  <c r="X38" i="15"/>
  <c r="Z38" s="1"/>
  <c r="D37" i="17" s="1"/>
  <c r="X37" i="15"/>
  <c r="Z37" s="1"/>
  <c r="D36" i="17" s="1"/>
  <c r="X36" i="15"/>
  <c r="Z36" s="1"/>
  <c r="D34" i="17" s="1"/>
  <c r="X35" i="15"/>
  <c r="Z35" s="1"/>
  <c r="D35" i="17" s="1"/>
  <c r="X34" i="15"/>
  <c r="Z34" s="1"/>
  <c r="D40" i="17" s="1"/>
  <c r="X33" i="15"/>
  <c r="Z33" s="1"/>
  <c r="D39" i="17" s="1"/>
  <c r="X32" i="15"/>
  <c r="X30"/>
  <c r="Z30" s="1"/>
  <c r="D97" i="17" s="1"/>
  <c r="X29" i="15"/>
  <c r="Z29" s="1"/>
  <c r="D96" i="17" s="1"/>
  <c r="X28" i="15"/>
  <c r="Z28" s="1"/>
  <c r="D93" i="17" s="1"/>
  <c r="X27" i="15"/>
  <c r="Z27" s="1"/>
  <c r="D95" i="17" s="1"/>
  <c r="X26" i="15"/>
  <c r="Z26" s="1"/>
  <c r="D94" i="17" s="1"/>
  <c r="X25" i="15"/>
  <c r="Z25" s="1"/>
  <c r="D92" i="17" s="1"/>
  <c r="X24" i="15"/>
  <c r="Z24" s="1"/>
  <c r="D91" i="17" s="1"/>
  <c r="X23" i="15"/>
  <c r="Z23" s="1"/>
  <c r="D84" i="17" s="1"/>
  <c r="X22" i="15"/>
  <c r="Z22" s="1"/>
  <c r="D87" i="17" s="1"/>
  <c r="X21" i="15"/>
  <c r="Z21" s="1"/>
  <c r="D80" i="17" s="1"/>
  <c r="X20" i="15"/>
  <c r="Z20" s="1"/>
  <c r="D83" i="17" s="1"/>
  <c r="X19" i="15"/>
  <c r="Z19" s="1"/>
  <c r="D81" i="17" s="1"/>
  <c r="X18" i="15"/>
  <c r="Z18" s="1"/>
  <c r="D82" i="17" s="1"/>
  <c r="X17" i="15"/>
  <c r="Z17" s="1"/>
  <c r="D86" i="17" s="1"/>
  <c r="X16" i="15"/>
  <c r="Z16" s="1"/>
  <c r="D85" i="17" s="1"/>
  <c r="X15" i="15"/>
  <c r="Z15" s="1"/>
  <c r="D79" i="17" s="1"/>
  <c r="X14" i="15"/>
  <c r="Z14" s="1"/>
  <c r="D78" i="17" s="1"/>
  <c r="X13" i="15"/>
  <c r="Z13" s="1"/>
  <c r="D66" i="17" s="1"/>
  <c r="X12" i="15"/>
  <c r="Z12" s="1"/>
  <c r="D88" i="17" s="1"/>
  <c r="X11" i="15"/>
  <c r="Z11" s="1"/>
  <c r="D74" i="17" s="1"/>
  <c r="X10" i="15"/>
  <c r="Z10" s="1"/>
  <c r="D71" i="17" s="1"/>
  <c r="X9" i="15"/>
  <c r="Z9" s="1"/>
  <c r="D70" i="17" s="1"/>
  <c r="X8" i="15"/>
  <c r="Z8" s="1"/>
  <c r="D69" i="17" s="1"/>
  <c r="X7" i="15"/>
  <c r="Z7" s="1"/>
  <c r="D67" i="17" s="1"/>
  <c r="X6" i="15"/>
  <c r="Z6" s="1"/>
  <c r="D68" i="17" s="1"/>
  <c r="X5" i="15"/>
  <c r="Z5" s="1"/>
  <c r="D73" i="17" s="1"/>
  <c r="X4" i="15"/>
  <c r="Z4" s="1"/>
  <c r="D72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2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W36" l="1"/>
  <c r="AV34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 s="1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P22" s="1"/>
  <c r="P23" s="1"/>
  <c r="P24" s="1"/>
  <c r="J22" i="10" l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1"/>
  <c r="Q21" s="1"/>
  <c r="H22" i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K23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O22"/>
  <c r="M22" s="1"/>
  <c r="N22" s="1"/>
  <c r="P23"/>
  <c r="Q23" s="1"/>
  <c r="Z21"/>
  <c r="AB21" s="1"/>
  <c r="AC21" s="1"/>
  <c r="S21"/>
  <c r="O28" i="1"/>
  <c r="P28" s="1"/>
  <c r="N29"/>
  <c r="C26" i="10"/>
  <c r="O23"/>
  <c r="M23" s="1"/>
  <c r="N23" s="1"/>
  <c r="K24"/>
  <c r="W23"/>
  <c r="AG23" s="1"/>
  <c r="X22" l="1"/>
  <c r="AA22" s="1"/>
  <c r="AF22"/>
  <c r="R22"/>
  <c r="T22" s="1"/>
  <c r="U22" s="1"/>
  <c r="P24"/>
  <c r="P25" s="1"/>
  <c r="AF23"/>
  <c r="R23"/>
  <c r="T23" s="1"/>
  <c r="U23" s="1"/>
  <c r="K25"/>
  <c r="O24"/>
  <c r="M24" s="1"/>
  <c r="N24" s="1"/>
  <c r="W24"/>
  <c r="AG24" s="1"/>
  <c r="X23"/>
  <c r="N30" i="1"/>
  <c r="O29"/>
  <c r="P29" s="1"/>
  <c r="C27" i="10"/>
  <c r="Z22" l="1"/>
  <c r="AB22" s="1"/>
  <c r="AC22" s="1"/>
  <c r="S22"/>
  <c r="Q24"/>
  <c r="S23"/>
  <c r="AF24"/>
  <c r="R24"/>
  <c r="T24" s="1"/>
  <c r="U24" s="1"/>
  <c r="X24"/>
  <c r="Z24" s="1"/>
  <c r="AB24" s="1"/>
  <c r="AC24" s="1"/>
  <c r="Q25"/>
  <c r="W25"/>
  <c r="AG25" s="1"/>
  <c r="O25"/>
  <c r="M25" s="1"/>
  <c r="N25" s="1"/>
  <c r="P26"/>
  <c r="K26"/>
  <c r="AA23"/>
  <c r="Z23"/>
  <c r="AB23" s="1"/>
  <c r="AC23" s="1"/>
  <c r="C28"/>
  <c r="N31" i="1"/>
  <c r="O30"/>
  <c r="P30" s="1"/>
  <c r="S24" i="10" l="1"/>
  <c r="X25"/>
  <c r="AA25" s="1"/>
  <c r="AA24"/>
  <c r="R25"/>
  <c r="S25" s="1"/>
  <c r="AF25"/>
  <c r="O26"/>
  <c r="M26" s="1"/>
  <c r="N26" s="1"/>
  <c r="P27"/>
  <c r="W26"/>
  <c r="AG26" s="1"/>
  <c r="K27"/>
  <c r="Q26"/>
  <c r="N32" i="1"/>
  <c r="O31"/>
  <c r="P31" s="1"/>
  <c r="C29" i="10"/>
  <c r="Z25" l="1"/>
  <c r="AB25" s="1"/>
  <c r="AC25" s="1"/>
  <c r="T25"/>
  <c r="U25" s="1"/>
  <c r="X26"/>
  <c r="AA26" s="1"/>
  <c r="AF26"/>
  <c r="Q27"/>
  <c r="N33" i="1"/>
  <c r="O32"/>
  <c r="P32" s="1"/>
  <c r="R26" i="10"/>
  <c r="K28"/>
  <c r="P28"/>
  <c r="W27"/>
  <c r="AG27" s="1"/>
  <c r="O27"/>
  <c r="M27" s="1"/>
  <c r="N27" s="1"/>
  <c r="C30"/>
  <c r="Z26" l="1"/>
  <c r="AB26" s="1"/>
  <c r="AC26" s="1"/>
  <c r="AF27"/>
  <c r="S26"/>
  <c r="T26"/>
  <c r="U26" s="1"/>
  <c r="R27"/>
  <c r="K29"/>
  <c r="O28"/>
  <c r="M28" s="1"/>
  <c r="N28" s="1"/>
  <c r="P29"/>
  <c r="W28"/>
  <c r="AG28" s="1"/>
  <c r="C31"/>
  <c r="N34" i="1"/>
  <c r="O33"/>
  <c r="P33" s="1"/>
  <c r="X27" i="10"/>
  <c r="Q28"/>
  <c r="AF28" l="1"/>
  <c r="X28"/>
  <c r="AA28" s="1"/>
  <c r="Q29"/>
  <c r="K30"/>
  <c r="O29"/>
  <c r="M29" s="1"/>
  <c r="N29" s="1"/>
  <c r="W29"/>
  <c r="AG29" s="1"/>
  <c r="P30"/>
  <c r="O34" i="1"/>
  <c r="P34" s="1"/>
  <c r="N35"/>
  <c r="R28" i="10"/>
  <c r="C32"/>
  <c r="Z27"/>
  <c r="AB27" s="1"/>
  <c r="AC27" s="1"/>
  <c r="AA27"/>
  <c r="S27"/>
  <c r="T27"/>
  <c r="U27" s="1"/>
  <c r="Z28" l="1"/>
  <c r="AB28" s="1"/>
  <c r="AC28" s="1"/>
  <c r="C33"/>
  <c r="S28"/>
  <c r="T28"/>
  <c r="U28" s="1"/>
  <c r="AF29"/>
  <c r="N36" i="1"/>
  <c r="O35"/>
  <c r="P35" s="1"/>
  <c r="W30" i="10"/>
  <c r="AG30" s="1"/>
  <c r="P31"/>
  <c r="K31"/>
  <c r="O30"/>
  <c r="M30" s="1"/>
  <c r="N30" s="1"/>
  <c r="R29"/>
  <c r="X29"/>
  <c r="Q30"/>
  <c r="R30" l="1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P32"/>
  <c r="C34"/>
  <c r="Z29"/>
  <c r="AB29" s="1"/>
  <c r="AC29" s="1"/>
  <c r="AA29"/>
  <c r="Q31"/>
  <c r="X31" l="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StrategyTester
из тестера стратегий МТ4  и анализ статистики сеток.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Загрузка в эксель файла формата StrategyTester
из тестера стратегий МТ5  и анализ статистики сеток.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AL8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 из Истории счета МТ4 и анализ статистики сеток.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Загрузка в эксель файла формата DetailedStatement
из MyFxBook и анализ статистики сеток.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4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<sst xmlns="http://schemas.openxmlformats.org/spreadsheetml/2006/main" count="1205" uniqueCount="653">
  <si>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</si>
  <si>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</si>
  <si>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</si>
  <si>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</si>
  <si>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</si>
  <si>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</si>
  <si>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</si>
  <si>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</si>
  <si>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</si>
  <si>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</si>
  <si>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</si>
  <si>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</si>
  <si>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</si>
  <si>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</si>
  <si>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</si>
  <si>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</si>
  <si>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</si>
  <si>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</si>
  <si>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</si>
  <si>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</si>
  <si>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</si>
  <si>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</si>
  <si>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</si>
  <si>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</si>
  <si>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</si>
  <si>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</si>
  <si>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</si>
  <si>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</si>
  <si>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</si>
  <si>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</si>
  <si>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</si>
  <si>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</si>
  <si>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</si>
  <si>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</si>
  <si>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</si>
  <si>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</si>
  <si>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</si>
  <si>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</si>
  <si>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</si>
  <si>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</si>
  <si>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</si>
  <si>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</si>
  <si>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</si>
  <si>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</si>
  <si>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</si>
  <si>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</si>
  <si>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</si>
  <si>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</si>
  <si>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</si>
  <si>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</si>
  <si>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</si>
  <si>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</si>
  <si>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</si>
  <si>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</si>
  <si>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</si>
  <si>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</si>
  <si>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</si>
  <si>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</si>
  <si>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</si>
  <si>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</si>
  <si>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</si>
  <si>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</si>
  <si>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</si>
  <si>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</si>
  <si>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</si>
  <si>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</si>
  <si>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</si>
  <si>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</si>
  <si>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</si>
  <si>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</si>
  <si>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</si>
  <si>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</si>
  <si>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</si>
  <si>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</si>
  <si>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</si>
  <si>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</si>
  <si>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</si>
  <si>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</si>
  <si>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</si>
  <si>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</si>
  <si>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</si>
  <si>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</si>
  <si>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</si>
  <si>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</si>
  <si>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</si>
  <si>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</si>
  <si>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</si>
  <si>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</si>
  <si>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</si>
  <si>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</si>
  <si>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</si>
  <si>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</si>
  <si>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</si>
  <si>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</si>
  <si>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</si>
  <si>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</si>
  <si>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</si>
  <si>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</si>
  <si>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</si>
  <si>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</si>
  <si>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</si>
  <si>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</si>
  <si>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</si>
  <si>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</si>
  <si>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</si>
  <si>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</si>
  <si>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</si>
  <si>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</si>
  <si>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</si>
  <si>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</si>
  <si>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</si>
  <si>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</si>
  <si>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</si>
  <si>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</si>
  <si>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</si>
  <si>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</si>
  <si>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</si>
  <si>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</si>
  <si>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</si>
  <si>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</si>
  <si>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</si>
  <si>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</si>
  <si>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</si>
  <si>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</si>
  <si>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</si>
  <si>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</si>
  <si>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</si>
  <si>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</si>
  <si>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</si>
  <si>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</si>
  <si>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</si>
  <si>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</si>
  <si>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</si>
  <si>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</si>
  <si>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</si>
  <si>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</si>
  <si>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</si>
  <si>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</si>
  <si>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</si>
  <si>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</si>
  <si>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</si>
  <si>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</si>
  <si>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</si>
  <si>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</si>
  <si>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</si>
  <si>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</si>
  <si>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</si>
  <si>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</si>
  <si>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</si>
  <si>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</si>
  <si>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</si>
  <si>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</si>
  <si>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</si>
  <si>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</si>
  <si>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</si>
  <si>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</si>
  <si>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</si>
  <si>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</si>
  <si>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</si>
  <si>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</si>
  <si>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</si>
  <si>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</si>
  <si>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</si>
  <si>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</si>
  <si>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</si>
  <si>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</si>
  <si>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</si>
  <si>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</si>
  <si>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</si>
  <si>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</si>
  <si>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</si>
  <si>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</si>
  <si>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</si>
  <si>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</si>
  <si>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</si>
  <si>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</si>
  <si>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</si>
  <si>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</si>
  <si>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</si>
  <si>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</si>
  <si>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</si>
  <si>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</si>
  <si>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</si>
  <si>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</si>
  <si>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</si>
  <si>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</si>
  <si>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</si>
  <si>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</si>
  <si>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</si>
  <si>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</si>
  <si>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</si>
  <si>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</si>
  <si>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</si>
  <si>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</si>
  <si>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</si>
  <si>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</si>
  <si>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</si>
  <si>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</si>
  <si>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</si>
  <si>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</si>
  <si>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</si>
  <si>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</si>
  <si>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</si>
  <si>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</si>
  <si>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</si>
  <si>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</si>
  <si>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</si>
  <si>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</si>
  <si>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</si>
  <si>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</si>
  <si>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</si>
  <si>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</si>
  <si>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</si>
  <si>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</si>
  <si>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</si>
  <si>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</si>
  <si>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</si>
  <si>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</si>
  <si>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</si>
  <si>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</si>
  <si>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VolCandleMaxSize</t>
  </si>
  <si>
    <t>VolStopTradeTimining</t>
  </si>
  <si>
    <t>TradeStartHour</t>
  </si>
  <si>
    <t>TradeEndHour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</si>
  <si>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</si>
  <si>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</si>
  <si>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</si>
  <si>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</si>
  <si>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</si>
  <si>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</si>
  <si>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</si>
  <si>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</si>
  <si>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</si>
  <si>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</si>
  <si>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</si>
  <si>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</si>
  <si>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</si>
  <si>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</si>
  <si>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</si>
  <si>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</si>
  <si>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</si>
  <si>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</si>
  <si>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MaxSpread=5</t>
  </si>
  <si>
    <t>MinLeverage=0</t>
  </si>
  <si>
    <t>MaxTradePairs=0</t>
  </si>
  <si>
    <t>CurrencyBlock=0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</si>
  <si>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</si>
  <si>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</si>
  <si>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</si>
  <si>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</si>
  <si>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</si>
  <si>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</si>
  <si>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CloseAllOrders_ByDrawdownPercent=0</t>
  </si>
  <si>
    <t>S_CalcLotType=0</t>
  </si>
  <si>
    <t>S_MaxLotCoef=0</t>
  </si>
  <si>
    <t>S_TakeProffitType=1</t>
  </si>
  <si>
    <t>S_TakeProffit_Level2=0</t>
  </si>
  <si>
    <t>S_TakeProffit_Level2FixPips=0</t>
  </si>
  <si>
    <t>B_GridLevel=3</t>
  </si>
  <si>
    <t>B_GridStep_AddPips=1</t>
  </si>
  <si>
    <t>B_CalcLotType=0</t>
  </si>
  <si>
    <t>B_CurrencyForMinLot=0</t>
  </si>
  <si>
    <t>B_MultStart=3</t>
  </si>
  <si>
    <t>B_MultLevel3=8</t>
  </si>
  <si>
    <t>B_Mult3=11</t>
  </si>
  <si>
    <t>B_MaxLotCoef=0</t>
  </si>
  <si>
    <t>B_TakeProffitType=1</t>
  </si>
  <si>
    <t>B_TakeProffit_Level1Corr=1</t>
  </si>
  <si>
    <t>B_TakeProffit_Level1_5Corr=-1</t>
  </si>
  <si>
    <t>B_TakeProffit_Level2=0</t>
  </si>
  <si>
    <t>B_TakeProffit_Level2FixPips=0</t>
  </si>
  <si>
    <t>S_GapMinPercent=0</t>
  </si>
  <si>
    <t>B_GapMinPercent=0</t>
  </si>
  <si>
    <t>VolCandleTF=1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</si>
  <si>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</si>
  <si>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</si>
  <si>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</si>
  <si>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</si>
  <si>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</si>
  <si>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</si>
  <si>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</si>
  <si>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</si>
  <si>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</si>
  <si>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</si>
  <si>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</si>
  <si>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</si>
  <si>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</si>
  <si>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</si>
  <si>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</si>
  <si>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</si>
  <si>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</si>
  <si>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</si>
  <si>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</si>
  <si>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</si>
  <si>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</si>
  <si>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</si>
  <si>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</si>
  <si>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</si>
  <si>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</si>
  <si>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</si>
  <si>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</si>
  <si>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</si>
  <si>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</si>
  <si>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</si>
  <si>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</si>
  <si>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</si>
  <si>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</si>
  <si>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</si>
  <si>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</si>
  <si>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</si>
  <si>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</si>
  <si>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</si>
  <si>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</si>
  <si>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</si>
  <si>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</si>
  <si>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</si>
  <si>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</si>
  <si>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</si>
  <si>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</si>
  <si>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</si>
  <si>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</si>
  <si>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</si>
  <si>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</si>
  <si>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</si>
  <si>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</si>
  <si>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</si>
  <si>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</si>
  <si>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</si>
  <si>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</si>
  <si>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</si>
  <si>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</si>
  <si>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</si>
  <si>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</si>
  <si>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</si>
  <si>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</si>
  <si>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</si>
  <si>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</si>
  <si>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</si>
  <si>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</si>
  <si>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</si>
  <si>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</si>
  <si>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</si>
  <si>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</si>
  <si>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</si>
  <si>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</si>
  <si>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</si>
  <si>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</si>
  <si>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</si>
  <si>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</si>
  <si>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</si>
  <si>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</si>
  <si>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</si>
  <si>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</si>
  <si>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</si>
  <si>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</si>
  <si>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</si>
  <si>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</si>
  <si>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</si>
  <si>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</si>
  <si>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</si>
  <si>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</si>
  <si>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</si>
  <si>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</si>
  <si>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</si>
  <si>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</si>
  <si>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</si>
  <si>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</si>
  <si>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</si>
  <si>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</si>
  <si>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</si>
  <si>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</si>
  <si>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</si>
  <si>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</si>
  <si>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</si>
  <si>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</si>
  <si>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</si>
  <si>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</si>
  <si>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</si>
  <si>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</si>
  <si>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</si>
  <si>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</si>
  <si>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</si>
  <si>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</si>
  <si>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</si>
  <si>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</si>
  <si>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</si>
  <si>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</si>
  <si>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</si>
  <si>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</si>
  <si>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</si>
  <si>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</si>
  <si>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</si>
  <si>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</si>
  <si>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</si>
  <si>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</si>
  <si>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</si>
  <si>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</si>
  <si>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</si>
  <si>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</si>
  <si>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</si>
  <si>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CloseAllOrders_EveryDay_Hour=0</t>
  </si>
  <si>
    <t>CloseAllOrders_EveryDay_Minute=0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</si>
  <si>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</si>
  <si>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</si>
  <si>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</si>
  <si>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</si>
  <si>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</si>
  <si>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</si>
  <si>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B_MinLot=0.01</t>
  </si>
  <si>
    <t>B_MultCorr=0.01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</si>
  <si>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</si>
  <si>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</si>
  <si>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</si>
  <si>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</si>
  <si>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</si>
  <si>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</si>
  <si>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</si>
  <si>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</si>
  <si>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</si>
  <si>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</si>
  <si>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</si>
  <si>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</si>
  <si>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</si>
  <si>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</si>
  <si>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</si>
  <si>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</si>
  <si>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</si>
  <si>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</si>
  <si>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</si>
  <si>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</si>
  <si>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</si>
  <si>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</si>
  <si>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</si>
  <si>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</si>
  <si>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</si>
  <si>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</si>
  <si>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</si>
  <si>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</si>
  <si>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</si>
  <si>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</si>
  <si>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</si>
  <si>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</si>
  <si>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</si>
  <si>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</si>
  <si>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</si>
  <si>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</si>
  <si>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</si>
  <si>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</si>
  <si>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</si>
  <si>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</si>
  <si>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</si>
  <si>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ReflectSellSettingsToBuy=1</t>
  </si>
  <si>
    <t>MaxSpreadStopTradingTimining=30</t>
  </si>
  <si>
    <t>CloseAllOrders_ByDrawdownMoney=0</t>
  </si>
  <si>
    <t>CloseAllOrders_ByDrawdown_StopTrade=0</t>
  </si>
  <si>
    <t>S_MaxOpenOrders=15</t>
  </si>
  <si>
    <t>S_Grid3=0</t>
  </si>
  <si>
    <t>S_Grid3Add=0</t>
  </si>
  <si>
    <t>S_GridStop=0</t>
  </si>
  <si>
    <t>S_MultStop=0</t>
  </si>
  <si>
    <t>B_MaxOpenOrders=15</t>
  </si>
  <si>
    <t>B_GridStep_Level2=10</t>
  </si>
  <si>
    <t>B_GridStep_Level2_AddPips=7</t>
  </si>
  <si>
    <t>B_Grid3=0</t>
  </si>
  <si>
    <t>B_Grid3Add=0</t>
  </si>
  <si>
    <t>B_GridStop=0</t>
  </si>
  <si>
    <t>B_MultLevel2=5</t>
  </si>
  <si>
    <t>B_MultСorrLevel3=0.02</t>
  </si>
  <si>
    <t>B_Mult3Add=0.03</t>
  </si>
  <si>
    <t>B_MultStop=0</t>
  </si>
  <si>
    <t>B_TakeProffit_Level1=4</t>
  </si>
  <si>
    <t>B_TakeProffit_Level1_5=12</t>
  </si>
  <si>
    <t>Наименование сета</t>
  </si>
  <si>
    <t>SELL</t>
  </si>
  <si>
    <t>BUY</t>
  </si>
  <si>
    <t>Результаты тестирования</t>
  </si>
  <si>
    <t>Length</t>
  </si>
  <si>
    <t>Min депо</t>
  </si>
  <si>
    <t>Начальный депозит</t>
  </si>
  <si>
    <t>Период тестирования</t>
  </si>
  <si>
    <t>Чистая прибыль</t>
  </si>
  <si>
    <t>Максимальная просадка</t>
  </si>
  <si>
    <t>Рентабельность месяц</t>
  </si>
  <si>
    <t>Рентабельность год</t>
  </si>
  <si>
    <t>SELL сетки - настройки шагов, количества колен и длины</t>
  </si>
  <si>
    <t>BUY сетки - настройки шагов, количества колен и длины</t>
  </si>
  <si>
    <t>Директория</t>
  </si>
  <si>
    <t>Max Open Orders</t>
  </si>
  <si>
    <t>Grid Step</t>
  </si>
  <si>
    <t>Min Lot</t>
  </si>
  <si>
    <t>Reflect Sell Settings To Buy</t>
  </si>
  <si>
    <t>Take Proffit</t>
  </si>
  <si>
    <t>Название отчета</t>
  </si>
  <si>
    <t>Прочее</t>
  </si>
  <si>
    <t>Примечание</t>
  </si>
  <si>
    <t>Дата обновления базы данных</t>
  </si>
  <si>
    <t>Фильтр - Запрет открывать ордера, если импульс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</si>
  <si>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</si>
  <si>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</si>
  <si>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TradeStartMinute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</si>
  <si>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</si>
  <si>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</si>
  <si>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</si>
  <si>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</si>
  <si>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</si>
  <si>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main_settings_1_43_1065_23_34_12_04_2017=Общие настройки и управление торгами</t>
  </si>
  <si>
    <t>MagicNumber=2147483647</t>
  </si>
  <si>
    <t>AddComment=ADX для опта 3</t>
  </si>
  <si>
    <t>filters_part_1_43_1065_23_34_12_04_2017=Фильтры спрэда и одновременно торгуемых пар и валют</t>
  </si>
  <si>
    <t>MinTimeStep=700</t>
  </si>
  <si>
    <t>trade_control_by_drawdown_1_43_1065_23_34_12_04_2017=Управление торгами в зависимости от просадки</t>
  </si>
  <si>
    <t>No1Order_ByDrawdownPercent=3</t>
  </si>
  <si>
    <t>CloseAllOrders_ByProfitMoney=100</t>
  </si>
  <si>
    <t>sell_step_settings_1_43_1065_23_34_12_04_2017=SELL сетки - настройки шагов, количества колен и длины</t>
  </si>
  <si>
    <t>S_GridStep=18</t>
  </si>
  <si>
    <t>S_GridLevel=3</t>
  </si>
  <si>
    <t>S_GridStep_AddPips=1</t>
  </si>
  <si>
    <t>S_GridStep_Level2=10</t>
  </si>
  <si>
    <t>S_GridStep_Level2_AddPips=7</t>
  </si>
  <si>
    <t>sell_lot_settings_1_43_1065_23_34_12_04_2017=SELL сетки - min ордер и множители лота всех колен</t>
  </si>
  <si>
    <t>S_CurrencyForMinLot=100</t>
  </si>
  <si>
    <t>S_Mult=3.8</t>
  </si>
  <si>
    <t>S_MultStart=2</t>
  </si>
  <si>
    <t>S_MultLevel2=5</t>
  </si>
  <si>
    <t>S_MultCorr=0.01</t>
  </si>
  <si>
    <t>S_MultLevel3=8</t>
  </si>
  <si>
    <t>S_MultСorrLevel3=0.02</t>
  </si>
  <si>
    <t>S_Mult3=11</t>
  </si>
  <si>
    <t>S_Mult3Add=0.03</t>
  </si>
  <si>
    <t>sell_tp_settings_1_43_1065_23_34_12_04_2017=SELL сетки: настройки TP (чистая прибыль) --&gt; [уровень_БУ]+ТР</t>
  </si>
  <si>
    <t>S_TakeProffit=5</t>
  </si>
  <si>
    <t>S_TakeProffit_Level1=4</t>
  </si>
  <si>
    <t>S_TakeProffit_Level1Corr=1</t>
  </si>
  <si>
    <t>S_TakeProffit_Level1_5=12</t>
  </si>
  <si>
    <t>S_TakeProffit_Level1_5Corr=-1</t>
  </si>
  <si>
    <t>buy_step_settings_1_43_1065_23_34_12_04_2017=BUY сетки - настройки шагов, количества колен и длины</t>
  </si>
  <si>
    <t>B_GridStep=20</t>
  </si>
  <si>
    <t>buy_lot_settings_1_43_1065_23_34_12_04_2017=BUY сетки - min ордер и множители лота всех колен</t>
  </si>
  <si>
    <t>B_Mult=1.4</t>
  </si>
  <si>
    <t>buy_tp_settings_1_43_1065_23_34_12_04_2017=BUY сетки: настройки TP (прибыль) --&gt; [уровень_БУ]+ТР</t>
  </si>
  <si>
    <t>B_TakeProffit=14</t>
  </si>
  <si>
    <t>Indicators_settings_1_43_1065_23_34_12_04_2017=Фильтры, ИНДИКАТОРНЫЙ вход Первым и/или Последующими ордерами</t>
  </si>
  <si>
    <t>use_ADX_for1Order=-1</t>
  </si>
  <si>
    <t>AdxTimeFrame1=5</t>
  </si>
  <si>
    <t>AdxPeriod1=50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</si>
  <si>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</si>
  <si>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</si>
  <si>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</si>
  <si>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</si>
  <si>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use_ADX_for_next_Order=7</t>
  </si>
  <si>
    <t>AdxTimeFrame=1</t>
  </si>
  <si>
    <t>AdxPeriod=27</t>
  </si>
  <si>
    <t>AdxLevel=1.8</t>
  </si>
  <si>
    <t>use_ADX_ds=0</t>
  </si>
  <si>
    <t>use_ADX_p3=0</t>
  </si>
  <si>
    <t>use_imp_for1Order=-1</t>
  </si>
  <si>
    <t>imp_indi_1order=2</t>
  </si>
  <si>
    <t>ImpTimeFrame1=30</t>
  </si>
  <si>
    <t>ImpPeriod1=8</t>
  </si>
  <si>
    <t>LGCoeff1=0.75</t>
  </si>
  <si>
    <t>ImpLevel1=1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</si>
  <si>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</si>
  <si>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</si>
  <si>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</si>
  <si>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</si>
  <si>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ImpPeriod=450</t>
  </si>
  <si>
    <t>LGCoeff=0.75</t>
  </si>
  <si>
    <t>ImpLevel=350</t>
  </si>
  <si>
    <t>without_indicator_settings_1_43_1065_23_34_12_04_2017=Настройки параметров и фильтров безиндикаторного входа</t>
  </si>
  <si>
    <t>OpenFirstOrderTF=10080</t>
  </si>
  <si>
    <t>CandlesToOpen1Order=1</t>
  </si>
  <si>
    <t>CandlesToOpen1Order_OpenClose=1</t>
  </si>
  <si>
    <t>CandlesToOpen1Order_MinPips=90</t>
  </si>
  <si>
    <t>CandlesToOpen1Order_MaxPips=500</t>
  </si>
  <si>
    <t>ReversSignalToOpen1Order=0</t>
  </si>
  <si>
    <t>GapControl=0</t>
  </si>
  <si>
    <t>GapMaxStopOrders=3</t>
  </si>
  <si>
    <t>S_GapMinPips=10</t>
  </si>
  <si>
    <t>Use_trend_indicator_settings1_1_43_1065_23_34_12_04_2017=Параметры трендового фильтра.</t>
  </si>
  <si>
    <t>Use_imp_indicator_settings1_1_43_1065_23_34_12_04_2017=Параметры импульсного фильтра.</t>
  </si>
  <si>
    <t>gap_settings_1_43_1065_23_34_12_04_2017=Настройки блока выявления и обработки гэпов</t>
  </si>
  <si>
    <t>GapMinDistanceFromMarket=4</t>
  </si>
  <si>
    <t>S_GapLotKoef=0.5</t>
  </si>
  <si>
    <t>S_GapLastOrderKoef=2</t>
  </si>
  <si>
    <t>B_GapMinPips=10</t>
  </si>
  <si>
    <t>B_GapLotKoef=0.5</t>
  </si>
  <si>
    <t>B_GapLastOrderKoef=2</t>
  </si>
  <si>
    <t>vol_filter_settings_1_43_1065_23_34_12_04_2017=Фильтр - Запрет открывать ордера, если импульс</t>
  </si>
  <si>
    <t>VolCandleMaxSize=15</t>
  </si>
  <si>
    <t>VolStopTradeTimining=60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</si>
  <si>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</si>
  <si>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</si>
  <si>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sheduler_new_positio_pause_settings_1_43_1065_23_34_12_04_2017=№2 Однократно: от и до - запрещено открывать любые новые позиции</t>
  </si>
  <si>
    <t>sheduler_trade_day_settings_1_43_1065_23_34_12_04_2017=№3 Ежедневно: можно открывать 1-е ордера сеток - 10 интервалов</t>
  </si>
  <si>
    <t>sheduler_trade_pause_settings_1_43_1065_23_34_12_04_2017=№4 Однократно: от и до - запрещено открывать любые ордера</t>
  </si>
  <si>
    <t>sheduler_trade_stop_settings_1_43_1065_23_34_12_04_2017=№5 Ежедневно - до 10 интервалов запрета открывать любые ордера</t>
  </si>
  <si>
    <t>sheduler_close_all_order_settings_1_43_1065_23_34_12_04_2017=№6 Ежедневно - закрытие обеих сеток в одно время</t>
  </si>
  <si>
    <t>other_settings_1_43_1065_23_34_12_04_2017====Прочие общие настройки</t>
  </si>
  <si>
    <t>ShowComments=1</t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</si>
  <si>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</si>
  <si>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</si>
  <si>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</si>
  <si>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</si>
  <si>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</si>
  <si>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</si>
  <si>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</si>
  <si>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EURJPY</t>
  </si>
  <si>
    <t>main_settings_1_43_1065_23_34_12_04_2017</t>
  </si>
  <si>
    <t>filters_part_1_43_1065_23_34_12_04_2017</t>
  </si>
  <si>
    <t>trade_control_by_drawdown_1_43_1065_23_34_12_04_2017</t>
  </si>
  <si>
    <t>sell_step_settings_1_43_1065_23_34_12_04_2017</t>
  </si>
  <si>
    <t>sell_lot_settings_1_43_1065_23_34_12_04_2017</t>
  </si>
  <si>
    <t>sell_tp_settings_1_43_1065_23_34_12_04_2017</t>
  </si>
  <si>
    <t>SELL сетки: настройки TP (чистая прибыль) ==&gt; [уровень_БУ]+ТР</t>
  </si>
  <si>
    <t>buy_step_settings_1_43_1065_23_34_12_04_2017</t>
  </si>
  <si>
    <t>buy_lot_settings_1_43_1065_23_34_12_04_2017</t>
  </si>
  <si>
    <t>buy_tp_settings_1_43_1065_23_34_12_04_2017</t>
  </si>
  <si>
    <t>BUY сетки: настройки TP (прибыль) ==&gt; [уровень_БУ]+ТР</t>
  </si>
  <si>
    <t>without_indicator_settings_1_43_1065_23_34_12_04_2017</t>
  </si>
  <si>
    <t>gap_settings_1_43_1065_23_34_12_04_2017</t>
  </si>
  <si>
    <t>vol_filter_settings_1_43_1065_23_34_12_04_2017</t>
  </si>
  <si>
    <t>sheduler_settings_1_43_1065_23_34_12_04_2017</t>
  </si>
  <si>
    <t>sheduler_trade_week_settings_1_43_1065_23_34_12_04_2017</t>
  </si>
  <si>
    <t>sheduler_new_positio_pause_settings_1_43_1065_23_34_12_04_2017</t>
  </si>
  <si>
    <t>Статистика сеток из отчета тестера стратегий MT4</t>
  </si>
  <si>
    <t>(EA) - Setka v1.43 - eurjpy - #1 D3 K33.htm</t>
  </si>
  <si>
    <t>(ea) - setka v1.43 - eurjpy - #1 d3 k33.htm.set</t>
  </si>
  <si>
    <t>День (D1)</t>
  </si>
  <si>
    <t>(2019.01.01 - 2019.09.23)</t>
  </si>
  <si>
    <t>68.50 (72.41%)</t>
  </si>
  <si>
    <t>Рентабельность (месяц)</t>
  </si>
  <si>
    <t>(год)</t>
  </si>
  <si>
    <t>1970.01.01 00:00</t>
  </si>
  <si>
    <t>Итог</t>
  </si>
  <si>
    <t>Данные</t>
  </si>
  <si>
    <t>Sell+Buy %</t>
  </si>
  <si>
    <t>Sell %</t>
  </si>
  <si>
    <t>Итог Sell+Buy %</t>
  </si>
  <si>
    <t>Итог Sell %</t>
  </si>
  <si>
    <t>Buy %</t>
  </si>
  <si>
    <t>Итог Buy %</t>
  </si>
  <si>
    <t>Годы</t>
  </si>
  <si>
    <t>2019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</si>
  <si>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</si>
  <si>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</si>
  <si>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</si>
  <si>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</si>
  <si>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</si>
  <si>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</si>
  <si>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</si>
  <si>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</si>
  <si>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</si>
  <si>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Количество сеток</t>
  </si>
</sst>
</file>

<file path=xl/styles.xml><?xml version="1.0" encoding="utf-8"?>
<styleSheet xmlns="http://schemas.openxmlformats.org/spreadsheetml/2006/main">
  <numFmts count="18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</numFmts>
  <fonts count="9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8" tint="0.5999938962981048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9" fontId="5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552">
    <xf numFmtId="0" fontId="0" fillId="0" borderId="0" xfId="0"/>
    <xf numFmtId="2" fontId="13" fillId="0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Border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165" fontId="15" fillId="0" borderId="0" xfId="0" applyNumberFormat="1" applyFont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 vertical="center"/>
    </xf>
    <xf numFmtId="2" fontId="7" fillId="0" borderId="2" xfId="0" applyNumberFormat="1" applyFont="1" applyBorder="1" applyAlignment="1" applyProtection="1">
      <alignment horizontal="center"/>
    </xf>
    <xf numFmtId="2" fontId="7" fillId="2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Border="1" applyAlignment="1" applyProtection="1">
      <alignment horizontal="center"/>
    </xf>
    <xf numFmtId="2" fontId="7" fillId="3" borderId="3" xfId="0" applyNumberFormat="1" applyFont="1" applyFill="1" applyBorder="1" applyAlignment="1" applyProtection="1">
      <alignment horizontal="center"/>
    </xf>
    <xf numFmtId="164" fontId="7" fillId="0" borderId="4" xfId="0" applyNumberFormat="1" applyFont="1" applyFill="1" applyBorder="1" applyAlignment="1" applyProtection="1">
      <alignment horizont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2" fontId="7" fillId="2" borderId="5" xfId="0" applyNumberFormat="1" applyFont="1" applyFill="1" applyBorder="1" applyAlignment="1" applyProtection="1">
      <alignment horizontal="center"/>
    </xf>
    <xf numFmtId="2" fontId="7" fillId="2" borderId="2" xfId="0" applyNumberFormat="1" applyFont="1" applyFill="1" applyBorder="1" applyAlignment="1" applyProtection="1">
      <alignment horizontal="center"/>
    </xf>
    <xf numFmtId="164" fontId="7" fillId="2" borderId="4" xfId="0" applyNumberFormat="1" applyFont="1" applyFill="1" applyBorder="1" applyAlignment="1" applyProtection="1">
      <alignment horizont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2" fontId="7" fillId="0" borderId="7" xfId="0" applyNumberFormat="1" applyFont="1" applyBorder="1" applyAlignment="1" applyProtection="1">
      <alignment horizontal="center"/>
    </xf>
    <xf numFmtId="2" fontId="7" fillId="2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Border="1" applyAlignment="1" applyProtection="1">
      <alignment horizontal="center"/>
    </xf>
    <xf numFmtId="2" fontId="7" fillId="3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165" fontId="21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8" fillId="0" borderId="0" xfId="0" applyFont="1" applyProtection="1"/>
    <xf numFmtId="0" fontId="14" fillId="0" borderId="0" xfId="0" applyFont="1" applyFill="1" applyBorder="1" applyProtection="1"/>
    <xf numFmtId="0" fontId="14" fillId="4" borderId="0" xfId="0" applyFont="1" applyFill="1" applyBorder="1" applyProtection="1"/>
    <xf numFmtId="0" fontId="14" fillId="3" borderId="0" xfId="0" applyFont="1" applyFill="1" applyBorder="1" applyProtection="1"/>
    <xf numFmtId="0" fontId="7" fillId="0" borderId="0" xfId="0" applyFont="1" applyProtection="1"/>
    <xf numFmtId="0" fontId="7" fillId="5" borderId="0" xfId="0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0" fontId="11" fillId="0" borderId="0" xfId="0" applyFont="1" applyProtection="1"/>
    <xf numFmtId="0" fontId="16" fillId="0" borderId="0" xfId="0" applyFont="1" applyProtection="1"/>
    <xf numFmtId="0" fontId="16" fillId="4" borderId="0" xfId="0" applyFont="1" applyFill="1" applyProtection="1"/>
    <xf numFmtId="0" fontId="16" fillId="3" borderId="0" xfId="0" applyFont="1" applyFill="1" applyProtection="1"/>
    <xf numFmtId="165" fontId="16" fillId="0" borderId="0" xfId="0" applyNumberFormat="1" applyFont="1" applyProtection="1"/>
    <xf numFmtId="165" fontId="16" fillId="4" borderId="0" xfId="0" applyNumberFormat="1" applyFont="1" applyFill="1" applyProtection="1"/>
    <xf numFmtId="165" fontId="16" fillId="3" borderId="0" xfId="0" applyNumberFormat="1" applyFont="1" applyFill="1" applyProtection="1"/>
    <xf numFmtId="165" fontId="7" fillId="0" borderId="0" xfId="0" applyNumberFormat="1" applyFont="1" applyProtection="1"/>
    <xf numFmtId="165" fontId="7" fillId="5" borderId="0" xfId="0" applyNumberFormat="1" applyFont="1" applyFill="1" applyProtection="1"/>
    <xf numFmtId="0" fontId="20" fillId="0" borderId="0" xfId="0" applyFont="1" applyProtection="1"/>
    <xf numFmtId="0" fontId="22" fillId="0" borderId="0" xfId="0" applyFont="1" applyProtection="1"/>
    <xf numFmtId="0" fontId="22" fillId="4" borderId="0" xfId="0" applyFont="1" applyFill="1" applyProtection="1"/>
    <xf numFmtId="0" fontId="22" fillId="3" borderId="0" xfId="0" applyFont="1" applyFill="1" applyProtection="1"/>
    <xf numFmtId="0" fontId="23" fillId="0" borderId="0" xfId="0" applyFont="1" applyProtection="1"/>
    <xf numFmtId="0" fontId="23" fillId="5" borderId="0" xfId="0" applyFont="1" applyFill="1" applyProtection="1"/>
    <xf numFmtId="165" fontId="22" fillId="0" borderId="0" xfId="0" applyNumberFormat="1" applyFont="1" applyProtection="1"/>
    <xf numFmtId="165" fontId="22" fillId="4" borderId="0" xfId="0" applyNumberFormat="1" applyFont="1" applyFill="1" applyProtection="1"/>
    <xf numFmtId="0" fontId="7" fillId="4" borderId="0" xfId="0" applyFont="1" applyFill="1" applyProtection="1"/>
    <xf numFmtId="0" fontId="7" fillId="3" borderId="0" xfId="0" applyFont="1" applyFill="1" applyProtection="1"/>
    <xf numFmtId="0" fontId="8" fillId="2" borderId="10" xfId="0" applyFont="1" applyFill="1" applyBorder="1" applyAlignment="1" applyProtection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8" fillId="0" borderId="13" xfId="0" applyFont="1" applyBorder="1" applyAlignment="1" applyProtection="1">
      <alignment horizontal="center"/>
    </xf>
    <xf numFmtId="0" fontId="8" fillId="4" borderId="14" xfId="0" applyFont="1" applyFill="1" applyBorder="1" applyAlignment="1" applyProtection="1">
      <alignment horizontal="center"/>
    </xf>
    <xf numFmtId="0" fontId="8" fillId="0" borderId="15" xfId="0" applyFont="1" applyBorder="1" applyAlignment="1" applyProtection="1">
      <alignment horizontal="center"/>
    </xf>
    <xf numFmtId="0" fontId="8" fillId="3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5" borderId="14" xfId="0" applyFont="1" applyFill="1" applyBorder="1" applyAlignment="1" applyProtection="1">
      <alignment horizontal="center"/>
    </xf>
    <xf numFmtId="0" fontId="7" fillId="2" borderId="16" xfId="0" applyFont="1" applyFill="1" applyBorder="1" applyProtection="1"/>
    <xf numFmtId="16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Border="1" applyProtection="1"/>
    <xf numFmtId="0" fontId="7" fillId="0" borderId="19" xfId="0" applyFont="1" applyBorder="1" applyProtection="1"/>
    <xf numFmtId="0" fontId="7" fillId="4" borderId="20" xfId="0" applyFont="1" applyFill="1" applyBorder="1" applyProtection="1"/>
    <xf numFmtId="0" fontId="7" fillId="0" borderId="21" xfId="0" applyFont="1" applyBorder="1" applyProtection="1"/>
    <xf numFmtId="0" fontId="7" fillId="3" borderId="20" xfId="0" applyFont="1" applyFill="1" applyBorder="1" applyProtection="1"/>
    <xf numFmtId="0" fontId="7" fillId="0" borderId="21" xfId="0" applyFont="1" applyFill="1" applyBorder="1" applyProtection="1"/>
    <xf numFmtId="0" fontId="7" fillId="5" borderId="20" xfId="0" applyFont="1" applyFill="1" applyBorder="1" applyProtection="1"/>
    <xf numFmtId="1" fontId="8" fillId="2" borderId="22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 applyProtection="1">
      <alignment horizontal="center"/>
    </xf>
    <xf numFmtId="2" fontId="7" fillId="5" borderId="3" xfId="0" applyNumberFormat="1" applyFont="1" applyFill="1" applyBorder="1" applyAlignment="1" applyProtection="1">
      <alignment horizontal="center"/>
    </xf>
    <xf numFmtId="1" fontId="8" fillId="2" borderId="23" xfId="0" applyNumberFormat="1" applyFont="1" applyFill="1" applyBorder="1" applyAlignment="1" applyProtection="1">
      <alignment horizontal="center"/>
    </xf>
    <xf numFmtId="2" fontId="7" fillId="4" borderId="8" xfId="0" applyNumberFormat="1" applyFont="1" applyFill="1" applyBorder="1" applyAlignment="1" applyProtection="1">
      <alignment horizontal="center"/>
    </xf>
    <xf numFmtId="2" fontId="7" fillId="5" borderId="8" xfId="0" applyNumberFormat="1" applyFont="1" applyFill="1" applyBorder="1" applyAlignment="1" applyProtection="1">
      <alignment horizontal="center"/>
    </xf>
    <xf numFmtId="1" fontId="13" fillId="0" borderId="0" xfId="0" applyNumberFormat="1" applyFont="1" applyFill="1" applyBorder="1" applyAlignment="1" applyProtection="1">
      <alignment horizontal="center"/>
      <protection locked="0"/>
    </xf>
    <xf numFmtId="1" fontId="14" fillId="0" borderId="0" xfId="0" applyNumberFormat="1" applyFont="1" applyFill="1" applyBorder="1" applyProtection="1"/>
    <xf numFmtId="1" fontId="14" fillId="4" borderId="0" xfId="0" applyNumberFormat="1" applyFont="1" applyFill="1" applyBorder="1" applyProtection="1"/>
    <xf numFmtId="1" fontId="14" fillId="3" borderId="0" xfId="0" applyNumberFormat="1" applyFont="1" applyFill="1" applyBorder="1" applyProtection="1"/>
    <xf numFmtId="1" fontId="7" fillId="5" borderId="0" xfId="0" applyNumberFormat="1" applyFont="1" applyFill="1" applyProtection="1"/>
    <xf numFmtId="171" fontId="15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Protection="1"/>
    <xf numFmtId="171" fontId="22" fillId="4" borderId="0" xfId="0" applyNumberFormat="1" applyFont="1" applyFill="1" applyProtection="1"/>
    <xf numFmtId="171" fontId="22" fillId="3" borderId="0" xfId="0" applyNumberFormat="1" applyFont="1" applyFill="1" applyProtection="1"/>
    <xf numFmtId="171" fontId="23" fillId="5" borderId="0" xfId="0" applyNumberFormat="1" applyFont="1" applyFill="1" applyProtection="1"/>
    <xf numFmtId="171" fontId="16" fillId="0" borderId="0" xfId="0" applyNumberFormat="1" applyFont="1" applyProtection="1"/>
    <xf numFmtId="171" fontId="16" fillId="4" borderId="0" xfId="0" applyNumberFormat="1" applyFont="1" applyFill="1" applyProtection="1"/>
    <xf numFmtId="171" fontId="16" fillId="3" borderId="0" xfId="0" applyNumberFormat="1" applyFont="1" applyFill="1" applyProtection="1"/>
    <xf numFmtId="171" fontId="7" fillId="5" borderId="0" xfId="0" applyNumberFormat="1" applyFont="1" applyFill="1" applyProtection="1"/>
    <xf numFmtId="0" fontId="13" fillId="0" borderId="0" xfId="0" applyFont="1" applyProtection="1"/>
    <xf numFmtId="0" fontId="17" fillId="0" borderId="0" xfId="0" applyFont="1" applyProtection="1"/>
    <xf numFmtId="0" fontId="15" fillId="0" borderId="0" xfId="0" applyFont="1" applyProtection="1"/>
    <xf numFmtId="0" fontId="21" fillId="0" borderId="0" xfId="0" applyFont="1" applyProtection="1"/>
    <xf numFmtId="172" fontId="7" fillId="0" borderId="2" xfId="0" applyNumberFormat="1" applyFont="1" applyBorder="1" applyAlignment="1" applyProtection="1">
      <alignment horizontal="center"/>
    </xf>
    <xf numFmtId="172" fontId="7" fillId="2" borderId="5" xfId="0" applyNumberFormat="1" applyFont="1" applyFill="1" applyBorder="1" applyAlignment="1" applyProtection="1">
      <alignment horizontal="center"/>
    </xf>
    <xf numFmtId="172" fontId="7" fillId="2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Border="1" applyAlignment="1" applyProtection="1">
      <alignment horizontal="center"/>
    </xf>
    <xf numFmtId="0" fontId="24" fillId="0" borderId="11" xfId="0" applyFont="1" applyFill="1" applyBorder="1" applyAlignment="1" applyProtection="1">
      <alignment horizontal="center"/>
    </xf>
    <xf numFmtId="172" fontId="7" fillId="6" borderId="5" xfId="0" applyNumberFormat="1" applyFont="1" applyFill="1" applyBorder="1" applyAlignment="1" applyProtection="1">
      <alignment horizontal="center"/>
    </xf>
    <xf numFmtId="172" fontId="7" fillId="6" borderId="24" xfId="0" applyNumberFormat="1" applyFont="1" applyFill="1" applyBorder="1" applyAlignment="1" applyProtection="1">
      <alignment horizontal="center"/>
    </xf>
    <xf numFmtId="171" fontId="24" fillId="0" borderId="1" xfId="0" applyNumberFormat="1" applyFont="1" applyFill="1" applyBorder="1" applyAlignment="1" applyProtection="1">
      <alignment horizontal="center" vertical="center"/>
    </xf>
    <xf numFmtId="171" fontId="24" fillId="2" borderId="1" xfId="0" applyNumberFormat="1" applyFont="1" applyFill="1" applyBorder="1" applyAlignment="1" applyProtection="1">
      <alignment horizontal="center" vertical="center"/>
    </xf>
    <xf numFmtId="171" fontId="24" fillId="0" borderId="6" xfId="0" applyNumberFormat="1" applyFont="1" applyFill="1" applyBorder="1" applyAlignment="1" applyProtection="1">
      <alignment horizontal="center" vertical="center"/>
    </xf>
    <xf numFmtId="2" fontId="7" fillId="6" borderId="5" xfId="0" applyNumberFormat="1" applyFont="1" applyFill="1" applyBorder="1" applyAlignment="1" applyProtection="1">
      <alignment horizontal="center"/>
    </xf>
    <xf numFmtId="2" fontId="7" fillId="6" borderId="24" xfId="0" applyNumberFormat="1" applyFont="1" applyFill="1" applyBorder="1" applyAlignment="1" applyProtection="1">
      <alignment horizontal="center"/>
    </xf>
    <xf numFmtId="172" fontId="7" fillId="0" borderId="2" xfId="0" applyNumberFormat="1" applyFont="1" applyFill="1" applyBorder="1" applyAlignment="1" applyProtection="1">
      <alignment horizontal="center"/>
    </xf>
    <xf numFmtId="172" fontId="7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5" fillId="2" borderId="4" xfId="0" applyNumberFormat="1" applyFont="1" applyFill="1" applyBorder="1" applyProtection="1"/>
    <xf numFmtId="9" fontId="5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7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8" fillId="7" borderId="0" xfId="0" applyFont="1" applyFill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1" fillId="7" borderId="0" xfId="0" applyFont="1" applyFill="1" applyProtection="1"/>
    <xf numFmtId="171" fontId="33" fillId="4" borderId="0" xfId="0" applyNumberFormat="1" applyFont="1" applyFill="1" applyProtection="1"/>
    <xf numFmtId="171" fontId="33" fillId="3" borderId="0" xfId="0" applyNumberFormat="1" applyFont="1" applyFill="1" applyProtection="1"/>
    <xf numFmtId="165" fontId="15" fillId="8" borderId="0" xfId="0" applyNumberFormat="1" applyFont="1" applyFill="1" applyAlignment="1" applyProtection="1">
      <alignment horizontal="center"/>
      <protection locked="0"/>
    </xf>
    <xf numFmtId="1" fontId="9" fillId="8" borderId="0" xfId="0" applyNumberFormat="1" applyFont="1" applyFill="1" applyBorder="1" applyAlignment="1" applyProtection="1">
      <alignment horizontal="center"/>
      <protection locked="0"/>
    </xf>
    <xf numFmtId="171" fontId="11" fillId="8" borderId="0" xfId="0" applyNumberFormat="1" applyFont="1" applyFill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" fontId="15" fillId="8" borderId="25" xfId="0" applyNumberFormat="1" applyFont="1" applyFill="1" applyBorder="1" applyAlignment="1" applyProtection="1">
      <alignment horizontal="center"/>
      <protection locked="0"/>
    </xf>
    <xf numFmtId="164" fontId="13" fillId="8" borderId="25" xfId="0" applyNumberFormat="1" applyFont="1" applyFill="1" applyBorder="1" applyAlignment="1" applyProtection="1">
      <alignment horizontal="center"/>
      <protection locked="0"/>
    </xf>
    <xf numFmtId="2" fontId="13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8" fillId="8" borderId="25" xfId="0" applyNumberFormat="1" applyFont="1" applyFill="1" applyBorder="1" applyProtection="1">
      <protection locked="0"/>
    </xf>
    <xf numFmtId="2" fontId="38" fillId="8" borderId="26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7" fillId="2" borderId="22" xfId="0" applyNumberFormat="1" applyFont="1" applyFill="1" applyBorder="1" applyAlignment="1" applyProtection="1">
      <alignment horizontal="center"/>
    </xf>
    <xf numFmtId="1" fontId="17" fillId="2" borderId="23" xfId="0" applyNumberFormat="1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14" fillId="0" borderId="11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4" borderId="14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1" fontId="17" fillId="2" borderId="3" xfId="0" applyNumberFormat="1" applyFont="1" applyFill="1" applyBorder="1" applyAlignment="1" applyProtection="1">
      <alignment horizontal="center"/>
    </xf>
    <xf numFmtId="1" fontId="17" fillId="2" borderId="8" xfId="0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5" fillId="0" borderId="0" xfId="0" applyFont="1"/>
    <xf numFmtId="0" fontId="47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41" fillId="0" borderId="27" xfId="0" applyFont="1" applyBorder="1" applyAlignment="1">
      <alignment horizontal="center" vertical="center"/>
    </xf>
    <xf numFmtId="169" fontId="41" fillId="0" borderId="5" xfId="0" applyNumberFormat="1" applyFont="1" applyBorder="1" applyAlignment="1">
      <alignment horizontal="right" vertical="center"/>
    </xf>
    <xf numFmtId="174" fontId="41" fillId="0" borderId="2" xfId="0" applyNumberFormat="1" applyFont="1" applyBorder="1" applyAlignment="1">
      <alignment horizontal="right" vertical="center" indent="1"/>
    </xf>
    <xf numFmtId="0" fontId="45" fillId="0" borderId="1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169" fontId="41" fillId="9" borderId="18" xfId="0" applyNumberFormat="1" applyFont="1" applyFill="1" applyBorder="1" applyAlignment="1">
      <alignment horizontal="right" vertical="center"/>
    </xf>
    <xf numFmtId="0" fontId="41" fillId="0" borderId="4" xfId="0" applyFont="1" applyBorder="1" applyAlignment="1">
      <alignment horizontal="left" vertical="center" indent="1"/>
    </xf>
    <xf numFmtId="0" fontId="41" fillId="9" borderId="29" xfId="0" applyFont="1" applyFill="1" applyBorder="1" applyAlignment="1">
      <alignment horizontal="center" vertical="center"/>
    </xf>
    <xf numFmtId="0" fontId="41" fillId="9" borderId="21" xfId="0" applyFont="1" applyFill="1" applyBorder="1" applyAlignment="1">
      <alignment horizontal="left" vertical="center" indent="1"/>
    </xf>
    <xf numFmtId="174" fontId="41" fillId="9" borderId="19" xfId="0" applyNumberFormat="1" applyFont="1" applyFill="1" applyBorder="1" applyAlignment="1">
      <alignment horizontal="right" vertical="center" indent="1"/>
    </xf>
    <xf numFmtId="0" fontId="41" fillId="9" borderId="27" xfId="0" applyFont="1" applyFill="1" applyBorder="1" applyAlignment="1">
      <alignment horizontal="center" vertical="center"/>
    </xf>
    <xf numFmtId="0" fontId="41" fillId="9" borderId="4" xfId="0" applyFont="1" applyFill="1" applyBorder="1" applyAlignment="1">
      <alignment horizontal="left" vertical="center" indent="1"/>
    </xf>
    <xf numFmtId="169" fontId="41" fillId="9" borderId="5" xfId="0" applyNumberFormat="1" applyFont="1" applyFill="1" applyBorder="1" applyAlignment="1">
      <alignment horizontal="right" vertical="center"/>
    </xf>
    <xf numFmtId="174" fontId="41" fillId="9" borderId="2" xfId="0" applyNumberFormat="1" applyFont="1" applyFill="1" applyBorder="1" applyAlignment="1">
      <alignment horizontal="right" vertical="center" indent="1"/>
    </xf>
    <xf numFmtId="0" fontId="41" fillId="4" borderId="2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left" vertical="center" indent="1"/>
    </xf>
    <xf numFmtId="169" fontId="41" fillId="4" borderId="5" xfId="0" applyNumberFormat="1" applyFont="1" applyFill="1" applyBorder="1" applyAlignment="1">
      <alignment horizontal="right" vertical="center"/>
    </xf>
    <xf numFmtId="174" fontId="41" fillId="4" borderId="2" xfId="0" applyNumberFormat="1" applyFont="1" applyFill="1" applyBorder="1" applyAlignment="1">
      <alignment horizontal="right" vertical="center" indent="1"/>
    </xf>
    <xf numFmtId="0" fontId="41" fillId="6" borderId="27" xfId="0" applyFont="1" applyFill="1" applyBorder="1" applyAlignment="1">
      <alignment horizontal="center" vertical="center"/>
    </xf>
    <xf numFmtId="0" fontId="41" fillId="6" borderId="4" xfId="0" applyFont="1" applyFill="1" applyBorder="1" applyAlignment="1">
      <alignment horizontal="left" vertical="center" indent="1"/>
    </xf>
    <xf numFmtId="169" fontId="41" fillId="6" borderId="5" xfId="0" applyNumberFormat="1" applyFont="1" applyFill="1" applyBorder="1" applyAlignment="1">
      <alignment horizontal="right" vertical="center"/>
    </xf>
    <xf numFmtId="174" fontId="41" fillId="6" borderId="2" xfId="0" applyNumberFormat="1" applyFont="1" applyFill="1" applyBorder="1" applyAlignment="1">
      <alignment horizontal="right" vertical="center" indent="1"/>
    </xf>
    <xf numFmtId="0" fontId="41" fillId="3" borderId="27" xfId="0" applyFont="1" applyFill="1" applyBorder="1" applyAlignment="1">
      <alignment horizontal="center" vertical="center"/>
    </xf>
    <xf numFmtId="0" fontId="41" fillId="3" borderId="4" xfId="0" applyFont="1" applyFill="1" applyBorder="1" applyAlignment="1">
      <alignment horizontal="left" vertical="center" indent="1"/>
    </xf>
    <xf numFmtId="169" fontId="41" fillId="3" borderId="5" xfId="0" applyNumberFormat="1" applyFont="1" applyFill="1" applyBorder="1" applyAlignment="1">
      <alignment horizontal="right" vertical="center"/>
    </xf>
    <xf numFmtId="174" fontId="41" fillId="3" borderId="2" xfId="0" applyNumberFormat="1" applyFont="1" applyFill="1" applyBorder="1" applyAlignment="1">
      <alignment horizontal="right" vertical="center" indent="1"/>
    </xf>
    <xf numFmtId="168" fontId="41" fillId="8" borderId="6" xfId="0" applyNumberFormat="1" applyFont="1" applyFill="1" applyBorder="1" applyProtection="1"/>
    <xf numFmtId="168" fontId="41" fillId="8" borderId="1" xfId="0" applyNumberFormat="1" applyFont="1" applyFill="1" applyBorder="1" applyProtection="1"/>
    <xf numFmtId="168" fontId="41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1" fillId="0" borderId="0" xfId="0" applyFont="1" applyFill="1" applyProtection="1"/>
    <xf numFmtId="0" fontId="37" fillId="0" borderId="0" xfId="0" applyFont="1" applyFill="1" applyProtection="1"/>
    <xf numFmtId="0" fontId="34" fillId="0" borderId="30" xfId="0" applyFont="1" applyFill="1" applyBorder="1" applyAlignment="1" applyProtection="1">
      <alignment horizontal="center"/>
    </xf>
    <xf numFmtId="9" fontId="5" fillId="2" borderId="3" xfId="0" applyNumberFormat="1" applyFont="1" applyFill="1" applyBorder="1" applyAlignment="1" applyProtection="1">
      <alignment horizontal="right"/>
    </xf>
    <xf numFmtId="9" fontId="5" fillId="6" borderId="3" xfId="0" applyNumberFormat="1" applyFont="1" applyFill="1" applyBorder="1" applyAlignment="1" applyProtection="1">
      <alignment horizontal="right"/>
    </xf>
    <xf numFmtId="9" fontId="5" fillId="6" borderId="8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71" fontId="55" fillId="0" borderId="0" xfId="0" applyNumberFormat="1" applyFont="1" applyAlignment="1" applyProtection="1">
      <alignment horizontal="center"/>
      <protection locked="0"/>
    </xf>
    <xf numFmtId="0" fontId="59" fillId="0" borderId="0" xfId="0" applyFont="1" applyProtection="1"/>
    <xf numFmtId="1" fontId="13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0" fontId="37" fillId="0" borderId="0" xfId="0" applyFont="1" applyFill="1" applyProtection="1"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0" fontId="61" fillId="0" borderId="0" xfId="0" applyFont="1" applyProtection="1"/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6" fillId="0" borderId="0" xfId="0" applyNumberFormat="1" applyFont="1" applyProtection="1"/>
    <xf numFmtId="1" fontId="16" fillId="4" borderId="0" xfId="0" applyNumberFormat="1" applyFont="1" applyFill="1" applyProtection="1"/>
    <xf numFmtId="1" fontId="16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5" fillId="8" borderId="0" xfId="0" applyNumberFormat="1" applyFont="1" applyFill="1" applyAlignment="1" applyProtection="1">
      <alignment horizontal="center"/>
      <protection locked="0"/>
    </xf>
    <xf numFmtId="171" fontId="13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1" fontId="27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9" fillId="0" borderId="0" xfId="0" applyFont="1" applyProtection="1"/>
    <xf numFmtId="0" fontId="19" fillId="3" borderId="0" xfId="0" applyFont="1" applyFill="1" applyProtection="1"/>
    <xf numFmtId="0" fontId="9" fillId="3" borderId="10" xfId="0" applyFont="1" applyFill="1" applyBorder="1" applyAlignment="1" applyProtection="1">
      <alignment horizontal="center"/>
    </xf>
    <xf numFmtId="1" fontId="9" fillId="2" borderId="31" xfId="0" applyNumberFormat="1" applyFont="1" applyFill="1" applyBorder="1" applyAlignment="1" applyProtection="1">
      <alignment horizontal="center"/>
    </xf>
    <xf numFmtId="1" fontId="9" fillId="3" borderId="31" xfId="0" applyNumberFormat="1" applyFont="1" applyFill="1" applyBorder="1" applyAlignment="1" applyProtection="1">
      <alignment horizontal="center"/>
    </xf>
    <xf numFmtId="0" fontId="8" fillId="2" borderId="14" xfId="0" applyFont="1" applyFill="1" applyBorder="1" applyAlignment="1" applyProtection="1">
      <alignment horizontal="center"/>
    </xf>
    <xf numFmtId="0" fontId="7" fillId="2" borderId="20" xfId="0" applyFont="1" applyFill="1" applyBorder="1" applyProtection="1"/>
    <xf numFmtId="0" fontId="27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8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7" fillId="8" borderId="0" xfId="0" applyFont="1" applyFill="1" applyProtection="1">
      <protection locked="0"/>
    </xf>
    <xf numFmtId="0" fontId="17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7" fillId="0" borderId="30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4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8" fillId="0" borderId="0" xfId="0" applyFont="1" applyProtection="1"/>
    <xf numFmtId="171" fontId="9" fillId="8" borderId="25" xfId="0" applyNumberFormat="1" applyFont="1" applyFill="1" applyBorder="1" applyAlignment="1" applyProtection="1">
      <alignment horizontal="center"/>
      <protection locked="0"/>
    </xf>
    <xf numFmtId="165" fontId="13" fillId="8" borderId="0" xfId="0" applyNumberFormat="1" applyFont="1" applyFill="1" applyAlignment="1" applyProtection="1">
      <alignment horizontal="center"/>
      <protection locked="0"/>
    </xf>
    <xf numFmtId="171" fontId="58" fillId="0" borderId="0" xfId="0" applyNumberFormat="1" applyFont="1" applyProtection="1"/>
    <xf numFmtId="1" fontId="13" fillId="8" borderId="25" xfId="0" applyNumberFormat="1" applyFont="1" applyFill="1" applyBorder="1" applyAlignment="1" applyProtection="1">
      <alignment horizontal="center"/>
      <protection locked="0"/>
    </xf>
    <xf numFmtId="165" fontId="13" fillId="0" borderId="0" xfId="0" applyNumberFormat="1" applyFont="1" applyFill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21" fillId="0" borderId="0" xfId="0" applyNumberFormat="1" applyFont="1" applyBorder="1" applyAlignment="1" applyProtection="1">
      <alignment horizontal="center"/>
      <protection locked="0"/>
    </xf>
    <xf numFmtId="0" fontId="79" fillId="0" borderId="0" xfId="0" applyFont="1" applyProtection="1"/>
    <xf numFmtId="171" fontId="56" fillId="0" borderId="0" xfId="0" applyNumberFormat="1" applyFont="1" applyProtection="1"/>
    <xf numFmtId="0" fontId="7" fillId="0" borderId="11" xfId="0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Protection="1"/>
    <xf numFmtId="2" fontId="17" fillId="0" borderId="0" xfId="0" applyNumberFormat="1" applyFont="1" applyProtection="1"/>
    <xf numFmtId="171" fontId="21" fillId="0" borderId="0" xfId="0" applyNumberFormat="1" applyFont="1" applyAlignment="1" applyProtection="1">
      <alignment horizontal="center"/>
    </xf>
    <xf numFmtId="171" fontId="13" fillId="0" borderId="0" xfId="0" applyNumberFormat="1" applyFont="1" applyAlignment="1" applyProtection="1">
      <alignment horizontal="center"/>
    </xf>
    <xf numFmtId="171" fontId="55" fillId="0" borderId="0" xfId="0" applyNumberFormat="1" applyFont="1" applyAlignment="1" applyProtection="1">
      <alignment horizontal="center"/>
    </xf>
    <xf numFmtId="171" fontId="56" fillId="4" borderId="0" xfId="0" applyNumberFormat="1" applyFont="1" applyFill="1" applyProtection="1"/>
    <xf numFmtId="171" fontId="56" fillId="3" borderId="0" xfId="0" applyNumberFormat="1" applyFont="1" applyFill="1" applyProtection="1"/>
    <xf numFmtId="171" fontId="57" fillId="5" borderId="0" xfId="0" applyNumberFormat="1" applyFont="1" applyFill="1" applyProtection="1"/>
    <xf numFmtId="165" fontId="21" fillId="0" borderId="0" xfId="0" applyNumberFormat="1" applyFont="1" applyAlignment="1" applyProtection="1">
      <alignment horizontal="center"/>
    </xf>
    <xf numFmtId="164" fontId="13" fillId="0" borderId="0" xfId="0" applyNumberFormat="1" applyFont="1" applyFill="1" applyBorder="1" applyAlignment="1" applyProtection="1">
      <alignment horizontal="center"/>
    </xf>
    <xf numFmtId="164" fontId="15" fillId="0" borderId="0" xfId="0" applyNumberFormat="1" applyFont="1" applyAlignment="1" applyProtection="1">
      <alignment horizontal="center"/>
    </xf>
    <xf numFmtId="165" fontId="15" fillId="0" borderId="0" xfId="0" applyNumberFormat="1" applyFont="1" applyAlignment="1" applyProtection="1">
      <alignment horizontal="center"/>
    </xf>
    <xf numFmtId="0" fontId="27" fillId="0" borderId="14" xfId="0" applyFont="1" applyBorder="1" applyAlignment="1" applyProtection="1">
      <alignment horizontal="center" vertical="center" wrapText="1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26" fillId="7" borderId="0" xfId="0" applyFont="1" applyFill="1" applyAlignment="1" applyProtection="1">
      <alignment horizontal="center" vertical="center" wrapText="1"/>
    </xf>
    <xf numFmtId="49" fontId="27" fillId="0" borderId="10" xfId="0" applyNumberFormat="1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40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1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0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1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0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1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6" fillId="0" borderId="0" xfId="0" applyNumberFormat="1" applyFont="1" applyProtection="1"/>
    <xf numFmtId="2" fontId="11" fillId="0" borderId="0" xfId="0" applyNumberFormat="1" applyFont="1" applyProtection="1"/>
    <xf numFmtId="2" fontId="15" fillId="0" borderId="0" xfId="0" applyNumberFormat="1" applyFont="1" applyProtection="1"/>
    <xf numFmtId="171" fontId="75" fillId="0" borderId="0" xfId="0" applyNumberFormat="1" applyFont="1" applyFill="1" applyAlignment="1" applyProtection="1">
      <alignment horizontal="center"/>
    </xf>
    <xf numFmtId="165" fontId="71" fillId="0" borderId="0" xfId="0" applyNumberFormat="1" applyFont="1" applyFill="1" applyAlignment="1" applyProtection="1">
      <alignment horizontal="center"/>
    </xf>
    <xf numFmtId="0" fontId="47" fillId="0" borderId="0" xfId="0" applyFont="1" applyFill="1" applyProtection="1"/>
    <xf numFmtId="171" fontId="35" fillId="0" borderId="0" xfId="0" applyNumberFormat="1" applyFont="1" applyFill="1" applyAlignment="1" applyProtection="1">
      <alignment horizontal="center"/>
    </xf>
    <xf numFmtId="165" fontId="32" fillId="0" borderId="0" xfId="0" applyNumberFormat="1" applyFont="1" applyFill="1" applyAlignment="1" applyProtection="1">
      <alignment horizontal="center"/>
    </xf>
    <xf numFmtId="171" fontId="9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6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4" fillId="0" borderId="10" xfId="0" applyFont="1" applyBorder="1" applyAlignment="1" applyProtection="1">
      <alignment horizontal="center" vertical="center" wrapText="1"/>
    </xf>
    <xf numFmtId="0" fontId="51" fillId="0" borderId="0" xfId="0" applyFont="1" applyAlignment="1">
      <alignment horizontal="center"/>
    </xf>
    <xf numFmtId="0" fontId="4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6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7" fillId="2" borderId="26" xfId="0" applyNumberFormat="1" applyFont="1" applyFill="1" applyBorder="1" applyAlignment="1" applyProtection="1">
      <alignment horizontal="center"/>
    </xf>
    <xf numFmtId="0" fontId="4" fillId="0" borderId="1" xfId="2" applyFill="1" applyBorder="1" applyAlignment="1">
      <alignment horizontal="center" vertical="center"/>
    </xf>
    <xf numFmtId="0" fontId="4" fillId="0" borderId="5" xfId="2" applyFill="1" applyBorder="1" applyAlignment="1">
      <alignment horizontal="center" vertical="center"/>
    </xf>
    <xf numFmtId="0" fontId="4" fillId="0" borderId="2" xfId="2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5" fontId="4" fillId="0" borderId="1" xfId="2" applyNumberFormat="1" applyFill="1" applyBorder="1" applyAlignment="1">
      <alignment horizontal="center" vertical="center"/>
    </xf>
    <xf numFmtId="175" fontId="4" fillId="0" borderId="2" xfId="2" applyNumberFormat="1" applyFill="1" applyBorder="1" applyAlignment="1">
      <alignment horizontal="center" vertical="center"/>
    </xf>
    <xf numFmtId="175" fontId="4" fillId="0" borderId="5" xfId="2" applyNumberFormat="1" applyFill="1" applyBorder="1" applyAlignment="1">
      <alignment horizontal="center" vertical="center"/>
    </xf>
    <xf numFmtId="0" fontId="4" fillId="14" borderId="1" xfId="2" applyFill="1" applyBorder="1" applyAlignment="1">
      <alignment horizontal="center" vertical="center"/>
    </xf>
    <xf numFmtId="0" fontId="4" fillId="14" borderId="5" xfId="2" applyFill="1" applyBorder="1" applyAlignment="1">
      <alignment horizontal="center" vertical="center"/>
    </xf>
    <xf numFmtId="0" fontId="4" fillId="14" borderId="2" xfId="2" applyFill="1" applyBorder="1" applyAlignment="1">
      <alignment horizontal="center" vertical="center"/>
    </xf>
    <xf numFmtId="176" fontId="4" fillId="14" borderId="5" xfId="1" applyNumberFormat="1" applyFont="1" applyFill="1" applyBorder="1" applyAlignment="1">
      <alignment horizontal="center" vertical="center"/>
    </xf>
    <xf numFmtId="175" fontId="4" fillId="14" borderId="1" xfId="2" applyNumberFormat="1" applyFill="1" applyBorder="1" applyAlignment="1">
      <alignment horizontal="center" vertical="center"/>
    </xf>
    <xf numFmtId="175" fontId="4" fillId="14" borderId="2" xfId="2" applyNumberFormat="1" applyFill="1" applyBorder="1" applyAlignment="1">
      <alignment horizontal="center" vertical="center"/>
    </xf>
    <xf numFmtId="175" fontId="4" fillId="14" borderId="5" xfId="2" applyNumberFormat="1" applyFill="1" applyBorder="1" applyAlignment="1">
      <alignment horizontal="center" vertical="center"/>
    </xf>
    <xf numFmtId="1" fontId="17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6" fillId="0" borderId="0" xfId="0" applyFont="1" applyAlignment="1">
      <alignment horizontal="right"/>
    </xf>
    <xf numFmtId="177" fontId="26" fillId="0" borderId="11" xfId="0" applyNumberFormat="1" applyFont="1" applyFill="1" applyBorder="1" applyAlignment="1">
      <alignment horizontal="center" vertical="center"/>
    </xf>
    <xf numFmtId="177" fontId="26" fillId="0" borderId="12" xfId="0" applyNumberFormat="1" applyFont="1" applyFill="1" applyBorder="1" applyAlignment="1">
      <alignment horizontal="center" vertical="center"/>
    </xf>
    <xf numFmtId="177" fontId="26" fillId="0" borderId="13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178" fontId="26" fillId="0" borderId="11" xfId="0" applyNumberFormat="1" applyFont="1" applyFill="1" applyBorder="1" applyAlignment="1">
      <alignment horizontal="center" vertical="center"/>
    </xf>
    <xf numFmtId="178" fontId="26" fillId="0" borderId="12" xfId="0" applyNumberFormat="1" applyFont="1" applyFill="1" applyBorder="1" applyAlignment="1">
      <alignment horizontal="center" vertical="center"/>
    </xf>
    <xf numFmtId="178" fontId="26" fillId="0" borderId="13" xfId="0" applyNumberFormat="1" applyFont="1" applyFill="1" applyBorder="1" applyAlignment="1">
      <alignment horizontal="center" vertical="center"/>
    </xf>
    <xf numFmtId="0" fontId="82" fillId="0" borderId="0" xfId="0" applyFont="1" applyFill="1"/>
    <xf numFmtId="0" fontId="83" fillId="0" borderId="0" xfId="2" applyNumberFormat="1" applyFont="1"/>
    <xf numFmtId="0" fontId="81" fillId="0" borderId="0" xfId="2" applyNumberFormat="1" applyFont="1"/>
    <xf numFmtId="0" fontId="84" fillId="0" borderId="0" xfId="0" applyFont="1"/>
    <xf numFmtId="171" fontId="10" fillId="8" borderId="0" xfId="0" applyNumberFormat="1" applyFont="1" applyFill="1" applyAlignment="1" applyProtection="1">
      <alignment horizontal="center"/>
      <protection locked="0"/>
    </xf>
    <xf numFmtId="0" fontId="65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5" fillId="0" borderId="0" xfId="0" applyFont="1" applyBorder="1"/>
    <xf numFmtId="1" fontId="4" fillId="0" borderId="0" xfId="2" applyNumberFormat="1"/>
    <xf numFmtId="2" fontId="4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5" fillId="0" borderId="0" xfId="0" applyFont="1" applyFill="1"/>
    <xf numFmtId="179" fontId="0" fillId="0" borderId="0" xfId="0" applyNumberFormat="1"/>
    <xf numFmtId="0" fontId="89" fillId="15" borderId="0" xfId="0" applyFont="1" applyFill="1" applyAlignment="1">
      <alignment horizontal="center" wrapText="1"/>
    </xf>
    <xf numFmtId="179" fontId="89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9" fillId="15" borderId="0" xfId="0" applyNumberFormat="1" applyFont="1" applyFill="1" applyAlignment="1">
      <alignment horizontal="center" wrapText="1"/>
    </xf>
    <xf numFmtId="175" fontId="89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4" fillId="14" borderId="4" xfId="2" applyFill="1" applyBorder="1" applyAlignment="1">
      <alignment horizontal="center" vertical="center"/>
    </xf>
    <xf numFmtId="176" fontId="4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6" fontId="4" fillId="14" borderId="39" xfId="1" applyNumberFormat="1" applyFont="1" applyFill="1" applyBorder="1" applyAlignment="1">
      <alignment horizontal="center" vertical="center"/>
    </xf>
    <xf numFmtId="0" fontId="4" fillId="14" borderId="22" xfId="2" applyFill="1" applyBorder="1" applyAlignment="1">
      <alignment horizontal="center" vertical="center"/>
    </xf>
    <xf numFmtId="0" fontId="4" fillId="14" borderId="39" xfId="2" applyFill="1" applyBorder="1" applyAlignment="1">
      <alignment horizontal="center" vertical="center"/>
    </xf>
    <xf numFmtId="175" fontId="4" fillId="14" borderId="22" xfId="2" applyNumberFormat="1" applyFill="1" applyBorder="1" applyAlignment="1">
      <alignment horizontal="center" vertical="center"/>
    </xf>
    <xf numFmtId="175" fontId="4" fillId="14" borderId="4" xfId="2" applyNumberFormat="1" applyFill="1" applyBorder="1" applyAlignment="1">
      <alignment horizontal="center" vertical="center"/>
    </xf>
    <xf numFmtId="181" fontId="89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4" fillId="0" borderId="17" xfId="2" applyFill="1" applyBorder="1" applyAlignment="1">
      <alignment horizontal="center" vertical="center"/>
    </xf>
    <xf numFmtId="0" fontId="4" fillId="0" borderId="18" xfId="2" applyFill="1" applyBorder="1" applyAlignment="1">
      <alignment horizontal="center" vertical="center"/>
    </xf>
    <xf numFmtId="0" fontId="4" fillId="0" borderId="19" xfId="2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176" fontId="4" fillId="0" borderId="18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center" vertical="center"/>
    </xf>
    <xf numFmtId="175" fontId="4" fillId="0" borderId="17" xfId="2" applyNumberFormat="1" applyFill="1" applyBorder="1" applyAlignment="1">
      <alignment horizontal="center" vertical="center"/>
    </xf>
    <xf numFmtId="175" fontId="4" fillId="0" borderId="19" xfId="2" applyNumberFormat="1" applyFill="1" applyBorder="1" applyAlignment="1">
      <alignment horizontal="center" vertical="center"/>
    </xf>
    <xf numFmtId="175" fontId="4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4" fillId="0" borderId="0" xfId="0" applyFont="1" applyFill="1"/>
    <xf numFmtId="0" fontId="90" fillId="0" borderId="0" xfId="0" applyFont="1" applyFill="1"/>
    <xf numFmtId="0" fontId="41" fillId="0" borderId="0" xfId="0" applyFont="1" applyFill="1"/>
    <xf numFmtId="4" fontId="34" fillId="0" borderId="0" xfId="0" applyNumberFormat="1" applyFont="1" applyFill="1"/>
    <xf numFmtId="176" fontId="34" fillId="0" borderId="0" xfId="1" applyNumberFormat="1" applyFont="1" applyFill="1"/>
    <xf numFmtId="0" fontId="3" fillId="0" borderId="0" xfId="2" applyNumberFormat="1" applyFont="1" applyFill="1"/>
    <xf numFmtId="0" fontId="0" fillId="0" borderId="0" xfId="0" applyFont="1" applyFill="1"/>
    <xf numFmtId="171" fontId="36" fillId="0" borderId="0" xfId="0" applyNumberFormat="1" applyFont="1" applyFill="1" applyAlignment="1" applyProtection="1">
      <alignment horizontal="center"/>
      <protection locked="0"/>
    </xf>
    <xf numFmtId="49" fontId="0" fillId="0" borderId="0" xfId="0" quotePrefix="1" applyNumberFormat="1"/>
    <xf numFmtId="10" fontId="0" fillId="0" borderId="0" xfId="0" applyNumberFormat="1"/>
    <xf numFmtId="0" fontId="92" fillId="0" borderId="0" xfId="0" applyFont="1"/>
    <xf numFmtId="10" fontId="92" fillId="0" borderId="0" xfId="0" applyNumberFormat="1" applyFont="1"/>
    <xf numFmtId="0" fontId="91" fillId="16" borderId="40" xfId="3" applyFont="1" applyFill="1" applyBorder="1" applyAlignment="1">
      <alignment horizontal="center" vertical="center" wrapText="1"/>
    </xf>
    <xf numFmtId="10" fontId="91" fillId="16" borderId="40" xfId="3" applyNumberFormat="1" applyFont="1" applyFill="1" applyBorder="1" applyAlignment="1">
      <alignment horizontal="center" vertical="center" wrapText="1"/>
    </xf>
    <xf numFmtId="0" fontId="93" fillId="16" borderId="40" xfId="0" applyFont="1" applyFill="1" applyBorder="1" applyAlignment="1">
      <alignment horizontal="center" vertical="center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80" fontId="89" fillId="15" borderId="0" xfId="0" applyNumberFormat="1" applyFont="1" applyFill="1" applyAlignment="1">
      <alignment horizontal="center" wrapText="1"/>
    </xf>
    <xf numFmtId="0" fontId="89" fillId="15" borderId="0" xfId="0" applyFont="1" applyFill="1" applyAlignment="1">
      <alignment horizontal="center" wrapText="1"/>
    </xf>
    <xf numFmtId="175" fontId="0" fillId="0" borderId="0" xfId="0" applyNumberFormat="1"/>
    <xf numFmtId="175" fontId="89" fillId="15" borderId="0" xfId="0" applyNumberFormat="1" applyFont="1" applyFill="1" applyAlignment="1">
      <alignment horizontal="center" wrapText="1"/>
    </xf>
    <xf numFmtId="1" fontId="9" fillId="3" borderId="34" xfId="0" applyNumberFormat="1" applyFont="1" applyFill="1" applyBorder="1" applyAlignment="1" applyProtection="1">
      <alignment horizontal="center"/>
    </xf>
    <xf numFmtId="1" fontId="9" fillId="12" borderId="34" xfId="0" applyNumberFormat="1" applyFont="1" applyFill="1" applyBorder="1" applyAlignment="1" applyProtection="1">
      <alignment horizontal="center"/>
    </xf>
    <xf numFmtId="1" fontId="9" fillId="12" borderId="35" xfId="0" applyNumberFormat="1" applyFont="1" applyFill="1" applyBorder="1" applyAlignment="1" applyProtection="1">
      <alignment horizontal="center"/>
    </xf>
    <xf numFmtId="1" fontId="9" fillId="3" borderId="36" xfId="0" applyNumberFormat="1" applyFont="1" applyFill="1" applyBorder="1" applyAlignment="1" applyProtection="1">
      <alignment horizontal="center"/>
    </xf>
    <xf numFmtId="1" fontId="9" fillId="3" borderId="37" xfId="0" applyNumberFormat="1" applyFont="1" applyFill="1" applyBorder="1" applyAlignment="1" applyProtection="1">
      <alignment horizontal="center"/>
    </xf>
    <xf numFmtId="1" fontId="9" fillId="3" borderId="14" xfId="0" applyNumberFormat="1" applyFont="1" applyFill="1" applyBorder="1" applyAlignment="1" applyProtection="1">
      <alignment horizontal="center"/>
    </xf>
    <xf numFmtId="0" fontId="93" fillId="16" borderId="5" xfId="0" applyFont="1" applyFill="1" applyBorder="1" applyAlignment="1">
      <alignment horizontal="center" vertical="center"/>
    </xf>
    <xf numFmtId="0" fontId="93" fillId="16" borderId="40" xfId="0" applyFont="1" applyFill="1" applyBorder="1" applyAlignment="1">
      <alignment horizontal="center" vertical="center"/>
    </xf>
    <xf numFmtId="0" fontId="91" fillId="16" borderId="5" xfId="3" applyFont="1" applyFill="1" applyBorder="1" applyAlignment="1">
      <alignment horizontal="center" vertical="center" wrapText="1"/>
    </xf>
    <xf numFmtId="0" fontId="91" fillId="16" borderId="5" xfId="3" applyFont="1" applyFill="1" applyBorder="1" applyAlignment="1">
      <alignment horizontal="center" vertical="center"/>
    </xf>
    <xf numFmtId="0" fontId="91" fillId="16" borderId="40" xfId="3" applyFont="1" applyFill="1" applyBorder="1" applyAlignment="1">
      <alignment horizontal="center" vertical="center"/>
    </xf>
    <xf numFmtId="0" fontId="93" fillId="16" borderId="5" xfId="4" applyFont="1" applyFill="1" applyBorder="1" applyAlignment="1">
      <alignment horizontal="center" vertical="center" wrapText="1"/>
    </xf>
    <xf numFmtId="0" fontId="93" fillId="16" borderId="40" xfId="4" applyFont="1" applyFill="1" applyBorder="1" applyAlignment="1">
      <alignment horizontal="center" vertical="center" wrapText="1"/>
    </xf>
    <xf numFmtId="0" fontId="0" fillId="0" borderId="0" xfId="0" applyFont="1" applyAlignment="1" applyProtection="1">
      <alignment horizontal="left" vertical="center" wrapText="1"/>
    </xf>
    <xf numFmtId="0" fontId="5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3" fillId="0" borderId="0" xfId="0" applyFont="1" applyAlignment="1">
      <alignment horizontal="left"/>
    </xf>
    <xf numFmtId="0" fontId="17" fillId="0" borderId="15" xfId="0" applyFont="1" applyFill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vertical="center" wrapText="1"/>
    </xf>
    <xf numFmtId="0" fontId="17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0" fillId="0" borderId="36" xfId="0" applyFont="1" applyFill="1" applyBorder="1" applyAlignment="1" applyProtection="1">
      <alignment horizontal="center" vertical="center" wrapText="1"/>
    </xf>
    <xf numFmtId="0" fontId="41" fillId="0" borderId="14" xfId="0" applyFont="1" applyBorder="1" applyAlignment="1" applyProtection="1">
      <alignment horizontal="center" vertical="center" wrapText="1"/>
    </xf>
    <xf numFmtId="0" fontId="49" fillId="0" borderId="36" xfId="0" applyFont="1" applyFill="1" applyBorder="1" applyAlignment="1" applyProtection="1">
      <alignment horizontal="center" vertical="center" wrapText="1"/>
    </xf>
    <xf numFmtId="0" fontId="50" fillId="0" borderId="14" xfId="0" applyFont="1" applyBorder="1" applyAlignment="1" applyProtection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51" fillId="0" borderId="0" xfId="0" applyFont="1" applyFill="1" applyAlignment="1">
      <alignment horizont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1" xfId="0" pivotButton="1" applyBorder="1"/>
    <xf numFmtId="0" fontId="0" fillId="0" borderId="45" xfId="0" applyBorder="1"/>
    <xf numFmtId="0" fontId="0" fillId="0" borderId="46" xfId="0" applyBorder="1"/>
    <xf numFmtId="0" fontId="0" fillId="0" borderId="42" xfId="0" applyNumberFormat="1" applyBorder="1"/>
    <xf numFmtId="0" fontId="0" fillId="0" borderId="44" xfId="0" applyNumberFormat="1" applyBorder="1"/>
    <xf numFmtId="0" fontId="0" fillId="0" borderId="47" xfId="0" applyBorder="1"/>
    <xf numFmtId="0" fontId="0" fillId="0" borderId="48" xfId="0" applyBorder="1"/>
    <xf numFmtId="0" fontId="0" fillId="0" borderId="49" xfId="0" applyNumberFormat="1" applyBorder="1"/>
    <xf numFmtId="0" fontId="0" fillId="0" borderId="50" xfId="0" applyBorder="1"/>
    <xf numFmtId="0" fontId="0" fillId="0" borderId="51" xfId="0" applyBorder="1"/>
    <xf numFmtId="0" fontId="0" fillId="0" borderId="41" xfId="0" applyNumberFormat="1" applyBorder="1"/>
    <xf numFmtId="0" fontId="0" fillId="0" borderId="51" xfId="0" applyNumberFormat="1" applyBorder="1"/>
    <xf numFmtId="0" fontId="0" fillId="0" borderId="43" xfId="0" applyNumberFormat="1" applyBorder="1"/>
    <xf numFmtId="0" fontId="0" fillId="0" borderId="52" xfId="0" applyNumberFormat="1" applyBorder="1"/>
    <xf numFmtId="180" fontId="0" fillId="0" borderId="41" xfId="0" applyNumberFormat="1" applyBorder="1"/>
    <xf numFmtId="180" fontId="0" fillId="0" borderId="48" xfId="0" applyNumberFormat="1" applyBorder="1"/>
    <xf numFmtId="0" fontId="0" fillId="0" borderId="48" xfId="0" applyNumberFormat="1" applyBorder="1"/>
  </cellXfs>
  <cellStyles count="8">
    <cellStyle name="Обычный" xfId="0" builtinId="0"/>
    <cellStyle name="Обычный 2" xfId="2"/>
    <cellStyle name="Обычный 2 2" xfId="6"/>
    <cellStyle name="Обычный 2 3" xfId="7"/>
    <cellStyle name="Обычный 3" xfId="4"/>
    <cellStyle name="Обычный 4" xfId="3"/>
    <cellStyle name="Процентный" xfId="1" builtinId="5"/>
    <cellStyle name="Процентный 2" xfId="5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pivotCacheDefinition" Target="pivotCache/pivotCacheDefinition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[(EA) - Setka v1.43 - eurjpy - #1 D3 K33.xlsm]Сводная МОДЕЛЬ 1x1!PivotTableChartProfitByMonth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  <c:pivotFmt>
        <c:idx val="16"/>
        <c:spPr>
          <a:solidFill>
            <a:srgbClr val="0070C0"/>
          </a:solidFill>
        </c:spPr>
      </c:pivotFmt>
      <c:pivotFmt>
        <c:idx val="17"/>
        <c:spPr>
          <a:solidFill>
            <a:srgbClr val="FF0000"/>
          </a:solidFill>
        </c:spPr>
      </c:pivotFmt>
      <c:pivotFmt>
        <c:idx val="18"/>
        <c:spPr>
          <a:solidFill>
            <a:srgbClr val="00B050"/>
          </a:solidFill>
        </c:spPr>
      </c:pivotFmt>
      <c:pivotFmt>
        <c:idx val="19"/>
        <c:spPr>
          <a:solidFill>
            <a:srgbClr val="0070C0"/>
          </a:solidFill>
        </c:spPr>
      </c:pivotFmt>
      <c:pivotFmt>
        <c:idx val="20"/>
        <c:spPr>
          <a:solidFill>
            <a:srgbClr val="FF0000"/>
          </a:solidFill>
        </c:spPr>
      </c:pivotFmt>
      <c:pivotFmt>
        <c:idx val="21"/>
        <c:spPr>
          <a:solidFill>
            <a:srgbClr val="00B050"/>
          </a:solidFill>
        </c:spPr>
      </c:pivotFmt>
      <c:pivotFmt>
        <c:idx val="22"/>
        <c:spPr>
          <a:solidFill>
            <a:srgbClr val="0070C0"/>
          </a:solidFill>
        </c:spPr>
      </c:pivotFmt>
      <c:pivotFmt>
        <c:idx val="23"/>
        <c:spPr>
          <a:solidFill>
            <a:srgbClr val="FF0000"/>
          </a:solidFill>
        </c:spPr>
      </c:pivotFmt>
      <c:pivotFmt>
        <c:idx val="24"/>
        <c:spPr>
          <a:solidFill>
            <a:srgbClr val="00B050"/>
          </a:solidFill>
        </c:spPr>
      </c:pivotFmt>
      <c:pivotFmt>
        <c:idx val="25"/>
        <c:spPr>
          <a:solidFill>
            <a:srgbClr val="0070C0"/>
          </a:solidFill>
        </c:spPr>
      </c:pivotFmt>
      <c:pivotFmt>
        <c:idx val="26"/>
        <c:spPr>
          <a:solidFill>
            <a:srgbClr val="FF0000"/>
          </a:solidFill>
        </c:spPr>
      </c:pivotFmt>
      <c:pivotFmt>
        <c:idx val="27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'Сводная МОДЕЛЬ 1x1'!$BS$44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Pt>
            <c:idx val="15"/>
            <c:spPr>
              <a:solidFill>
                <a:srgbClr val="0070C0"/>
              </a:solidFill>
            </c:spPr>
          </c:dPt>
          <c:dPt>
            <c:idx val="16"/>
            <c:spPr>
              <a:solidFill>
                <a:srgbClr val="FF0000"/>
              </a:solidFill>
            </c:spPr>
          </c:dPt>
          <c:dPt>
            <c:idx val="17"/>
            <c:spPr>
              <a:solidFill>
                <a:srgbClr val="00B050"/>
              </a:solidFill>
            </c:spPr>
          </c:dPt>
          <c:dPt>
            <c:idx val="18"/>
            <c:spPr>
              <a:solidFill>
                <a:srgbClr val="0070C0"/>
              </a:solidFill>
            </c:spPr>
          </c:dPt>
          <c:dPt>
            <c:idx val="19"/>
            <c:spPr>
              <a:solidFill>
                <a:srgbClr val="FF0000"/>
              </a:solidFill>
            </c:spPr>
          </c:dPt>
          <c:dPt>
            <c:idx val="20"/>
            <c:spPr>
              <a:solidFill>
                <a:srgbClr val="00B050"/>
              </a:solidFill>
            </c:spPr>
          </c:dPt>
          <c:dPt>
            <c:idx val="21"/>
            <c:spPr>
              <a:solidFill>
                <a:srgbClr val="0070C0"/>
              </a:solidFill>
            </c:spPr>
          </c:dPt>
          <c:dPt>
            <c:idx val="22"/>
            <c:spPr>
              <a:solidFill>
                <a:srgbClr val="FF0000"/>
              </a:solidFill>
            </c:spPr>
          </c:dPt>
          <c:dPt>
            <c:idx val="23"/>
            <c:spPr>
              <a:solidFill>
                <a:srgbClr val="00B050"/>
              </a:solidFill>
            </c:spPr>
          </c:dPt>
          <c:dPt>
            <c:idx val="24"/>
            <c:spPr>
              <a:solidFill>
                <a:srgbClr val="0070C0"/>
              </a:solidFill>
            </c:spPr>
          </c:dPt>
          <c:dPt>
            <c:idx val="25"/>
            <c:spPr>
              <a:solidFill>
                <a:srgbClr val="FF0000"/>
              </a:solidFill>
            </c:spPr>
          </c:dPt>
          <c:dPt>
            <c:idx val="26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'Сводная МОДЕЛЬ 1x1'!$BP$45:$BR$74</c:f>
              <c:multiLvlStrCache>
                <c:ptCount val="27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  <c:pt idx="15">
                    <c:v>Sell+Buy %</c:v>
                  </c:pt>
                  <c:pt idx="16">
                    <c:v>Sell %</c:v>
                  </c:pt>
                  <c:pt idx="17">
                    <c:v>Buy %</c:v>
                  </c:pt>
                  <c:pt idx="18">
                    <c:v>Sell+Buy %</c:v>
                  </c:pt>
                  <c:pt idx="19">
                    <c:v>Sell %</c:v>
                  </c:pt>
                  <c:pt idx="20">
                    <c:v>Buy %</c:v>
                  </c:pt>
                  <c:pt idx="21">
                    <c:v>Sell+Buy %</c:v>
                  </c:pt>
                  <c:pt idx="22">
                    <c:v>Sell %</c:v>
                  </c:pt>
                  <c:pt idx="23">
                    <c:v>Buy %</c:v>
                  </c:pt>
                  <c:pt idx="24">
                    <c:v>Sell+Buy %</c:v>
                  </c:pt>
                  <c:pt idx="25">
                    <c:v>Sell %</c:v>
                  </c:pt>
                  <c:pt idx="26">
                    <c:v>Buy %</c:v>
                  </c:pt>
                </c:lvl>
                <c:lvl>
                  <c:pt idx="0">
                    <c:v>янв</c:v>
                  </c:pt>
                  <c:pt idx="3">
                    <c:v>фев</c:v>
                  </c:pt>
                  <c:pt idx="6">
                    <c:v>мар</c:v>
                  </c:pt>
                  <c:pt idx="9">
                    <c:v>апр</c:v>
                  </c:pt>
                  <c:pt idx="12">
                    <c:v>май</c:v>
                  </c:pt>
                  <c:pt idx="15">
                    <c:v>июн</c:v>
                  </c:pt>
                  <c:pt idx="18">
                    <c:v>июл</c:v>
                  </c:pt>
                  <c:pt idx="21">
                    <c:v>авг</c:v>
                  </c:pt>
                  <c:pt idx="24">
                    <c:v>сен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'Сводная МОДЕЛЬ 1x1'!$BS$45:$BS$74</c:f>
              <c:numCache>
                <c:formatCode>General</c:formatCode>
                <c:ptCount val="27"/>
                <c:pt idx="0">
                  <c:v>0.18780000000000002</c:v>
                </c:pt>
                <c:pt idx="1">
                  <c:v>0.18780000000000002</c:v>
                </c:pt>
                <c:pt idx="2">
                  <c:v>0</c:v>
                </c:pt>
                <c:pt idx="3">
                  <c:v>4.0800000000000003E-2</c:v>
                </c:pt>
                <c:pt idx="4">
                  <c:v>0</c:v>
                </c:pt>
                <c:pt idx="5">
                  <c:v>4.0800000000000003E-2</c:v>
                </c:pt>
                <c:pt idx="6">
                  <c:v>4.1000000000000002E-2</c:v>
                </c:pt>
                <c:pt idx="7">
                  <c:v>0</c:v>
                </c:pt>
                <c:pt idx="8">
                  <c:v>4.1000000000000002E-2</c:v>
                </c:pt>
                <c:pt idx="9">
                  <c:v>7.4400000000000008E-2</c:v>
                </c:pt>
                <c:pt idx="10">
                  <c:v>0</c:v>
                </c:pt>
                <c:pt idx="11">
                  <c:v>7.4400000000000008E-2</c:v>
                </c:pt>
                <c:pt idx="12">
                  <c:v>0.18960000000000002</c:v>
                </c:pt>
                <c:pt idx="13">
                  <c:v>0.16920000000000002</c:v>
                </c:pt>
                <c:pt idx="14">
                  <c:v>2.0400000000000001E-2</c:v>
                </c:pt>
                <c:pt idx="15">
                  <c:v>4.1000000000000002E-2</c:v>
                </c:pt>
                <c:pt idx="16">
                  <c:v>2.06E-2</c:v>
                </c:pt>
                <c:pt idx="17">
                  <c:v>2.0400000000000001E-2</c:v>
                </c:pt>
                <c:pt idx="18">
                  <c:v>9.4800000000000009E-2</c:v>
                </c:pt>
                <c:pt idx="19">
                  <c:v>9.4800000000000009E-2</c:v>
                </c:pt>
                <c:pt idx="20">
                  <c:v>0</c:v>
                </c:pt>
                <c:pt idx="21">
                  <c:v>0.46419999999999995</c:v>
                </c:pt>
                <c:pt idx="22">
                  <c:v>2.0400000000000001E-2</c:v>
                </c:pt>
                <c:pt idx="23">
                  <c:v>0.44379999999999997</c:v>
                </c:pt>
                <c:pt idx="24">
                  <c:v>2.0400000000000001E-2</c:v>
                </c:pt>
                <c:pt idx="25">
                  <c:v>0</c:v>
                </c:pt>
                <c:pt idx="26">
                  <c:v>2.0400000000000001E-2</c:v>
                </c:pt>
              </c:numCache>
            </c:numRef>
          </c:val>
        </c:ser>
        <c:axId val="77698176"/>
        <c:axId val="77699712"/>
      </c:barChart>
      <c:catAx>
        <c:axId val="77698176"/>
        <c:scaling>
          <c:orientation val="minMax"/>
        </c:scaling>
        <c:axPos val="b"/>
        <c:tickLblPos val="nextTo"/>
        <c:crossAx val="77699712"/>
        <c:crosses val="autoZero"/>
        <c:auto val="1"/>
        <c:lblAlgn val="ctr"/>
        <c:lblOffset val="100"/>
      </c:catAx>
      <c:valAx>
        <c:axId val="77699712"/>
        <c:scaling>
          <c:orientation val="minMax"/>
        </c:scaling>
        <c:axPos val="l"/>
        <c:majorGridlines/>
        <c:numFmt formatCode="#,000%" sourceLinked="0"/>
        <c:tickLblPos val="nextTo"/>
        <c:crossAx val="776981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[(EA) - Setka v1.43 - eurjpy - #1 D3 K33.xlsm]Сводная МОДЕЛЬ 1x1!PivotTableChartLegSizeByMonth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'Сводная МОДЕЛЬ 1x1'!$BX$44:$BX$45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'Сводная МОДЕЛЬ 1x1'!$BV$46:$BW$55</c:f>
              <c:multiLvlStrCache>
                <c:ptCount val="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'Сводная МОДЕЛЬ 1x1'!$BX$46:$BX$55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'Сводная МОДЕЛЬ 1x1'!$BY$44:$BY$45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'Сводная МОДЕЛЬ 1x1'!$BV$46:$BW$55</c:f>
              <c:multiLvlStrCache>
                <c:ptCount val="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'Сводная МОДЕЛЬ 1x1'!$BY$46:$BY$55</c:f>
              <c:numCache>
                <c:formatCode>General</c:formatCode>
                <c:ptCount val="9"/>
                <c:pt idx="3">
                  <c:v>1</c:v>
                </c:pt>
                <c:pt idx="4">
                  <c:v>2</c:v>
                </c:pt>
                <c:pt idx="6">
                  <c:v>1</c:v>
                </c:pt>
              </c:numCache>
            </c:numRef>
          </c:val>
        </c:ser>
        <c:ser>
          <c:idx val="2"/>
          <c:order val="2"/>
          <c:tx>
            <c:strRef>
              <c:f>'Сводная МОДЕЛЬ 1x1'!$BZ$44:$BZ$45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'Сводная МОДЕЛЬ 1x1'!$BV$46:$BW$55</c:f>
              <c:multiLvlStrCache>
                <c:ptCount val="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'Сводная МОДЕЛЬ 1x1'!$BZ$46:$BZ$55</c:f>
              <c:numCache>
                <c:formatCode>General</c:formatCode>
                <c:ptCount val="9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'Сводная МОДЕЛЬ 1x1'!$CA$44:$CA$45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'Сводная МОДЕЛЬ 1x1'!$BV$46:$BW$55</c:f>
              <c:multiLvlStrCache>
                <c:ptCount val="9"/>
                <c:lvl>
                  <c:pt idx="0">
                    <c:v>янв</c:v>
                  </c:pt>
                  <c:pt idx="1">
                    <c:v>фев</c:v>
                  </c:pt>
                  <c:pt idx="2">
                    <c:v>мар</c:v>
                  </c:pt>
                  <c:pt idx="3">
                    <c:v>апр</c:v>
                  </c:pt>
                  <c:pt idx="4">
                    <c:v>май</c:v>
                  </c:pt>
                  <c:pt idx="5">
                    <c:v>июн</c:v>
                  </c:pt>
                  <c:pt idx="6">
                    <c:v>июл</c:v>
                  </c:pt>
                  <c:pt idx="7">
                    <c:v>авг</c:v>
                  </c:pt>
                  <c:pt idx="8">
                    <c:v>сен</c:v>
                  </c:pt>
                </c:lvl>
                <c:lvl>
                  <c:pt idx="0">
                    <c:v>2019</c:v>
                  </c:pt>
                </c:lvl>
              </c:multiLvlStrCache>
            </c:multiLvlStrRef>
          </c:cat>
          <c:val>
            <c:numRef>
              <c:f>'Сводная МОДЕЛЬ 1x1'!$CA$46:$CA$55</c:f>
              <c:numCache>
                <c:formatCode>General</c:formatCode>
                <c:ptCount val="9"/>
                <c:pt idx="7">
                  <c:v>1</c:v>
                </c:pt>
              </c:numCache>
            </c:numRef>
          </c:val>
        </c:ser>
        <c:overlap val="100"/>
        <c:axId val="171620608"/>
        <c:axId val="171716992"/>
      </c:barChart>
      <c:catAx>
        <c:axId val="171620608"/>
        <c:scaling>
          <c:orientation val="minMax"/>
        </c:scaling>
        <c:axPos val="l"/>
        <c:tickLblPos val="nextTo"/>
        <c:crossAx val="171716992"/>
        <c:crosses val="autoZero"/>
        <c:auto val="1"/>
        <c:lblAlgn val="ctr"/>
        <c:lblOffset val="100"/>
      </c:catAx>
      <c:valAx>
        <c:axId val="171716992"/>
        <c:scaling>
          <c:orientation val="minMax"/>
        </c:scaling>
        <c:axPos val="b"/>
        <c:majorGridlines/>
        <c:numFmt formatCode="General" sourceLinked="1"/>
        <c:tickLblPos val="nextTo"/>
        <c:crossAx val="1716206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file:///D:\Trading\sovetniki\Setka%20TLP\Setka%20TLP\Setka%20v1.43\MQL4\Presets\02_Working_tests\v_razrabotke\200919-Ctarik_set-varianti\1\StrategyTester_01.01.19-23.09.19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2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5268464" y="163286"/>
          <a:ext cx="7810500" cy="1905000"/>
        </a:xfrm>
        <a:prstGeom prst="rect">
          <a:avLst/>
        </a:prstGeom>
        <a:noFill/>
      </xdr:spPr>
    </xdr:pic>
    <xdr:clientData/>
  </xdr:twoCellAnchor>
  <xdr:twoCellAnchor>
    <xdr:from>
      <xdr:col>34</xdr:col>
      <xdr:colOff>4082</xdr:colOff>
      <xdr:row>42</xdr:row>
      <xdr:rowOff>310243</xdr:rowOff>
    </xdr:from>
    <xdr:to>
      <xdr:col>65</xdr:col>
      <xdr:colOff>12246</xdr:colOff>
      <xdr:row>79</xdr:row>
      <xdr:rowOff>171450</xdr:rowOff>
    </xdr:to>
    <xdr:graphicFrame macro="">
      <xdr:nvGraphicFramePr>
        <xdr:cNvPr id="3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4082</xdr:colOff>
      <xdr:row>80</xdr:row>
      <xdr:rowOff>142875</xdr:rowOff>
    </xdr:from>
    <xdr:to>
      <xdr:col>65</xdr:col>
      <xdr:colOff>12246</xdr:colOff>
      <xdr:row>129</xdr:row>
      <xdr:rowOff>76200</xdr:rowOff>
    </xdr:to>
    <xdr:graphicFrame macro="">
      <xdr:nvGraphicFramePr>
        <xdr:cNvPr id="4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Пользователь Windows" refreshedDate="43731.97215115741" createdVersion="3" refreshedVersion="3" minRefreshableVersion="3" recordCount="18">
  <cacheSource type="worksheet">
    <worksheetSource ref="A1:O19" sheet="Данные из терминала"/>
  </cacheSource>
  <cacheFields count="15">
    <cacheField name="№№ сетки" numFmtId="0">
      <sharedItems containsSemiMixedTypes="0" containsString="0" containsNumber="1" containsInteger="1" minValue="1" maxValue="18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5" count="4">
        <n v="1"/>
        <n v="3"/>
        <n v="2"/>
        <n v="5"/>
      </sharedItems>
    </cacheField>
    <cacheField name="Максимальный лот" numFmtId="0">
      <sharedItems containsSemiMixedTypes="0" containsString="0" containsNumber="1" minValue="0.01" maxValue="0.01"/>
    </cacheField>
    <cacheField name="Общая лотность" numFmtId="0">
      <sharedItems containsSemiMixedTypes="0" containsString="0" containsNumber="1" minValue="0.01" maxValue="0.05"/>
    </cacheField>
    <cacheField name="Дата открытия" numFmtId="180">
      <sharedItems containsSemiMixedTypes="0" containsNonDate="0" containsDate="1" containsString="0" minDate="2019-01-14T01:01:00" maxDate="2019-09-16T01:01:00"/>
    </cacheField>
    <cacheField name="Цена открытия" numFmtId="0">
      <sharedItems containsSemiMixedTypes="0" containsString="0" containsNumber="1" minValue="118.126" maxValue="125.693"/>
    </cacheField>
    <cacheField name="Дальний ордер дата" numFmtId="180">
      <sharedItems containsSemiMixedTypes="0" containsNonDate="0" containsDate="1" containsString="0" minDate="2019-01-14T01:01:00" maxDate="2019-09-16T01:01:00"/>
    </cacheField>
    <cacheField name="Дальний ордер цена" numFmtId="0">
      <sharedItems containsSemiMixedTypes="0" containsString="0" containsNumber="1" minValue="118.126" maxValue="125.693"/>
    </cacheField>
    <cacheField name="Дата закрытия" numFmtId="180">
      <sharedItems containsSemiMixedTypes="0" containsNonDate="0" containsDate="1" containsString="0" minDate="2019-01-14T01:50:00" maxDate="2019-09-16T01:38:00"/>
    </cacheField>
    <cacheField name="Цена закрытия" numFmtId="0">
      <sharedItems containsSemiMixedTypes="0" containsString="0" containsNumber="1" minValue="118.01600000000001" maxValue="125.803"/>
    </cacheField>
    <cacheField name="Размер сетки пипс " numFmtId="0">
      <sharedItems containsSemiMixedTypes="0" containsString="0" containsNumber="1" minValue="0" maxValue="80.5"/>
    </cacheField>
    <cacheField name="Пипсов до TP" numFmtId="0">
      <sharedItems containsSemiMixedTypes="0" containsString="0" containsNumber="1" minValue="10.999999999998181" maxValue="90.199999999998909"/>
    </cacheField>
    <cacheField name="Прибыль" numFmtId="0">
      <sharedItems containsSemiMixedTypes="0" containsString="0" containsNumber="1" minValue="1.02" maxValue="22.189999999999998"/>
    </cacheField>
    <cacheField name="Время сетки" numFmtId="175">
      <sharedItems containsSemiMixedTypes="0" containsNonDate="0" containsDate="1" containsString="0" minDate="1899-12-30T00:19:00" maxDate="1900-01-03T12:58:0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Пользователь Windows" refreshedDate="43731.972295601852" createdVersion="2" refreshedVersion="3" recordCount="18">
  <cacheSource type="worksheet">
    <worksheetSource ref="J1:R19" sheet="Данные из терминала"/>
  </cacheSource>
  <cacheFields count="10">
    <cacheField name="Дата закрытия" numFmtId="180">
      <sharedItems containsSemiMixedTypes="0" containsNonDate="0" containsDate="1" containsString="0" minDate="2019-01-14T01:50:00" maxDate="2019-09-16T01:38:00" count="18">
        <d v="2019-01-14T01:50:00"/>
        <d v="2019-01-15T09:13:00"/>
        <d v="2019-02-20T01:20:00"/>
        <d v="2019-02-21T02:55:00"/>
        <d v="2019-03-13T08:25:00"/>
        <d v="2019-03-27T07:57:00"/>
        <d v="2019-04-30T09:04:00"/>
        <d v="2019-05-01T03:13:00"/>
        <d v="2019-05-10T03:16:00"/>
        <d v="2019-05-30T23:35:00"/>
        <d v="2019-05-31T02:35:00"/>
        <d v="2019-06-05T07:30:00"/>
        <d v="2019-06-21T01:52:00"/>
        <d v="2019-07-16T09:08:00"/>
        <d v="2019-07-19T10:21:00"/>
        <d v="2019-08-13T13:59:00"/>
        <d v="2019-08-12T07:11:00"/>
        <d v="2019-09-16T01:38:00"/>
      </sharedItems>
      <fieldGroup par="9" base="0">
        <rangePr groupBy="months" startDate="2019-01-14T01:50:00" endDate="2019-09-16T01:38:00"/>
        <groupItems count="14">
          <s v="&lt;14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6.09.2019"/>
        </groupItems>
      </fieldGroup>
    </cacheField>
    <cacheField name="Цена закрытия" numFmtId="0">
      <sharedItems containsSemiMixedTypes="0" containsString="0" containsNumber="1" minValue="118.01600000000001" maxValue="125.803"/>
    </cacheField>
    <cacheField name="Размер сетки пипс " numFmtId="0">
      <sharedItems containsSemiMixedTypes="0" containsString="0" containsNumber="1" minValue="0" maxValue="80.5"/>
    </cacheField>
    <cacheField name="Пипсов до TP" numFmtId="0">
      <sharedItems containsSemiMixedTypes="0" containsString="0" containsNumber="1" minValue="10.999999999998181" maxValue="90.199999999998909"/>
    </cacheField>
    <cacheField name="Прибыль" numFmtId="0">
      <sharedItems containsSemiMixedTypes="0" containsString="0" containsNumber="1" minValue="1.02" maxValue="22.189999999999998"/>
    </cacheField>
    <cacheField name="Время сетки" numFmtId="175">
      <sharedItems containsSemiMixedTypes="0" containsNonDate="0" containsDate="1" containsString="0" minDate="1899-12-30T00:19:00" maxDate="1900-01-03T12:58:00"/>
    </cacheField>
    <cacheField name="Profit %" numFmtId="10">
      <sharedItems containsSemiMixedTypes="0" containsString="0" containsNumber="1" minValue="2.0400000000000001E-2" maxValue="0.44379999999999997"/>
    </cacheField>
    <cacheField name="Profit Sell %" numFmtId="10">
      <sharedItems containsSemiMixedTypes="0" containsString="0" containsNumber="1" minValue="0" maxValue="0.16740000000000002"/>
    </cacheField>
    <cacheField name="Profit Buy %" numFmtId="10">
      <sharedItems containsSemiMixedTypes="0" containsString="0" containsNumber="1" minValue="0" maxValue="0.44379999999999997"/>
    </cacheField>
    <cacheField name="Годы" numFmtId="0" databaseField="0">
      <fieldGroup base="0">
        <rangePr groupBy="years" startDate="2019-01-14T01:50:00" endDate="2019-09-16T01:38:00"/>
        <groupItems count="3">
          <s v="&lt;14.01.2019"/>
          <s v="2019"/>
          <s v="&gt;16.09.2019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Пользователь Windows" refreshedDate="43731.972301620372" createdVersion="2" refreshedVersion="3" recordCount="18">
  <cacheSource type="worksheet">
    <worksheetSource ref="B1:J19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5" count="4">
        <n v="1"/>
        <n v="3"/>
        <n v="2"/>
        <n v="5"/>
      </sharedItems>
    </cacheField>
    <cacheField name="Максимальный лот" numFmtId="0">
      <sharedItems containsSemiMixedTypes="0" containsString="0" containsNumber="1" minValue="0.01" maxValue="0.01"/>
    </cacheField>
    <cacheField name="Общая лотность" numFmtId="0">
      <sharedItems containsSemiMixedTypes="0" containsString="0" containsNumber="1" minValue="0.01" maxValue="0.05"/>
    </cacheField>
    <cacheField name="Дата открытия" numFmtId="180">
      <sharedItems containsSemiMixedTypes="0" containsNonDate="0" containsDate="1" containsString="0" minDate="2019-01-14T01:01:00" maxDate="2019-09-16T01:01:00"/>
    </cacheField>
    <cacheField name="Цена открытия" numFmtId="0">
      <sharedItems containsSemiMixedTypes="0" containsString="0" containsNumber="1" minValue="118.126" maxValue="125.693"/>
    </cacheField>
    <cacheField name="Дальний ордер дата" numFmtId="180">
      <sharedItems containsSemiMixedTypes="0" containsNonDate="0" containsDate="1" containsString="0" minDate="2019-01-14T01:01:00" maxDate="2019-09-16T01:01:00"/>
    </cacheField>
    <cacheField name="Дальний ордер цена" numFmtId="0">
      <sharedItems containsSemiMixedTypes="0" containsString="0" containsNumber="1" minValue="118.126" maxValue="125.693"/>
    </cacheField>
    <cacheField name="Дата закрытия" numFmtId="180">
      <sharedItems containsSemiMixedTypes="0" containsNonDate="0" containsDate="1" containsString="0" minDate="2019-01-14T01:50:00" maxDate="2019-09-16T01:38:00" count="18">
        <d v="2019-01-14T01:50:00"/>
        <d v="2019-01-15T09:13:00"/>
        <d v="2019-02-20T01:20:00"/>
        <d v="2019-02-21T02:55:00"/>
        <d v="2019-03-13T08:25:00"/>
        <d v="2019-03-27T07:57:00"/>
        <d v="2019-04-30T09:04:00"/>
        <d v="2019-05-01T03:13:00"/>
        <d v="2019-05-10T03:16:00"/>
        <d v="2019-05-30T23:35:00"/>
        <d v="2019-05-31T02:35:00"/>
        <d v="2019-06-05T07:30:00"/>
        <d v="2019-06-21T01:52:00"/>
        <d v="2019-07-16T09:08:00"/>
        <d v="2019-07-19T10:21:00"/>
        <d v="2019-08-13T13:59:00"/>
        <d v="2019-08-12T07:11:00"/>
        <d v="2019-09-16T01:38:00"/>
      </sharedItems>
      <fieldGroup par="9" base="8">
        <rangePr groupBy="months" startDate="2019-01-14T01:50:00" endDate="2019-09-16T01:38:00"/>
        <groupItems count="14">
          <s v="&lt;14.01.2019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16.09.2019"/>
        </groupItems>
      </fieldGroup>
    </cacheField>
    <cacheField name="Годы" numFmtId="0" databaseField="0">
      <fieldGroup base="8">
        <rangePr groupBy="years" startDate="2019-01-14T01:50:00" endDate="2019-09-16T01:38:00"/>
        <groupItems count="3">
          <s v="&lt;14.01.2019"/>
          <s v="2019"/>
          <s v="&gt;16.09.2019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n v="124.18299999999999"/>
    <n v="0"/>
    <n v="11.000000000001819"/>
    <n v="1.02"/>
    <d v="1899-12-30T00:49:00"/>
    <n v="2.0400000000000001E-2"/>
    <n v="2.0400000000000001E-2"/>
    <n v="0"/>
  </r>
  <r>
    <x v="1"/>
    <n v="124.23500000000001"/>
    <n v="40.300000000001091"/>
    <n v="50.099999999998545"/>
    <n v="8.370000000000001"/>
    <d v="1899-12-30T08:12:00"/>
    <n v="0.16740000000000002"/>
    <n v="0.16740000000000002"/>
    <n v="0"/>
  </r>
  <r>
    <x v="2"/>
    <n v="125.803"/>
    <n v="0"/>
    <n v="11"/>
    <n v="1.02"/>
    <d v="1899-12-30T00:19:00"/>
    <n v="2.0400000000000001E-2"/>
    <n v="0"/>
    <n v="2.0400000000000001E-2"/>
  </r>
  <r>
    <x v="3"/>
    <n v="125.657"/>
    <n v="0"/>
    <n v="11"/>
    <n v="1.02"/>
    <d v="1899-12-30T01:54:00"/>
    <n v="2.0400000000000001E-2"/>
    <n v="0"/>
    <n v="2.0400000000000001E-2"/>
  </r>
  <r>
    <x v="4"/>
    <n v="125.774"/>
    <n v="0"/>
    <n v="11"/>
    <n v="1.02"/>
    <d v="1899-12-30T07:24:00"/>
    <n v="2.0400000000000001E-2"/>
    <n v="0"/>
    <n v="2.0400000000000001E-2"/>
  </r>
  <r>
    <x v="5"/>
    <n v="124.58"/>
    <n v="0"/>
    <n v="11"/>
    <n v="1.03"/>
    <d v="1899-12-30T06:56:00"/>
    <n v="2.06E-2"/>
    <n v="0"/>
    <n v="2.06E-2"/>
  </r>
  <r>
    <x v="6"/>
    <n v="124.96500000000002"/>
    <n v="20"/>
    <n v="30.000000000001819"/>
    <n v="3.72"/>
    <d v="1899-12-30T08:03:00"/>
    <n v="7.4400000000000008E-2"/>
    <n v="0"/>
    <n v="7.4400000000000008E-2"/>
  </r>
  <r>
    <x v="7"/>
    <n v="125.137"/>
    <n v="0"/>
    <n v="11"/>
    <n v="1.02"/>
    <d v="1899-12-30T02:12:00"/>
    <n v="2.0400000000000001E-2"/>
    <n v="0"/>
    <n v="2.0400000000000001E-2"/>
  </r>
  <r>
    <x v="8"/>
    <n v="123.27399999999999"/>
    <n v="20"/>
    <n v="30.000000000001819"/>
    <n v="3.72"/>
    <d v="1899-12-30T02:15:00"/>
    <n v="7.4400000000000008E-2"/>
    <n v="7.4400000000000008E-2"/>
    <n v="0"/>
  </r>
  <r>
    <x v="9"/>
    <n v="121.878"/>
    <n v="20.099999999998545"/>
    <n v="30"/>
    <n v="3.71"/>
    <d v="1899-12-30T22:34:00"/>
    <n v="7.4200000000000002E-2"/>
    <n v="7.4200000000000002E-2"/>
    <n v="0"/>
  </r>
  <r>
    <x v="10"/>
    <n v="121.54199999999999"/>
    <n v="0"/>
    <n v="11.000000000001819"/>
    <n v="1.03"/>
    <d v="1899-12-30T01:34:00"/>
    <n v="2.06E-2"/>
    <n v="2.06E-2"/>
    <n v="0"/>
  </r>
  <r>
    <x v="11"/>
    <n v="121.873"/>
    <n v="0"/>
    <n v="11"/>
    <n v="1.02"/>
    <d v="1899-12-30T06:29:00"/>
    <n v="2.0400000000000001E-2"/>
    <n v="0"/>
    <n v="2.0400000000000001E-2"/>
  </r>
  <r>
    <x v="12"/>
    <n v="121.14100000000001"/>
    <n v="0"/>
    <n v="11"/>
    <n v="1.03"/>
    <d v="1899-12-30T00:51:00"/>
    <n v="2.06E-2"/>
    <n v="2.06E-2"/>
    <n v="0"/>
  </r>
  <r>
    <x v="13"/>
    <n v="121.402"/>
    <n v="0"/>
    <n v="11"/>
    <n v="1.02"/>
    <d v="1899-12-30T08:07:00"/>
    <n v="2.0400000000000001E-2"/>
    <n v="2.0400000000000001E-2"/>
    <n v="0"/>
  </r>
  <r>
    <x v="14"/>
    <n v="120.95599999999999"/>
    <n v="20"/>
    <n v="30.000000000001819"/>
    <n v="3.72"/>
    <d v="1899-12-30T09:20:00"/>
    <n v="7.4400000000000008E-2"/>
    <n v="7.4400000000000008E-2"/>
    <n v="0"/>
  </r>
  <r>
    <x v="15"/>
    <n v="119.253"/>
    <n v="80.5"/>
    <n v="90.199999999998909"/>
    <n v="22.189999999999998"/>
    <d v="1900-01-03T12:58:00"/>
    <n v="0.44379999999999997"/>
    <n v="0"/>
    <n v="0.44379999999999997"/>
  </r>
  <r>
    <x v="16"/>
    <n v="118.01600000000001"/>
    <n v="0"/>
    <n v="11"/>
    <n v="1.02"/>
    <d v="1899-12-30T06:10:00"/>
    <n v="2.0400000000000001E-2"/>
    <n v="2.0400000000000001E-2"/>
    <n v="0"/>
  </r>
  <r>
    <x v="17"/>
    <n v="119.36899999999999"/>
    <n v="0"/>
    <n v="10.999999999998181"/>
    <n v="1.02"/>
    <d v="1899-12-30T00:37:00"/>
    <n v="2.0400000000000001E-2"/>
    <n v="0"/>
    <n v="2.0400000000000001E-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">
  <r>
    <s v="sell"/>
    <x v="0"/>
    <n v="0.01"/>
    <n v="0.01"/>
    <d v="2019-01-14T01:01:00"/>
    <n v="124.29300000000001"/>
    <d v="2019-01-14T01:01:00"/>
    <n v="124.29300000000001"/>
    <x v="0"/>
  </r>
  <r>
    <s v="sell"/>
    <x v="1"/>
    <n v="0.01"/>
    <n v="0.03"/>
    <d v="2019-01-15T01:01:00"/>
    <n v="124.333"/>
    <d v="2019-01-15T05:16:00"/>
    <n v="124.736"/>
    <x v="1"/>
  </r>
  <r>
    <s v="buy"/>
    <x v="0"/>
    <n v="0.01"/>
    <n v="0.01"/>
    <d v="2019-02-20T01:01:00"/>
    <n v="125.693"/>
    <d v="2019-02-20T01:01:00"/>
    <n v="125.693"/>
    <x v="2"/>
  </r>
  <r>
    <s v="buy"/>
    <x v="0"/>
    <n v="0.01"/>
    <n v="0.01"/>
    <d v="2019-02-21T01:01:00"/>
    <n v="125.547"/>
    <d v="2019-02-21T01:01:00"/>
    <n v="125.547"/>
    <x v="3"/>
  </r>
  <r>
    <s v="buy"/>
    <x v="0"/>
    <n v="0.01"/>
    <n v="0.01"/>
    <d v="2019-03-13T01:01:00"/>
    <n v="125.664"/>
    <d v="2019-03-13T01:01:00"/>
    <n v="125.664"/>
    <x v="4"/>
  </r>
  <r>
    <s v="buy"/>
    <x v="0"/>
    <n v="0.01"/>
    <n v="0.01"/>
    <d v="2019-03-27T01:01:00"/>
    <n v="124.47"/>
    <d v="2019-03-27T01:01:00"/>
    <n v="124.47"/>
    <x v="5"/>
  </r>
  <r>
    <s v="buy"/>
    <x v="2"/>
    <n v="0.01"/>
    <n v="0.02"/>
    <d v="2019-04-30T01:01:00"/>
    <n v="124.86499999999999"/>
    <d v="2019-04-30T06:10:00"/>
    <n v="124.66500000000001"/>
    <x v="6"/>
  </r>
  <r>
    <s v="buy"/>
    <x v="0"/>
    <n v="0.01"/>
    <n v="0.01"/>
    <d v="2019-05-01T01:01:00"/>
    <n v="125.027"/>
    <d v="2019-05-01T01:01:00"/>
    <n v="125.027"/>
    <x v="7"/>
  </r>
  <r>
    <s v="sell"/>
    <x v="2"/>
    <n v="0.01"/>
    <n v="0.02"/>
    <d v="2019-05-10T01:01:00"/>
    <n v="123.374"/>
    <d v="2019-05-10T01:53:00"/>
    <n v="123.574"/>
    <x v="8"/>
  </r>
  <r>
    <s v="sell"/>
    <x v="2"/>
    <n v="0.01"/>
    <n v="0.02"/>
    <d v="2019-05-30T01:01:00"/>
    <n v="121.977"/>
    <d v="2019-05-30T04:48:00"/>
    <n v="122.178"/>
    <x v="9"/>
  </r>
  <r>
    <s v="sell"/>
    <x v="0"/>
    <n v="0.01"/>
    <n v="0.01"/>
    <d v="2019-05-31T01:01:00"/>
    <n v="121.652"/>
    <d v="2019-05-31T01:01:00"/>
    <n v="121.652"/>
    <x v="10"/>
  </r>
  <r>
    <s v="buy"/>
    <x v="0"/>
    <n v="0.01"/>
    <n v="0.01"/>
    <d v="2019-06-05T01:01:00"/>
    <n v="121.76300000000001"/>
    <d v="2019-06-05T01:01:00"/>
    <n v="121.76300000000001"/>
    <x v="11"/>
  </r>
  <r>
    <s v="sell"/>
    <x v="0"/>
    <n v="0.01"/>
    <n v="0.01"/>
    <d v="2019-06-21T01:01:00"/>
    <n v="121.251"/>
    <d v="2019-06-21T01:01:00"/>
    <n v="121.251"/>
    <x v="12"/>
  </r>
  <r>
    <s v="sell"/>
    <x v="0"/>
    <n v="0.01"/>
    <n v="0.01"/>
    <d v="2019-07-16T01:01:00"/>
    <n v="121.512"/>
    <d v="2019-07-16T01:01:00"/>
    <n v="121.512"/>
    <x v="13"/>
  </r>
  <r>
    <s v="sell"/>
    <x v="2"/>
    <n v="0.01"/>
    <n v="0.02"/>
    <d v="2019-07-19T01:01:00"/>
    <n v="121.056"/>
    <d v="2019-07-19T06:34:00"/>
    <n v="121.256"/>
    <x v="14"/>
  </r>
  <r>
    <s v="buy"/>
    <x v="3"/>
    <n v="0.01"/>
    <n v="0.05"/>
    <d v="2019-08-07T01:01:00"/>
    <n v="119.15600000000001"/>
    <d v="2019-08-08T21:09:00"/>
    <n v="118.351"/>
    <x v="15"/>
  </r>
  <r>
    <s v="sell"/>
    <x v="0"/>
    <n v="0.01"/>
    <n v="0.01"/>
    <d v="2019-08-12T01:01:00"/>
    <n v="118.126"/>
    <d v="2019-08-12T01:01:00"/>
    <n v="118.126"/>
    <x v="16"/>
  </r>
  <r>
    <s v="buy"/>
    <x v="0"/>
    <n v="0.01"/>
    <n v="0.01"/>
    <d v="2019-09-16T01:01:00"/>
    <n v="119.259"/>
    <d v="2019-09-16T01:01:00"/>
    <n v="119.259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8" firstHeaderRow="1" firstDataRow="3" firstDataCol="1"/>
  <pivotFields count="15">
    <pivotField showAll="0"/>
    <pivotField axis="axisCol" showAll="0">
      <items count="3">
        <item x="0"/>
        <item x="1"/>
        <item t="default"/>
      </items>
    </pivotField>
    <pivotField axis="axisRow" showAll="0" defaultSubtotal="0">
      <items count="4">
        <item x="0"/>
        <item x="1"/>
        <item x="2"/>
        <item x="3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ChartLegSizeByMonth" cacheId="27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BV44:CB55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5">
        <item x="0"/>
        <item x="2"/>
        <item x="1"/>
        <item x="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180" outline="0" subtotalTop="0" showAll="0" includeNewItemsInFilter="1"/>
    <pivotField compact="0" outline="0" subtotalTop="0" showAll="0" includeNewItemsInFilter="1"/>
    <pivotField compact="0" numFmtId="180" outline="0" subtotalTop="0" showAll="0" includeNewItemsInFilter="1"/>
    <pivotField compact="0" outline="0" subtotalTop="0" showAll="0" includeNewItemsInFilter="1"/>
    <pivotField axis="axisRow" compact="0" numFmtId="180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2">
    <field x="9"/>
    <field x="8"/>
  </rowFields>
  <rowItems count="10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Количество сеток" fld="1" subtotal="count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23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BP44:BS74" firstHeaderRow="1" firstDataRow="1" firstDataCol="3"/>
  <pivotFields count="10">
    <pivotField axis="axisRow" compact="0" numFmtId="180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9"/>
    <field x="0"/>
    <field x="-2"/>
  </rowFields>
  <rowItems count="30">
    <i>
      <x v="1"/>
      <x v="1"/>
      <x/>
    </i>
    <i r="2" i="1">
      <x v="1"/>
    </i>
    <i r="2" i="2">
      <x v="2"/>
    </i>
    <i r="1">
      <x v="2"/>
      <x/>
    </i>
    <i r="2" i="1">
      <x v="1"/>
    </i>
    <i r="2" i="2">
      <x v="2"/>
    </i>
    <i r="1"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  <i r="1">
      <x v="8"/>
      <x/>
    </i>
    <i r="2" i="1">
      <x v="1"/>
    </i>
    <i r="2" i="2">
      <x v="2"/>
    </i>
    <i r="1">
      <x v="9"/>
      <x/>
    </i>
    <i r="2" i="1">
      <x v="1"/>
    </i>
    <i r="2" i="2">
      <x v="2"/>
    </i>
    <i t="grand">
      <x/>
    </i>
    <i t="grand" i="1">
      <x/>
    </i>
    <i t="grand" i="2">
      <x/>
    </i>
  </rowItems>
  <colItems count="1">
    <i/>
  </colItems>
  <dataFields count="3">
    <dataField name="Sell+Buy %" fld="6" baseField="0" baseItem="0"/>
    <dataField name="Sell %" fld="7" baseField="0" baseItem="0"/>
    <dataField name="Buy %" fld="8" baseField="0" baseItem="0"/>
  </dataFields>
  <chartFormats count="2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1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2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6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7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8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9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0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1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22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3">
      <pivotArea type="data" outline="0" fieldPosition="0">
        <references count="3">
          <reference field="4294967294" count="1" selected="0">
            <x v="1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4">
      <pivotArea type="data" outline="0" fieldPosition="0">
        <references count="3">
          <reference field="4294967294" count="1" selected="0">
            <x v="2"/>
          </reference>
          <reference field="0" count="1" selected="0">
            <x v="8"/>
          </reference>
          <reference field="9" count="1" selected="0">
            <x v="1"/>
          </reference>
        </references>
      </pivotArea>
    </chartFormat>
    <chartFormat chart="0" format="25">
      <pivotArea type="data" outline="0" fieldPosition="0">
        <references count="3">
          <reference field="4294967294" count="1" selected="0">
            <x v="0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6">
      <pivotArea type="data" outline="0" fieldPosition="0">
        <references count="3">
          <reference field="4294967294" count="1" selected="0">
            <x v="1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  <chartFormat chart="0" format="27">
      <pivotArea type="data" outline="0" fieldPosition="0">
        <references count="3">
          <reference field="4294967294" count="1" selected="0">
            <x v="2"/>
          </reference>
          <reference field="0" count="1" selected="0">
            <x v="9"/>
          </reference>
          <reference field="9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2.xml"/><Relationship Id="rId3" Type="http://schemas.openxmlformats.org/officeDocument/2006/relationships/printerSettings" Target="../printerSettings/printerSettings11.bin"/><Relationship Id="rId7" Type="http://schemas.openxmlformats.org/officeDocument/2006/relationships/comments" Target="../comments2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3.xml"/><Relationship Id="rId2" Type="http://schemas.openxmlformats.org/officeDocument/2006/relationships/pivotTable" Target="../pivotTables/pivotTable3.xml"/><Relationship Id="rId16" Type="http://schemas.openxmlformats.org/officeDocument/2006/relationships/ctrlProp" Target="../ctrlProps/ctrlProp3.xml"/><Relationship Id="rId1" Type="http://schemas.openxmlformats.org/officeDocument/2006/relationships/pivotTable" Target="../pivotTables/pivotTable2.xml"/><Relationship Id="rId6" Type="http://schemas.openxmlformats.org/officeDocument/2006/relationships/vmlDrawing" Target="../drawings/vmlDrawing3.vml"/><Relationship Id="rId11" Type="http://schemas.openxmlformats.org/officeDocument/2006/relationships/ctrlProp" Target="../ctrlProps/ctrlProp9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4.xml"/><Relationship Id="rId10" Type="http://schemas.openxmlformats.org/officeDocument/2006/relationships/ctrlProp" Target="../ctrlProps/ctrlProp8.xml"/><Relationship Id="rId4" Type="http://schemas.openxmlformats.org/officeDocument/2006/relationships/customProperty" Target="../customProperty10.bin"/><Relationship Id="rId14" Type="http://schemas.openxmlformats.org/officeDocument/2006/relationships/ctrlProp" Target="../ctrlProps/ctrlProp5.xml"/><Relationship Id="rId9" Type="http://schemas.openxmlformats.org/officeDocument/2006/relationships/ctrlProp" Target="../ctrlProps/ctrlProp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topLeftCell="D1"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2" t="str">
        <f>IF(C$1=0,"LastOrder",IF(C$1=1,"MinOrder","ОШИБКА"))</f>
        <v>LastOrder</v>
      </c>
      <c r="C1" s="274">
        <v>0</v>
      </c>
      <c r="D1" s="114"/>
      <c r="E1" s="114"/>
      <c r="F1" s="114"/>
      <c r="G1" s="114"/>
      <c r="H1" s="114"/>
      <c r="I1" s="266"/>
      <c r="J1" s="262" t="str">
        <f>IF(K$1=0,"LastOrder",IF(K$1=1,"MinOrder","ОШИБКА"))</f>
        <v>LastOrder</v>
      </c>
      <c r="K1" s="274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6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6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6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6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6"/>
      <c r="C4" s="336"/>
      <c r="D4" s="29"/>
      <c r="E4" s="29"/>
      <c r="F4" s="29"/>
      <c r="G4" s="29"/>
      <c r="H4" s="29"/>
      <c r="I4" s="31"/>
      <c r="J4" s="246"/>
      <c r="K4" s="336"/>
      <c r="L4" s="32"/>
      <c r="M4" s="32"/>
      <c r="N4" s="32"/>
      <c r="O4" s="32"/>
      <c r="P4" s="32"/>
    </row>
    <row r="5" spans="1:16" ht="15">
      <c r="A5" s="34"/>
      <c r="B5" s="246"/>
      <c r="C5" s="327"/>
      <c r="D5" s="35"/>
      <c r="E5" s="35"/>
      <c r="F5" s="35"/>
      <c r="G5" s="35"/>
      <c r="H5" s="35"/>
      <c r="I5" s="37"/>
      <c r="J5" s="246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6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6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7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7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5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8"/>
      <c r="D8" s="35"/>
      <c r="E8" s="35"/>
      <c r="F8" s="35"/>
      <c r="G8" s="35"/>
      <c r="H8" s="35"/>
      <c r="I8" s="37"/>
      <c r="J8" s="245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6" t="str">
        <f>IF(C$9&lt;0,"д.б. &gt;=0","")</f>
        <v/>
      </c>
      <c r="C9" s="24">
        <v>11</v>
      </c>
      <c r="D9" s="267"/>
      <c r="E9" s="267"/>
      <c r="F9" s="267"/>
      <c r="G9" s="267"/>
      <c r="H9" s="267"/>
      <c r="I9" s="268"/>
      <c r="J9" s="246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7" t="str">
        <f>IF(AND(C$9=0,C$10&lt;&gt;0),"д.б. =0","")</f>
        <v/>
      </c>
      <c r="C10" s="26">
        <v>-0.05</v>
      </c>
      <c r="D10" s="267"/>
      <c r="E10" s="267"/>
      <c r="F10" s="267"/>
      <c r="G10" s="267"/>
      <c r="H10" s="267"/>
      <c r="I10" s="268"/>
      <c r="J10" s="247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9"/>
      <c r="B11" s="247"/>
      <c r="C11" s="337"/>
      <c r="D11" s="267"/>
      <c r="E11" s="267"/>
      <c r="F11" s="267"/>
      <c r="G11" s="267"/>
      <c r="H11" s="267"/>
      <c r="I11" s="268"/>
      <c r="J11" s="247"/>
      <c r="K11" s="338"/>
      <c r="L11" s="32"/>
      <c r="M11" s="32"/>
      <c r="N11" s="32"/>
      <c r="O11" s="32"/>
      <c r="P11" s="32"/>
    </row>
    <row r="12" spans="1:16" ht="16.5">
      <c r="A12" s="322" t="s">
        <v>92</v>
      </c>
      <c r="B12" s="247" t="str">
        <f>IF(C$12&lt;0,"д.б. &gt;=0","")</f>
        <v/>
      </c>
      <c r="C12" s="81">
        <v>0</v>
      </c>
      <c r="D12" s="267"/>
      <c r="E12" s="267"/>
      <c r="F12" s="267"/>
      <c r="G12" s="267"/>
      <c r="H12" s="267"/>
      <c r="I12" s="268"/>
      <c r="J12" s="247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2" t="s">
        <v>93</v>
      </c>
      <c r="B13" s="247" t="str">
        <f>IF(AND(C$12=0,C$13&lt;&gt;0),"д.б. =0","")</f>
        <v/>
      </c>
      <c r="C13" s="319">
        <v>0</v>
      </c>
      <c r="D13" s="267"/>
      <c r="E13" s="267"/>
      <c r="F13" s="267"/>
      <c r="G13" s="267"/>
      <c r="H13" s="267"/>
      <c r="I13" s="268"/>
      <c r="J13" s="247" t="str">
        <f>IF(AND(K$12=0,K$13&lt;&gt;0),"д.б. =0","")</f>
        <v/>
      </c>
      <c r="K13" s="319">
        <v>0</v>
      </c>
      <c r="L13" s="32"/>
      <c r="M13" s="32"/>
      <c r="N13" s="32"/>
      <c r="O13" s="32"/>
      <c r="P13" s="32"/>
    </row>
    <row r="14" spans="1:16" ht="15">
      <c r="A14" s="249"/>
      <c r="B14" s="247"/>
      <c r="C14" s="337"/>
      <c r="D14" s="267"/>
      <c r="E14" s="267"/>
      <c r="F14" s="267"/>
      <c r="G14" s="267" t="s">
        <v>11</v>
      </c>
      <c r="H14" s="267"/>
      <c r="I14" s="268"/>
      <c r="J14" s="247"/>
      <c r="K14" s="338"/>
      <c r="L14" s="32"/>
      <c r="M14" s="32"/>
      <c r="N14" s="32"/>
      <c r="O14" s="32"/>
      <c r="P14" s="32"/>
    </row>
    <row r="15" spans="1:16" ht="15">
      <c r="A15" s="27" t="s">
        <v>83</v>
      </c>
      <c r="B15" s="246" t="str">
        <f>IF(C$15&lt;0,"д.б. &gt;=0","")</f>
        <v/>
      </c>
      <c r="C15" s="233">
        <v>15</v>
      </c>
      <c r="D15" s="267"/>
      <c r="E15" s="267"/>
      <c r="F15" s="267"/>
      <c r="G15" s="267"/>
      <c r="H15" s="267"/>
      <c r="I15" s="268"/>
      <c r="J15" s="246" t="str">
        <f>IF(K$15&lt;0,"д.б. &gt;=0","")</f>
        <v/>
      </c>
      <c r="K15" s="248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7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6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9" t="s">
        <v>6</v>
      </c>
      <c r="B18" s="503">
        <v>3</v>
      </c>
      <c r="C18" s="504"/>
      <c r="D18" s="505"/>
      <c r="E18" s="270"/>
      <c r="F18" s="500">
        <v>2</v>
      </c>
      <c r="G18" s="500"/>
      <c r="H18" s="500"/>
      <c r="I18" s="271"/>
      <c r="J18" s="501">
        <v>3</v>
      </c>
      <c r="K18" s="501"/>
      <c r="L18" s="501"/>
      <c r="M18" s="270"/>
      <c r="N18" s="501">
        <v>2</v>
      </c>
      <c r="O18" s="501"/>
      <c r="P18" s="502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2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2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3"/>
      <c r="F20" s="71"/>
      <c r="G20" s="68"/>
      <c r="H20" s="69"/>
      <c r="I20" s="72"/>
      <c r="J20" s="73"/>
      <c r="K20" s="68"/>
      <c r="L20" s="69"/>
      <c r="M20" s="273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6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phoneticPr fontId="6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91"/>
  <sheetViews>
    <sheetView zoomScale="85" zoomScaleNormal="85" workbookViewId="0"/>
  </sheetViews>
  <sheetFormatPr defaultRowHeight="12.75"/>
  <cols>
    <col min="1" max="1" width="62.28515625" style="441" bestFit="1" customWidth="1"/>
    <col min="2" max="2" width="78.7109375" style="441" bestFit="1" customWidth="1"/>
    <col min="4" max="4" width="79.140625" bestFit="1" customWidth="1"/>
    <col min="5" max="5" width="23.140625" bestFit="1" customWidth="1"/>
  </cols>
  <sheetData>
    <row r="1" spans="1:4">
      <c r="A1" s="441" t="s">
        <v>607</v>
      </c>
      <c r="B1" s="441" t="s">
        <v>115</v>
      </c>
      <c r="D1" t="str">
        <f>IFERROR(VLOOKUP(A1,Сводная!W:AA,4,0),B1)</f>
        <v>Общие настройки и управление торгами</v>
      </c>
    </row>
    <row r="2" spans="1:4">
      <c r="A2" s="441" t="s">
        <v>116</v>
      </c>
      <c r="B2" s="441">
        <v>1</v>
      </c>
      <c r="D2">
        <f>IFERROR(VLOOKUP(A2,Сводная!W:AA,4,0),B2)</f>
        <v>1</v>
      </c>
    </row>
    <row r="3" spans="1:4">
      <c r="A3" s="441" t="s">
        <v>117</v>
      </c>
      <c r="B3" s="441">
        <v>1</v>
      </c>
      <c r="D3">
        <f>IFERROR(VLOOKUP(A3,Сводная!W:AA,4,0),B3)</f>
        <v>1</v>
      </c>
    </row>
    <row r="4" spans="1:4">
      <c r="A4" s="441" t="s">
        <v>118</v>
      </c>
      <c r="B4" s="441">
        <v>1</v>
      </c>
      <c r="D4">
        <f>IFERROR(VLOOKUP(A4,Сводная!W:AA,4,0),B4)</f>
        <v>1</v>
      </c>
    </row>
    <row r="5" spans="1:4">
      <c r="A5" s="441" t="s">
        <v>119</v>
      </c>
      <c r="B5" s="441">
        <v>1</v>
      </c>
      <c r="D5">
        <f>IFERROR(VLOOKUP(A5,Сводная!W:AA,4,0),B5)</f>
        <v>1</v>
      </c>
    </row>
    <row r="6" spans="1:4">
      <c r="A6" s="441" t="s">
        <v>120</v>
      </c>
      <c r="B6" s="441">
        <v>0</v>
      </c>
      <c r="D6">
        <f>IFERROR(VLOOKUP(A6,Сводная!W:AA,4,0),B6)</f>
        <v>0</v>
      </c>
    </row>
    <row r="7" spans="1:4">
      <c r="A7" s="441" t="s">
        <v>121</v>
      </c>
      <c r="B7" s="441">
        <v>0</v>
      </c>
      <c r="D7">
        <f>IFERROR(VLOOKUP(A7,Сводная!W:AA,4,0),B7)</f>
        <v>0</v>
      </c>
    </row>
    <row r="8" spans="1:4">
      <c r="A8" s="441" t="s">
        <v>122</v>
      </c>
      <c r="B8" s="441">
        <v>0</v>
      </c>
      <c r="D8">
        <f>IFERROR(VLOOKUP(A8,Сводная!W:AA,4,0),B8)</f>
        <v>0</v>
      </c>
    </row>
    <row r="9" spans="1:4">
      <c r="A9" s="441" t="s">
        <v>123</v>
      </c>
      <c r="B9" s="441">
        <v>0</v>
      </c>
      <c r="D9">
        <f>IFERROR(VLOOKUP(A9,Сводная!W:AA,4,0),B9)</f>
        <v>0</v>
      </c>
    </row>
    <row r="10" spans="1:4">
      <c r="A10" s="441" t="s">
        <v>124</v>
      </c>
      <c r="B10" s="441">
        <v>1110</v>
      </c>
      <c r="D10">
        <f>IFERROR(VLOOKUP(A10,Сводная!W:AA,4,0),B10)</f>
        <v>1110</v>
      </c>
    </row>
    <row r="11" spans="1:4">
      <c r="A11" s="441" t="s">
        <v>112</v>
      </c>
      <c r="B11" s="441" t="s">
        <v>606</v>
      </c>
      <c r="D11" t="str">
        <f>IFERROR(VLOOKUP(A11,Сводная!W:AA,4,0),B11)</f>
        <v>EURJPY</v>
      </c>
    </row>
    <row r="12" spans="1:4">
      <c r="A12" s="441" t="s">
        <v>125</v>
      </c>
      <c r="B12" s="441">
        <v>1</v>
      </c>
      <c r="D12">
        <f>IFERROR(VLOOKUP(A12,Сводная!W:AA,4,0),B12)</f>
        <v>1</v>
      </c>
    </row>
    <row r="13" spans="1:4">
      <c r="A13" s="441" t="s">
        <v>608</v>
      </c>
      <c r="B13" s="441" t="s">
        <v>126</v>
      </c>
      <c r="D13" t="str">
        <f>IFERROR(VLOOKUP(A13,Сводная!W:AA,4,0),B13)</f>
        <v>Фильтры спрэда и одновременно торгуемых пар и валют</v>
      </c>
    </row>
    <row r="14" spans="1:4">
      <c r="A14" s="441" t="s">
        <v>127</v>
      </c>
      <c r="B14" s="441">
        <v>3</v>
      </c>
      <c r="D14">
        <f>IFERROR(VLOOKUP(A14,Сводная!W:AA,4,0),B14)</f>
        <v>3</v>
      </c>
    </row>
    <row r="15" spans="1:4">
      <c r="A15" s="441" t="s">
        <v>128</v>
      </c>
      <c r="B15" s="441">
        <v>45</v>
      </c>
      <c r="D15">
        <f>IFERROR(VLOOKUP(A15,Сводная!W:AA,4,0),B15)</f>
        <v>45</v>
      </c>
    </row>
    <row r="16" spans="1:4">
      <c r="A16" s="441" t="s">
        <v>129</v>
      </c>
      <c r="B16" s="441">
        <v>0</v>
      </c>
      <c r="D16">
        <f>IFERROR(VLOOKUP(A16,Сводная!W:AA,4,0),B16)</f>
        <v>0</v>
      </c>
    </row>
    <row r="17" spans="1:4">
      <c r="A17" s="441" t="s">
        <v>130</v>
      </c>
      <c r="B17" s="441">
        <v>0</v>
      </c>
      <c r="D17">
        <f>IFERROR(VLOOKUP(A17,Сводная!W:AA,4,0),B17)</f>
        <v>0</v>
      </c>
    </row>
    <row r="18" spans="1:4">
      <c r="A18" s="441" t="s">
        <v>131</v>
      </c>
      <c r="B18" s="441">
        <v>0</v>
      </c>
      <c r="D18">
        <f>IFERROR(VLOOKUP(A18,Сводная!W:AA,4,0),B18)</f>
        <v>0</v>
      </c>
    </row>
    <row r="19" spans="1:4">
      <c r="A19" s="441" t="s">
        <v>132</v>
      </c>
      <c r="B19" s="441">
        <v>0</v>
      </c>
      <c r="D19">
        <f>IFERROR(VLOOKUP(A19,Сводная!W:AA,4,0),B19)</f>
        <v>0</v>
      </c>
    </row>
    <row r="20" spans="1:4">
      <c r="A20" s="441" t="s">
        <v>609</v>
      </c>
      <c r="B20" s="441" t="s">
        <v>133</v>
      </c>
      <c r="D20" t="str">
        <f>IFERROR(VLOOKUP(A20,Сводная!W:AA,4,0),B20)</f>
        <v>Управление торгами в зависимости от просадки</v>
      </c>
    </row>
    <row r="21" spans="1:4">
      <c r="A21" s="441" t="s">
        <v>134</v>
      </c>
      <c r="B21" s="441">
        <v>0</v>
      </c>
      <c r="D21">
        <f>IFERROR(VLOOKUP(A21,Сводная!W:AA,4,0),B21)</f>
        <v>0</v>
      </c>
    </row>
    <row r="22" spans="1:4">
      <c r="A22" s="441" t="s">
        <v>135</v>
      </c>
      <c r="B22" s="441">
        <v>0</v>
      </c>
      <c r="D22">
        <f>IFERROR(VLOOKUP(A22,Сводная!W:AA,4,0),B22)</f>
        <v>0</v>
      </c>
    </row>
    <row r="23" spans="1:4">
      <c r="A23" s="441" t="s">
        <v>136</v>
      </c>
      <c r="B23" s="441">
        <v>0</v>
      </c>
      <c r="D23">
        <f>IFERROR(VLOOKUP(A23,Сводная!W:AA,4,0),B23)</f>
        <v>0</v>
      </c>
    </row>
    <row r="24" spans="1:4">
      <c r="A24" s="441" t="s">
        <v>137</v>
      </c>
      <c r="B24" s="441">
        <v>0</v>
      </c>
      <c r="D24">
        <f>IFERROR(VLOOKUP(A24,Сводная!W:AA,4,0),B24)</f>
        <v>0</v>
      </c>
    </row>
    <row r="25" spans="1:4">
      <c r="A25" s="441" t="s">
        <v>138</v>
      </c>
      <c r="B25" s="441">
        <v>0</v>
      </c>
      <c r="D25">
        <f>IFERROR(VLOOKUP(A25,Сводная!W:AA,4,0),B25)</f>
        <v>0</v>
      </c>
    </row>
    <row r="26" spans="1:4">
      <c r="A26" s="441" t="s">
        <v>139</v>
      </c>
      <c r="B26" s="441">
        <v>0</v>
      </c>
      <c r="D26">
        <f>IFERROR(VLOOKUP(A26,Сводная!W:AA,4,0),B26)</f>
        <v>0</v>
      </c>
    </row>
    <row r="27" spans="1:4">
      <c r="A27" s="441" t="s">
        <v>140</v>
      </c>
      <c r="B27" s="441">
        <v>0</v>
      </c>
      <c r="D27">
        <f>IFERROR(VLOOKUP(A27,Сводная!W:AA,4,0),B27)</f>
        <v>0</v>
      </c>
    </row>
    <row r="28" spans="1:4">
      <c r="A28" s="441" t="s">
        <v>141</v>
      </c>
      <c r="B28" s="441">
        <v>0</v>
      </c>
      <c r="D28">
        <f>IFERROR(VLOOKUP(A28,Сводная!W:AA,4,0),B28)</f>
        <v>0</v>
      </c>
    </row>
    <row r="29" spans="1:4">
      <c r="A29" s="441" t="s">
        <v>142</v>
      </c>
      <c r="B29" s="441">
        <v>0</v>
      </c>
      <c r="D29">
        <f>IFERROR(VLOOKUP(A29,Сводная!W:AA,4,0),B29)</f>
        <v>0</v>
      </c>
    </row>
    <row r="30" spans="1:4">
      <c r="A30" s="441" t="s">
        <v>143</v>
      </c>
      <c r="B30" s="441">
        <v>0</v>
      </c>
      <c r="D30">
        <f>IFERROR(VLOOKUP(A30,Сводная!W:AA,4,0),B30)</f>
        <v>0</v>
      </c>
    </row>
    <row r="31" spans="1:4">
      <c r="A31" s="441" t="s">
        <v>144</v>
      </c>
      <c r="B31" s="441">
        <v>0</v>
      </c>
      <c r="D31">
        <f>IFERROR(VLOOKUP(A31,Сводная!W:AA,4,0),B31)</f>
        <v>0</v>
      </c>
    </row>
    <row r="32" spans="1:4">
      <c r="A32" s="441" t="s">
        <v>610</v>
      </c>
      <c r="B32" s="441" t="s">
        <v>484</v>
      </c>
      <c r="D32" t="str">
        <f>IFERROR(VLOOKUP(A32,Сводная!W:AA,4,0),B32)</f>
        <v>SELL сетки - настройки шагов, количества колен и длины</v>
      </c>
    </row>
    <row r="33" spans="1:4">
      <c r="A33" s="441" t="s">
        <v>113</v>
      </c>
      <c r="B33" s="441">
        <v>5</v>
      </c>
      <c r="D33">
        <f>IFERROR(VLOOKUP(A33,Сводная!W:AA,4,0),B33)</f>
        <v>5</v>
      </c>
    </row>
    <row r="34" spans="1:4">
      <c r="A34" s="441" t="s">
        <v>145</v>
      </c>
      <c r="B34" s="441">
        <v>20</v>
      </c>
      <c r="D34">
        <f>IFERROR(VLOOKUP(A34,Сводная!W:AA,4,0),B34)</f>
        <v>20</v>
      </c>
    </row>
    <row r="35" spans="1:4">
      <c r="A35" s="441" t="s">
        <v>146</v>
      </c>
      <c r="B35" s="441">
        <v>0</v>
      </c>
      <c r="D35">
        <f>IFERROR(VLOOKUP(A35,Сводная!W:AA,4,0),B35)</f>
        <v>0</v>
      </c>
    </row>
    <row r="36" spans="1:4">
      <c r="A36" s="441" t="s">
        <v>147</v>
      </c>
      <c r="B36" s="441">
        <v>0</v>
      </c>
      <c r="D36">
        <f>IFERROR(VLOOKUP(A36,Сводная!W:AA,4,0),B36)</f>
        <v>0</v>
      </c>
    </row>
    <row r="37" spans="1:4">
      <c r="A37" s="441" t="s">
        <v>148</v>
      </c>
      <c r="B37" s="441">
        <v>0</v>
      </c>
      <c r="D37">
        <f>IFERROR(VLOOKUP(A37,Сводная!W:AA,4,0),B37)</f>
        <v>0</v>
      </c>
    </row>
    <row r="38" spans="1:4">
      <c r="A38" s="441" t="s">
        <v>149</v>
      </c>
      <c r="B38" s="441">
        <v>0</v>
      </c>
      <c r="D38">
        <f>IFERROR(VLOOKUP(A38,Сводная!W:AA,4,0),B38)</f>
        <v>0</v>
      </c>
    </row>
    <row r="39" spans="1:4">
      <c r="A39" s="441" t="s">
        <v>150</v>
      </c>
      <c r="B39" s="441">
        <v>0</v>
      </c>
      <c r="D39">
        <f>IFERROR(VLOOKUP(A39,Сводная!W:AA,4,0),B39)</f>
        <v>0</v>
      </c>
    </row>
    <row r="40" spans="1:4">
      <c r="A40" s="441" t="s">
        <v>151</v>
      </c>
      <c r="B40" s="441">
        <v>0</v>
      </c>
      <c r="D40">
        <f>IFERROR(VLOOKUP(A40,Сводная!W:AA,4,0),B40)</f>
        <v>0</v>
      </c>
    </row>
    <row r="41" spans="1:4">
      <c r="A41" s="441" t="s">
        <v>152</v>
      </c>
      <c r="B41" s="441">
        <v>0</v>
      </c>
      <c r="D41">
        <f>IFERROR(VLOOKUP(A41,Сводная!W:AA,4,0),B41)</f>
        <v>0</v>
      </c>
    </row>
    <row r="42" spans="1:4">
      <c r="A42" s="441" t="s">
        <v>611</v>
      </c>
      <c r="B42" s="441" t="s">
        <v>153</v>
      </c>
      <c r="D42" t="str">
        <f>IFERROR(VLOOKUP(A42,Сводная!W:AA,4,0),B42)</f>
        <v>SELL сетки - min ордер и множители лота всех колен</v>
      </c>
    </row>
    <row r="43" spans="1:4">
      <c r="A43" s="441" t="s">
        <v>154</v>
      </c>
      <c r="B43" s="441">
        <v>0</v>
      </c>
      <c r="D43">
        <f>IFERROR(VLOOKUP(A43,Сводная!W:AA,4,0),B43)</f>
        <v>0</v>
      </c>
    </row>
    <row r="44" spans="1:4">
      <c r="A44" s="441" t="s">
        <v>155</v>
      </c>
      <c r="B44" s="441">
        <v>0</v>
      </c>
      <c r="D44">
        <f>IFERROR(VLOOKUP(A44,Сводная!W:AA,4,0),B44)</f>
        <v>0</v>
      </c>
    </row>
    <row r="45" spans="1:4">
      <c r="A45" s="441" t="s">
        <v>156</v>
      </c>
      <c r="B45" s="441">
        <v>0.01</v>
      </c>
      <c r="D45">
        <f>IFERROR(VLOOKUP(A45,Сводная!W:AA,4,0),B45)</f>
        <v>0.01</v>
      </c>
    </row>
    <row r="46" spans="1:4">
      <c r="A46" s="441" t="s">
        <v>157</v>
      </c>
      <c r="B46" s="441">
        <v>1</v>
      </c>
      <c r="D46">
        <f>IFERROR(VLOOKUP(A46,Сводная!W:AA,4,0),B46)</f>
        <v>1</v>
      </c>
    </row>
    <row r="47" spans="1:4">
      <c r="A47" s="441" t="s">
        <v>158</v>
      </c>
      <c r="B47" s="441">
        <v>5</v>
      </c>
      <c r="D47">
        <f>IFERROR(VLOOKUP(A47,Сводная!W:AA,4,0),B47)</f>
        <v>5</v>
      </c>
    </row>
    <row r="48" spans="1:4">
      <c r="A48" s="441" t="s">
        <v>159</v>
      </c>
      <c r="B48" s="441">
        <v>0</v>
      </c>
      <c r="D48">
        <f>IFERROR(VLOOKUP(A48,Сводная!W:AA,4,0),B48)</f>
        <v>0</v>
      </c>
    </row>
    <row r="49" spans="1:4">
      <c r="A49" s="441" t="s">
        <v>160</v>
      </c>
      <c r="B49" s="441">
        <v>0</v>
      </c>
      <c r="D49">
        <f>IFERROR(VLOOKUP(A49,Сводная!W:AA,4,0),B49)</f>
        <v>0</v>
      </c>
    </row>
    <row r="50" spans="1:4">
      <c r="A50" s="441" t="s">
        <v>161</v>
      </c>
      <c r="B50" s="441">
        <v>0</v>
      </c>
      <c r="D50">
        <f>IFERROR(VLOOKUP(A50,Сводная!W:AA,4,0),B50)</f>
        <v>0</v>
      </c>
    </row>
    <row r="51" spans="1:4">
      <c r="A51" s="441" t="s">
        <v>162</v>
      </c>
      <c r="B51" s="441">
        <v>0</v>
      </c>
      <c r="D51">
        <f>IFERROR(VLOOKUP(A51,Сводная!W:AA,4,0),B51)</f>
        <v>0</v>
      </c>
    </row>
    <row r="52" spans="1:4">
      <c r="A52" s="441" t="s">
        <v>163</v>
      </c>
      <c r="B52" s="441">
        <v>0</v>
      </c>
      <c r="D52">
        <f>IFERROR(VLOOKUP(A52,Сводная!W:AA,4,0),B52)</f>
        <v>0</v>
      </c>
    </row>
    <row r="53" spans="1:4">
      <c r="A53" s="441" t="s">
        <v>164</v>
      </c>
      <c r="B53" s="441">
        <v>0</v>
      </c>
      <c r="D53">
        <f>IFERROR(VLOOKUP(A53,Сводная!W:AA,4,0),B53)</f>
        <v>0</v>
      </c>
    </row>
    <row r="54" spans="1:4">
      <c r="A54" s="441" t="s">
        <v>165</v>
      </c>
      <c r="B54" s="441">
        <v>0</v>
      </c>
      <c r="D54">
        <f>IFERROR(VLOOKUP(A54,Сводная!W:AA,4,0),B54)</f>
        <v>0</v>
      </c>
    </row>
    <row r="55" spans="1:4">
      <c r="A55" s="441" t="s">
        <v>166</v>
      </c>
      <c r="B55" s="441">
        <v>0</v>
      </c>
      <c r="D55">
        <f>IFERROR(VLOOKUP(A55,Сводная!W:AA,4,0),B55)</f>
        <v>0</v>
      </c>
    </row>
    <row r="56" spans="1:4">
      <c r="A56" s="441" t="s">
        <v>612</v>
      </c>
      <c r="B56" s="441" t="s">
        <v>613</v>
      </c>
      <c r="D56" t="str">
        <f>IFERROR(VLOOKUP(A56,Сводная!W:AA,4,0),B56)</f>
        <v>SELL сетки: настройки TP (чистая прибыль) ==&gt; [уровень_БУ]+ТР</v>
      </c>
    </row>
    <row r="57" spans="1:4">
      <c r="A57" s="441" t="s">
        <v>599</v>
      </c>
      <c r="B57" s="441">
        <v>0</v>
      </c>
      <c r="D57">
        <f>IFERROR(VLOOKUP(A57,Сводная!W:AA,4,0),B57)</f>
        <v>0</v>
      </c>
    </row>
    <row r="58" spans="1:4">
      <c r="A58" s="441" t="s">
        <v>167</v>
      </c>
      <c r="B58" s="441">
        <v>11</v>
      </c>
      <c r="D58">
        <f>IFERROR(VLOOKUP(A58,Сводная!W:AA,4,0),B58)</f>
        <v>11</v>
      </c>
    </row>
    <row r="59" spans="1:4">
      <c r="A59" s="441" t="s">
        <v>168</v>
      </c>
      <c r="B59" s="441">
        <v>2</v>
      </c>
      <c r="D59">
        <f>IFERROR(VLOOKUP(A59,Сводная!W:AA,4,0),B59)</f>
        <v>2</v>
      </c>
    </row>
    <row r="60" spans="1:4">
      <c r="A60" s="441" t="s">
        <v>169</v>
      </c>
      <c r="B60" s="441">
        <v>9</v>
      </c>
      <c r="D60">
        <f>IFERROR(VLOOKUP(A60,Сводная!W:AA,4,0),B60)</f>
        <v>9</v>
      </c>
    </row>
    <row r="61" spans="1:4">
      <c r="A61" s="441" t="s">
        <v>170</v>
      </c>
      <c r="B61" s="441">
        <v>3</v>
      </c>
      <c r="D61">
        <f>IFERROR(VLOOKUP(A61,Сводная!W:AA,4,0),B61)</f>
        <v>3</v>
      </c>
    </row>
    <row r="62" spans="1:4">
      <c r="A62" s="441" t="s">
        <v>171</v>
      </c>
      <c r="B62" s="441">
        <v>10</v>
      </c>
      <c r="D62">
        <f>IFERROR(VLOOKUP(A62,Сводная!W:AA,4,0),B62)</f>
        <v>10</v>
      </c>
    </row>
    <row r="63" spans="1:4">
      <c r="A63" s="441" t="s">
        <v>172</v>
      </c>
      <c r="B63" s="441">
        <v>0</v>
      </c>
      <c r="D63">
        <f>IFERROR(VLOOKUP(A63,Сводная!W:AA,4,0),B63)</f>
        <v>0</v>
      </c>
    </row>
    <row r="64" spans="1:4">
      <c r="A64" s="441" t="s">
        <v>173</v>
      </c>
      <c r="B64" s="441">
        <v>0</v>
      </c>
      <c r="D64">
        <f>IFERROR(VLOOKUP(A64,Сводная!W:AA,4,0),B64)</f>
        <v>0</v>
      </c>
    </row>
    <row r="65" spans="1:4">
      <c r="A65" s="441" t="s">
        <v>614</v>
      </c>
      <c r="B65" s="441" t="s">
        <v>485</v>
      </c>
      <c r="D65" t="str">
        <f>IFERROR(VLOOKUP(A65,Сводная!W:AA,4,0),B65)</f>
        <v>BUY сетки - настройки шагов, количества колен и длины</v>
      </c>
    </row>
    <row r="66" spans="1:4">
      <c r="A66" s="441" t="s">
        <v>114</v>
      </c>
      <c r="B66" s="441">
        <v>15</v>
      </c>
      <c r="D66">
        <f>IFERROR(VLOOKUP(A66,Сводная!W:AA,4,0),B66)</f>
        <v>15</v>
      </c>
    </row>
    <row r="67" spans="1:4">
      <c r="A67" s="441" t="s">
        <v>174</v>
      </c>
      <c r="B67" s="441">
        <v>14</v>
      </c>
      <c r="D67">
        <f>IFERROR(VLOOKUP(A67,Сводная!W:AA,4,0),B67)</f>
        <v>14</v>
      </c>
    </row>
    <row r="68" spans="1:4">
      <c r="A68" s="441" t="s">
        <v>175</v>
      </c>
      <c r="B68" s="441">
        <v>3</v>
      </c>
      <c r="D68">
        <f>IFERROR(VLOOKUP(A68,Сводная!W:AA,4,0),B68)</f>
        <v>3</v>
      </c>
    </row>
    <row r="69" spans="1:4">
      <c r="A69" s="441" t="s">
        <v>176</v>
      </c>
      <c r="B69" s="441">
        <v>1</v>
      </c>
      <c r="D69">
        <f>IFERROR(VLOOKUP(A69,Сводная!W:AA,4,0),B69)</f>
        <v>1</v>
      </c>
    </row>
    <row r="70" spans="1:4">
      <c r="A70" s="441" t="s">
        <v>177</v>
      </c>
      <c r="B70" s="441">
        <v>10</v>
      </c>
      <c r="D70">
        <f>IFERROR(VLOOKUP(A70,Сводная!W:AA,4,0),B70)</f>
        <v>10</v>
      </c>
    </row>
    <row r="71" spans="1:4">
      <c r="A71" s="441" t="s">
        <v>178</v>
      </c>
      <c r="B71" s="441">
        <v>7</v>
      </c>
      <c r="D71">
        <f>IFERROR(VLOOKUP(A71,Сводная!W:AA,4,0),B71)</f>
        <v>7</v>
      </c>
    </row>
    <row r="72" spans="1:4">
      <c r="A72" s="441" t="s">
        <v>179</v>
      </c>
      <c r="B72" s="441">
        <v>0</v>
      </c>
      <c r="D72">
        <f>IFERROR(VLOOKUP(A72,Сводная!W:AA,4,0),B72)</f>
        <v>0</v>
      </c>
    </row>
    <row r="73" spans="1:4">
      <c r="A73" s="441" t="s">
        <v>180</v>
      </c>
      <c r="B73" s="441">
        <v>0</v>
      </c>
      <c r="D73">
        <f>IFERROR(VLOOKUP(A73,Сводная!W:AA,4,0),B73)</f>
        <v>0</v>
      </c>
    </row>
    <row r="74" spans="1:4">
      <c r="A74" s="441" t="s">
        <v>181</v>
      </c>
      <c r="B74" s="441">
        <v>0</v>
      </c>
      <c r="D74">
        <f>IFERROR(VLOOKUP(A74,Сводная!W:AA,4,0),B74)</f>
        <v>0</v>
      </c>
    </row>
    <row r="75" spans="1:4">
      <c r="A75" s="441" t="s">
        <v>615</v>
      </c>
      <c r="B75" s="441" t="s">
        <v>182</v>
      </c>
      <c r="D75" t="str">
        <f>IFERROR(VLOOKUP(A75,Сводная!W:AA,4,0),B75)</f>
        <v>BUY сетки - min ордер и множители лота всех колен</v>
      </c>
    </row>
    <row r="76" spans="1:4">
      <c r="A76" s="441" t="s">
        <v>183</v>
      </c>
      <c r="B76" s="441">
        <v>0</v>
      </c>
      <c r="D76">
        <f>IFERROR(VLOOKUP(A76,Сводная!W:AA,4,0),B76)</f>
        <v>0</v>
      </c>
    </row>
    <row r="77" spans="1:4">
      <c r="A77" s="441" t="s">
        <v>184</v>
      </c>
      <c r="B77" s="441">
        <v>0</v>
      </c>
      <c r="D77">
        <f>IFERROR(VLOOKUP(A77,Сводная!W:AA,4,0),B77)</f>
        <v>0</v>
      </c>
    </row>
    <row r="78" spans="1:4">
      <c r="A78" s="441" t="s">
        <v>185</v>
      </c>
      <c r="B78" s="441">
        <v>0.01</v>
      </c>
      <c r="D78">
        <f>IFERROR(VLOOKUP(A78,Сводная!W:AA,4,0),B78)</f>
        <v>0.01</v>
      </c>
    </row>
    <row r="79" spans="1:4">
      <c r="A79" s="441" t="s">
        <v>186</v>
      </c>
      <c r="B79" s="441">
        <v>3</v>
      </c>
      <c r="D79">
        <f>IFERROR(VLOOKUP(A79,Сводная!W:AA,4,0),B79)</f>
        <v>3</v>
      </c>
    </row>
    <row r="80" spans="1:4">
      <c r="A80" s="441" t="s">
        <v>187</v>
      </c>
      <c r="B80" s="441">
        <v>2</v>
      </c>
      <c r="D80">
        <f>IFERROR(VLOOKUP(A80,Сводная!W:AA,4,0),B80)</f>
        <v>2</v>
      </c>
    </row>
    <row r="81" spans="1:4">
      <c r="A81" s="441" t="s">
        <v>188</v>
      </c>
      <c r="B81" s="441">
        <v>0</v>
      </c>
      <c r="D81">
        <f>IFERROR(VLOOKUP(A81,Сводная!W:AA,4,0),B81)</f>
        <v>0</v>
      </c>
    </row>
    <row r="82" spans="1:4">
      <c r="A82" s="441" t="s">
        <v>189</v>
      </c>
      <c r="B82" s="441">
        <v>0</v>
      </c>
      <c r="D82">
        <f>IFERROR(VLOOKUP(A82,Сводная!W:AA,4,0),B82)</f>
        <v>0</v>
      </c>
    </row>
    <row r="83" spans="1:4">
      <c r="A83" s="441" t="s">
        <v>190</v>
      </c>
      <c r="B83" s="441">
        <v>0</v>
      </c>
      <c r="D83">
        <f>IFERROR(VLOOKUP(A83,Сводная!W:AA,4,0),B83)</f>
        <v>0</v>
      </c>
    </row>
    <row r="84" spans="1:4">
      <c r="A84" s="441" t="s">
        <v>191</v>
      </c>
      <c r="B84" s="441">
        <v>0.02</v>
      </c>
      <c r="D84">
        <f>IFERROR(VLOOKUP(A84,Сводная!W:AA,4,0),B84)</f>
        <v>0.02</v>
      </c>
    </row>
    <row r="85" spans="1:4">
      <c r="A85" s="441" t="s">
        <v>192</v>
      </c>
      <c r="B85" s="441">
        <v>0</v>
      </c>
      <c r="D85">
        <f>IFERROR(VLOOKUP(A85,Сводная!W:AA,4,0),B85)</f>
        <v>0</v>
      </c>
    </row>
    <row r="86" spans="1:4">
      <c r="A86" s="441" t="s">
        <v>193</v>
      </c>
      <c r="B86" s="441">
        <v>0</v>
      </c>
      <c r="D86">
        <f>IFERROR(VLOOKUP(A86,Сводная!W:AA,4,0),B86)</f>
        <v>0</v>
      </c>
    </row>
    <row r="87" spans="1:4">
      <c r="A87" s="441" t="s">
        <v>194</v>
      </c>
      <c r="B87" s="441">
        <v>0</v>
      </c>
      <c r="D87">
        <f>IFERROR(VLOOKUP(A87,Сводная!W:AA,4,0),B87)</f>
        <v>0</v>
      </c>
    </row>
    <row r="88" spans="1:4">
      <c r="A88" s="441" t="s">
        <v>195</v>
      </c>
      <c r="B88" s="441">
        <v>0</v>
      </c>
      <c r="D88">
        <f>IFERROR(VLOOKUP(A88,Сводная!W:AA,4,0),B88)</f>
        <v>0</v>
      </c>
    </row>
    <row r="89" spans="1:4">
      <c r="A89" s="441" t="s">
        <v>616</v>
      </c>
      <c r="B89" s="441" t="s">
        <v>617</v>
      </c>
      <c r="D89" t="str">
        <f>IFERROR(VLOOKUP(A89,Сводная!W:AA,4,0),B89)</f>
        <v>BUY сетки: настройки TP (прибыль) ==&gt; [уровень_БУ]+ТР</v>
      </c>
    </row>
    <row r="90" spans="1:4">
      <c r="A90" s="441" t="s">
        <v>600</v>
      </c>
      <c r="B90" s="441">
        <v>1</v>
      </c>
      <c r="D90">
        <f>IFERROR(VLOOKUP(A90,Сводная!W:AA,4,0),B90)</f>
        <v>1</v>
      </c>
    </row>
    <row r="91" spans="1:4">
      <c r="A91" s="441" t="s">
        <v>196</v>
      </c>
      <c r="B91" s="441">
        <v>5</v>
      </c>
      <c r="D91">
        <f>IFERROR(VLOOKUP(A91,Сводная!W:AA,4,0),B91)</f>
        <v>5</v>
      </c>
    </row>
    <row r="92" spans="1:4">
      <c r="A92" s="441" t="s">
        <v>197</v>
      </c>
      <c r="B92" s="441">
        <v>4</v>
      </c>
      <c r="D92">
        <f>IFERROR(VLOOKUP(A92,Сводная!W:AA,4,0),B92)</f>
        <v>4</v>
      </c>
    </row>
    <row r="93" spans="1:4">
      <c r="A93" s="441" t="s">
        <v>198</v>
      </c>
      <c r="B93" s="441">
        <v>1</v>
      </c>
      <c r="D93">
        <f>IFERROR(VLOOKUP(A93,Сводная!W:AA,4,0),B93)</f>
        <v>1</v>
      </c>
    </row>
    <row r="94" spans="1:4">
      <c r="A94" s="441" t="s">
        <v>199</v>
      </c>
      <c r="B94" s="441">
        <v>12</v>
      </c>
      <c r="D94">
        <f>IFERROR(VLOOKUP(A94,Сводная!W:AA,4,0),B94)</f>
        <v>12</v>
      </c>
    </row>
    <row r="95" spans="1:4">
      <c r="A95" s="441" t="s">
        <v>200</v>
      </c>
      <c r="B95" s="441">
        <v>-1</v>
      </c>
      <c r="D95">
        <f>IFERROR(VLOOKUP(A95,Сводная!W:AA,4,0),B95)</f>
        <v>-1</v>
      </c>
    </row>
    <row r="96" spans="1:4">
      <c r="A96" s="441" t="s">
        <v>201</v>
      </c>
      <c r="B96" s="441">
        <v>0</v>
      </c>
      <c r="D96">
        <f>IFERROR(VLOOKUP(A96,Сводная!W:AA,4,0),B96)</f>
        <v>0</v>
      </c>
    </row>
    <row r="97" spans="1:4">
      <c r="A97" s="441" t="s">
        <v>202</v>
      </c>
      <c r="B97" s="441">
        <v>0</v>
      </c>
      <c r="D97">
        <f>IFERROR(VLOOKUP(A97,Сводная!W:AA,4,0),B97)</f>
        <v>0</v>
      </c>
    </row>
    <row r="98" spans="1:4">
      <c r="A98" s="441" t="s">
        <v>618</v>
      </c>
      <c r="B98" s="441" t="s">
        <v>203</v>
      </c>
      <c r="D98" t="str">
        <f>IFERROR(VLOOKUP(A98,Сводная!W:AA,4,0),B98)</f>
        <v>Настройки параметров и фильтров безиндикаторного входа</v>
      </c>
    </row>
    <row r="99" spans="1:4">
      <c r="A99" s="441" t="s">
        <v>601</v>
      </c>
      <c r="B99" s="441">
        <v>1440</v>
      </c>
      <c r="D99">
        <f>IFERROR(VLOOKUP(A99,Сводная!W:AA,4,0),B99)</f>
        <v>1440</v>
      </c>
    </row>
    <row r="100" spans="1:4">
      <c r="A100" s="441" t="s">
        <v>204</v>
      </c>
      <c r="B100" s="441">
        <v>3</v>
      </c>
      <c r="D100">
        <f>IFERROR(VLOOKUP(A100,Сводная!W:AA,4,0),B100)</f>
        <v>3</v>
      </c>
    </row>
    <row r="101" spans="1:4">
      <c r="A101" s="441" t="s">
        <v>205</v>
      </c>
      <c r="B101" s="441">
        <v>1</v>
      </c>
      <c r="D101">
        <f>IFERROR(VLOOKUP(A101,Сводная!W:AA,4,0),B101)</f>
        <v>1</v>
      </c>
    </row>
    <row r="102" spans="1:4">
      <c r="A102" s="441" t="s">
        <v>206</v>
      </c>
      <c r="B102" s="441">
        <v>40</v>
      </c>
      <c r="D102">
        <f>IFERROR(VLOOKUP(A102,Сводная!W:AA,4,0),B102)</f>
        <v>40</v>
      </c>
    </row>
    <row r="103" spans="1:4">
      <c r="A103" s="441" t="s">
        <v>207</v>
      </c>
      <c r="B103" s="441">
        <v>100</v>
      </c>
      <c r="D103">
        <f>IFERROR(VLOOKUP(A103,Сводная!W:AA,4,0),B103)</f>
        <v>100</v>
      </c>
    </row>
    <row r="104" spans="1:4">
      <c r="A104" s="441" t="s">
        <v>208</v>
      </c>
      <c r="B104" s="441">
        <v>0</v>
      </c>
      <c r="D104">
        <f>IFERROR(VLOOKUP(A104,Сводная!W:AA,4,0),B104)</f>
        <v>0</v>
      </c>
    </row>
    <row r="105" spans="1:4">
      <c r="A105" s="441" t="s">
        <v>619</v>
      </c>
      <c r="B105" s="441" t="s">
        <v>209</v>
      </c>
      <c r="D105" t="str">
        <f>IFERROR(VLOOKUP(A105,Сводная!W:AA,4,0),B105)</f>
        <v>Настройки блока выявления и обработки гэпов</v>
      </c>
    </row>
    <row r="106" spans="1:4">
      <c r="A106" s="441" t="s">
        <v>602</v>
      </c>
      <c r="B106" s="441">
        <v>2</v>
      </c>
      <c r="D106">
        <f>IFERROR(VLOOKUP(A106,Сводная!W:AA,4,0),B106)</f>
        <v>2</v>
      </c>
    </row>
    <row r="107" spans="1:4">
      <c r="A107" s="441" t="s">
        <v>210</v>
      </c>
      <c r="B107" s="484">
        <v>2</v>
      </c>
      <c r="D107">
        <f>IFERROR(VLOOKUP(A107,Сводная!W:AA,4,0),B107)</f>
        <v>2</v>
      </c>
    </row>
    <row r="108" spans="1:4">
      <c r="A108" s="441" t="s">
        <v>211</v>
      </c>
      <c r="B108" s="441">
        <v>4</v>
      </c>
      <c r="D108">
        <f>IFERROR(VLOOKUP(A108,Сводная!W:AA,4,0),B108)</f>
        <v>4</v>
      </c>
    </row>
    <row r="109" spans="1:4">
      <c r="A109" s="441" t="s">
        <v>212</v>
      </c>
      <c r="B109" s="441">
        <v>10</v>
      </c>
      <c r="D109">
        <f>IFERROR(VLOOKUP(A109,Сводная!W:AA,4,0),B109)</f>
        <v>10</v>
      </c>
    </row>
    <row r="110" spans="1:4">
      <c r="A110" s="441" t="s">
        <v>213</v>
      </c>
      <c r="B110" s="441">
        <v>0</v>
      </c>
      <c r="D110">
        <f>IFERROR(VLOOKUP(A110,Сводная!W:AA,4,0),B110)</f>
        <v>0</v>
      </c>
    </row>
    <row r="111" spans="1:4">
      <c r="A111" s="441" t="s">
        <v>214</v>
      </c>
      <c r="B111" s="441">
        <v>0.5</v>
      </c>
      <c r="D111">
        <f>IFERROR(VLOOKUP(A111,Сводная!W:AA,4,0),B111)</f>
        <v>0.5</v>
      </c>
    </row>
    <row r="112" spans="1:4">
      <c r="A112" s="441" t="s">
        <v>215</v>
      </c>
      <c r="B112" s="441">
        <v>2</v>
      </c>
      <c r="D112">
        <f>IFERROR(VLOOKUP(A112,Сводная!W:AA,4,0),B112)</f>
        <v>2</v>
      </c>
    </row>
    <row r="113" spans="1:4">
      <c r="A113" s="441" t="s">
        <v>216</v>
      </c>
      <c r="B113" s="441">
        <v>10</v>
      </c>
      <c r="D113">
        <f>IFERROR(VLOOKUP(A113,Сводная!W:AA,4,0),B113)</f>
        <v>10</v>
      </c>
    </row>
    <row r="114" spans="1:4">
      <c r="A114" s="441" t="s">
        <v>217</v>
      </c>
      <c r="B114" s="441">
        <v>0</v>
      </c>
      <c r="D114">
        <f>IFERROR(VLOOKUP(A114,Сводная!W:AA,4,0),B114)</f>
        <v>0</v>
      </c>
    </row>
    <row r="115" spans="1:4">
      <c r="A115" s="441" t="s">
        <v>218</v>
      </c>
      <c r="B115" s="441">
        <v>0.5</v>
      </c>
      <c r="D115">
        <f>IFERROR(VLOOKUP(A115,Сводная!W:AA,4,0),B115)</f>
        <v>0.5</v>
      </c>
    </row>
    <row r="116" spans="1:4">
      <c r="A116" s="441" t="s">
        <v>219</v>
      </c>
      <c r="B116" s="441">
        <v>2</v>
      </c>
      <c r="D116">
        <f>IFERROR(VLOOKUP(A116,Сводная!W:AA,4,0),B116)</f>
        <v>2</v>
      </c>
    </row>
    <row r="117" spans="1:4">
      <c r="A117" s="441" t="s">
        <v>620</v>
      </c>
      <c r="B117" s="441" t="s">
        <v>496</v>
      </c>
      <c r="D117" t="str">
        <f>IFERROR(VLOOKUP(A117,Сводная!W:AA,4,0),B117)</f>
        <v>Фильтр - Запрет открывать ордера, если импульс</v>
      </c>
    </row>
    <row r="118" spans="1:4">
      <c r="A118" s="441" t="s">
        <v>603</v>
      </c>
      <c r="B118" s="441">
        <v>1</v>
      </c>
      <c r="D118">
        <f>IFERROR(VLOOKUP(A118,Сводная!W:AA,4,0),B118)</f>
        <v>1</v>
      </c>
    </row>
    <row r="119" spans="1:4">
      <c r="A119" s="441" t="s">
        <v>220</v>
      </c>
      <c r="B119" s="441">
        <v>12</v>
      </c>
      <c r="D119">
        <f>IFERROR(VLOOKUP(A119,Сводная!W:AA,4,0),B119)</f>
        <v>12</v>
      </c>
    </row>
    <row r="120" spans="1:4">
      <c r="A120" s="441" t="s">
        <v>221</v>
      </c>
      <c r="B120" s="441">
        <v>130</v>
      </c>
      <c r="D120">
        <f>IFERROR(VLOOKUP(A120,Сводная!W:AA,4,0),B120)</f>
        <v>130</v>
      </c>
    </row>
    <row r="121" spans="1:4">
      <c r="A121" s="441" t="s">
        <v>621</v>
      </c>
      <c r="B121" s="441" t="s">
        <v>497</v>
      </c>
      <c r="D121" t="str">
        <f>IFERROR(VLOOKUP(A121,Сводная!W:AA,4,0),B121)</f>
        <v>Настройки планировщиков торговли - их 5 разных</v>
      </c>
    </row>
    <row r="122" spans="1:4">
      <c r="A122" s="441" t="s">
        <v>622</v>
      </c>
      <c r="B122" s="441" t="s">
        <v>498</v>
      </c>
      <c r="D122" t="str">
        <f>IFERROR(VLOOKUP(A122,Сводная!W:AA,4,0),B122)</f>
        <v>№1 Еженедельно: можно открывать 1-е ордера со Start_дня|время по End_день|время</v>
      </c>
    </row>
    <row r="123" spans="1:4">
      <c r="A123" s="441" t="s">
        <v>604</v>
      </c>
      <c r="B123" s="441">
        <v>1</v>
      </c>
      <c r="D123">
        <f>IFERROR(VLOOKUP(A123,Сводная!W:AA,4,0),B123)</f>
        <v>1</v>
      </c>
    </row>
    <row r="124" spans="1:4">
      <c r="A124" s="441" t="s">
        <v>222</v>
      </c>
      <c r="B124" s="441">
        <v>1</v>
      </c>
      <c r="D124">
        <f>IFERROR(VLOOKUP(A124,Сводная!W:AA,4,0),B124)</f>
        <v>1</v>
      </c>
    </row>
    <row r="125" spans="1:4">
      <c r="A125" s="441" t="s">
        <v>499</v>
      </c>
      <c r="B125" s="441">
        <v>0</v>
      </c>
      <c r="D125">
        <f>IFERROR(VLOOKUP(A125,Сводная!W:AA,4,0),B125)</f>
        <v>0</v>
      </c>
    </row>
    <row r="126" spans="1:4">
      <c r="A126" s="441" t="s">
        <v>605</v>
      </c>
      <c r="B126" s="441">
        <v>6</v>
      </c>
      <c r="D126">
        <f>IFERROR(VLOOKUP(A126,Сводная!W:AA,4,0),B126)</f>
        <v>6</v>
      </c>
    </row>
    <row r="127" spans="1:4">
      <c r="A127" s="441" t="s">
        <v>223</v>
      </c>
      <c r="B127" s="441">
        <v>12</v>
      </c>
      <c r="D127">
        <f>IFERROR(VLOOKUP(A127,Сводная!W:AA,4,0),B127)</f>
        <v>12</v>
      </c>
    </row>
    <row r="128" spans="1:4">
      <c r="A128" s="441" t="s">
        <v>500</v>
      </c>
      <c r="B128" s="441">
        <v>0</v>
      </c>
      <c r="D128">
        <f>IFERROR(VLOOKUP(A128,Сводная!W:AA,4,0),B128)</f>
        <v>0</v>
      </c>
    </row>
    <row r="129" spans="1:4">
      <c r="A129" s="441" t="s">
        <v>623</v>
      </c>
      <c r="B129" s="441" t="s">
        <v>501</v>
      </c>
      <c r="D129" t="str">
        <f>IFERROR(VLOOKUP(A129,Сводная!W:AA,4,0),B129)</f>
        <v>№2 Однократно: от и до - запрещено открывать любые новые позиции</v>
      </c>
    </row>
    <row r="130" spans="1:4">
      <c r="A130" s="441" t="s">
        <v>502</v>
      </c>
      <c r="B130" s="441" t="s">
        <v>632</v>
      </c>
      <c r="D130" t="str">
        <f>IFERROR(VLOOKUP(A130,Сводная!W:AA,4,0),B130)</f>
        <v>1970.01.01 00:00</v>
      </c>
    </row>
    <row r="131" spans="1:4">
      <c r="A131" s="441" t="s">
        <v>503</v>
      </c>
      <c r="B131" s="441" t="s">
        <v>632</v>
      </c>
      <c r="D131" t="str">
        <f>IFERROR(VLOOKUP(A131,Сводная!W:AA,4,0),B131)</f>
        <v>1970.01.01 00:00</v>
      </c>
    </row>
    <row r="132" spans="1:4">
      <c r="A132" s="441" t="s">
        <v>504</v>
      </c>
      <c r="B132" s="441" t="s">
        <v>632</v>
      </c>
      <c r="D132" t="str">
        <f>IFERROR(VLOOKUP(A132,Сводная!W:AA,4,0),B132)</f>
        <v>1970.01.01 00:00</v>
      </c>
    </row>
    <row r="133" spans="1:4">
      <c r="D133">
        <f>IFERROR(VLOOKUP(A133,Сводная!W:AA,4,0),B133)</f>
        <v>0</v>
      </c>
    </row>
    <row r="134" spans="1:4">
      <c r="D134">
        <f>IFERROR(VLOOKUP(A134,Сводная!W:AA,4,0),B134)</f>
        <v>0</v>
      </c>
    </row>
    <row r="135" spans="1:4">
      <c r="D135">
        <f>IFERROR(VLOOKUP(A135,Сводная!W:AA,4,0),B135)</f>
        <v>0</v>
      </c>
    </row>
    <row r="136" spans="1:4">
      <c r="D136">
        <f>IFERROR(VLOOKUP(A136,Сводная!W:AA,4,0),B136)</f>
        <v>0</v>
      </c>
    </row>
    <row r="137" spans="1:4">
      <c r="D137">
        <f>IFERROR(VLOOKUP(A137,Сводная!W:AA,4,0),B137)</f>
        <v>0</v>
      </c>
    </row>
    <row r="138" spans="1:4">
      <c r="D138">
        <f>IFERROR(VLOOKUP(A138,Сводная!W:AA,4,0),B138)</f>
        <v>0</v>
      </c>
    </row>
    <row r="139" spans="1:4">
      <c r="D139">
        <f>IFERROR(VLOOKUP(A139,Сводная!W:AA,4,0),B139)</f>
        <v>0</v>
      </c>
    </row>
    <row r="140" spans="1:4">
      <c r="D140">
        <f>IFERROR(VLOOKUP(A140,Сводная!W:AA,4,0),B140)</f>
        <v>0</v>
      </c>
    </row>
    <row r="141" spans="1:4">
      <c r="D141">
        <f>IFERROR(VLOOKUP(A141,Сводная!W:AA,4,0),B141)</f>
        <v>0</v>
      </c>
    </row>
    <row r="142" spans="1:4">
      <c r="D142">
        <f>IFERROR(VLOOKUP(A142,Сводная!W:AA,4,0),B142)</f>
        <v>0</v>
      </c>
    </row>
    <row r="143" spans="1:4">
      <c r="D143">
        <f>IFERROR(VLOOKUP(A143,Сводная!W:AA,4,0),B143)</f>
        <v>0</v>
      </c>
    </row>
    <row r="144" spans="1:4">
      <c r="D144">
        <f>IFERROR(VLOOKUP(A144,Сводная!W:AA,4,0),B144)</f>
        <v>0</v>
      </c>
    </row>
    <row r="145" spans="2:4">
      <c r="D145">
        <f>IFERROR(VLOOKUP(A145,Сводная!W:AA,4,0),B145)</f>
        <v>0</v>
      </c>
    </row>
    <row r="146" spans="2:4">
      <c r="D146">
        <f>IFERROR(VLOOKUP(A146,Сводная!W:AA,4,0),B146)</f>
        <v>0</v>
      </c>
    </row>
    <row r="147" spans="2:4">
      <c r="D147">
        <f>IFERROR(VLOOKUP(A147,Сводная!W:AA,4,0),B147)</f>
        <v>0</v>
      </c>
    </row>
    <row r="148" spans="2:4">
      <c r="D148">
        <f>IFERROR(VLOOKUP(A148,Сводная!W:AA,4,0),B148)</f>
        <v>0</v>
      </c>
    </row>
    <row r="149" spans="2:4">
      <c r="D149">
        <f>IFERROR(VLOOKUP(A149,Сводная!W:AA,4,0),B149)</f>
        <v>0</v>
      </c>
    </row>
    <row r="150" spans="2:4">
      <c r="D150">
        <f>IFERROR(VLOOKUP(A150,Сводная!W:AA,4,0),B150)</f>
        <v>0</v>
      </c>
    </row>
    <row r="151" spans="2:4">
      <c r="D151">
        <f>IFERROR(VLOOKUP(A151,Сводная!W:AA,4,0),B151)</f>
        <v>0</v>
      </c>
    </row>
    <row r="152" spans="2:4">
      <c r="B152" s="484"/>
      <c r="D152">
        <f>IFERROR(VLOOKUP(A152,Сводная!W:AA,4,0),B152)</f>
        <v>0</v>
      </c>
    </row>
    <row r="153" spans="2:4">
      <c r="D153">
        <f>IFERROR(VLOOKUP(A153,Сводная!W:AA,4,0),B153)</f>
        <v>0</v>
      </c>
    </row>
    <row r="154" spans="2:4">
      <c r="D154">
        <f>IFERROR(VLOOKUP(A154,Сводная!W:AA,4,0),B154)</f>
        <v>0</v>
      </c>
    </row>
    <row r="155" spans="2:4">
      <c r="D155">
        <f>IFERROR(VLOOKUP(A155,Сводная!W:AA,4,0),B155)</f>
        <v>0</v>
      </c>
    </row>
    <row r="156" spans="2:4">
      <c r="D156">
        <f>IFERROR(VLOOKUP(A156,Сводная!W:AA,4,0),B156)</f>
        <v>0</v>
      </c>
    </row>
    <row r="157" spans="2:4">
      <c r="D157">
        <f>IFERROR(VLOOKUP(A157,Сводная!W:AA,4,0),B157)</f>
        <v>0</v>
      </c>
    </row>
    <row r="158" spans="2:4">
      <c r="D158">
        <f>IFERROR(VLOOKUP(A158,Сводная!W:AA,4,0),B158)</f>
        <v>0</v>
      </c>
    </row>
    <row r="159" spans="2:4">
      <c r="B159" s="484"/>
      <c r="D159">
        <f>IFERROR(VLOOKUP(A159,Сводная!W:AA,4,0),B159)</f>
        <v>0</v>
      </c>
    </row>
    <row r="160" spans="2:4">
      <c r="D160">
        <f>IFERROR(VLOOKUP(A160,Сводная!W:AA,4,0),B160)</f>
        <v>0</v>
      </c>
    </row>
    <row r="161" spans="4:4">
      <c r="D161">
        <f>IFERROR(VLOOKUP(A161,Сводная!W:AA,4,0),B161)</f>
        <v>0</v>
      </c>
    </row>
    <row r="162" spans="4:4">
      <c r="D162">
        <f>IFERROR(VLOOKUP(A162,Сводная!W:AA,4,0),B162)</f>
        <v>0</v>
      </c>
    </row>
    <row r="163" spans="4:4">
      <c r="D163">
        <f>IFERROR(VLOOKUP(A163,Сводная!W:AA,4,0),B163)</f>
        <v>0</v>
      </c>
    </row>
    <row r="164" spans="4:4">
      <c r="D164">
        <f>IFERROR(VLOOKUP(A164,Сводная!W:AA,4,0),B164)</f>
        <v>0</v>
      </c>
    </row>
    <row r="165" spans="4:4">
      <c r="D165">
        <f>IFERROR(VLOOKUP(A165,Сводная!W:AA,4,0),B165)</f>
        <v>0</v>
      </c>
    </row>
    <row r="166" spans="4:4">
      <c r="D166">
        <f>IFERROR(VLOOKUP(A166,Сводная!W:AA,4,0),B166)</f>
        <v>0</v>
      </c>
    </row>
    <row r="167" spans="4:4">
      <c r="D167">
        <f>IFERROR(VLOOKUP(A167,Сводная!W:AA,4,0),B167)</f>
        <v>0</v>
      </c>
    </row>
    <row r="168" spans="4:4">
      <c r="D168">
        <f>IFERROR(VLOOKUP(A168,Сводная!W:AA,4,0),B168)</f>
        <v>0</v>
      </c>
    </row>
    <row r="169" spans="4:4">
      <c r="D169">
        <f>IFERROR(VLOOKUP(A169,Сводная!W:AA,4,0),B169)</f>
        <v>0</v>
      </c>
    </row>
    <row r="170" spans="4:4">
      <c r="D170">
        <f>IFERROR(VLOOKUP(A170,Сводная!W:AA,4,0),B170)</f>
        <v>0</v>
      </c>
    </row>
    <row r="171" spans="4:4">
      <c r="D171">
        <f>IFERROR(VLOOKUP(A171,Сводная!W:AA,4,0),B171)</f>
        <v>0</v>
      </c>
    </row>
    <row r="172" spans="4:4">
      <c r="D172">
        <f>IFERROR(VLOOKUP(A172,Сводная!W:AA,4,0),B172)</f>
        <v>0</v>
      </c>
    </row>
    <row r="173" spans="4:4">
      <c r="D173">
        <f>IFERROR(VLOOKUP(A173,Сводная!W:AA,4,0),B173)</f>
        <v>0</v>
      </c>
    </row>
    <row r="174" spans="4:4">
      <c r="D174">
        <f>IFERROR(VLOOKUP(A174,Сводная!W:AA,4,0),B174)</f>
        <v>0</v>
      </c>
    </row>
    <row r="175" spans="4:4">
      <c r="D175">
        <f>IFERROR(VLOOKUP(A175,Сводная!W:AA,4,0),B175)</f>
        <v>0</v>
      </c>
    </row>
    <row r="176" spans="4:4">
      <c r="D176">
        <f>IFERROR(VLOOKUP(A176,Сводная!W:AA,4,0),B176)</f>
        <v>0</v>
      </c>
    </row>
    <row r="177" spans="2:4">
      <c r="D177">
        <f>IFERROR(VLOOKUP(A177,Сводная!W:AA,4,0),B177)</f>
        <v>0</v>
      </c>
    </row>
    <row r="178" spans="2:4">
      <c r="D178">
        <f>IFERROR(VLOOKUP(A178,Сводная!W:AA,4,0),B178)</f>
        <v>0</v>
      </c>
    </row>
    <row r="179" spans="2:4">
      <c r="D179">
        <f>IFERROR(VLOOKUP(A179,Сводная!W:AA,4,0),B179)</f>
        <v>0</v>
      </c>
    </row>
    <row r="180" spans="2:4">
      <c r="B180" s="484"/>
      <c r="D180">
        <f>IFERROR(VLOOKUP(A180,Сводная!W:AA,4,0),B180)</f>
        <v>0</v>
      </c>
    </row>
    <row r="181" spans="2:4">
      <c r="D181">
        <f>IFERROR(VLOOKUP(A181,Сводная!W:AA,4,0),B181)</f>
        <v>0</v>
      </c>
    </row>
    <row r="182" spans="2:4">
      <c r="D182">
        <f>IFERROR(VLOOKUP(A182,Сводная!W:AA,4,0),B182)</f>
        <v>0</v>
      </c>
    </row>
    <row r="183" spans="2:4">
      <c r="D183">
        <f>IFERROR(VLOOKUP(A183,Сводная!W:AA,4,0),B183)</f>
        <v>0</v>
      </c>
    </row>
    <row r="184" spans="2:4">
      <c r="D184">
        <f>IFERROR(VLOOKUP(A184,Сводная!W:AA,4,0),B184)</f>
        <v>0</v>
      </c>
    </row>
    <row r="185" spans="2:4">
      <c r="D185">
        <f>IFERROR(VLOOKUP(A185,Сводная!W:AA,4,0),B185)</f>
        <v>0</v>
      </c>
    </row>
    <row r="186" spans="2:4">
      <c r="D186">
        <f>IFERROR(VLOOKUP(A186,Сводная!W:AA,4,0),B186)</f>
        <v>0</v>
      </c>
    </row>
    <row r="187" spans="2:4">
      <c r="D187">
        <f>IFERROR(VLOOKUP(A187,Сводная!W:AA,4,0),B187)</f>
        <v>0</v>
      </c>
    </row>
    <row r="188" spans="2:4">
      <c r="D188">
        <f>IFERROR(VLOOKUP(A188,Сводная!W:AA,4,0),B188)</f>
        <v>0</v>
      </c>
    </row>
    <row r="189" spans="2:4">
      <c r="D189">
        <f>IFERROR(VLOOKUP(A189,Сводная!W:AA,4,0),B189)</f>
        <v>0</v>
      </c>
    </row>
    <row r="190" spans="2:4">
      <c r="D190">
        <f>IFERROR(VLOOKUP(A190,Сводная!W:AA,4,0),B190)</f>
        <v>0</v>
      </c>
    </row>
    <row r="191" spans="2:4">
      <c r="D191">
        <f>IFERROR(VLOOKUP(A191,Сводная!W:AA,4,0),B191)</f>
        <v>0</v>
      </c>
    </row>
    <row r="192" spans="2:4">
      <c r="D192">
        <f>IFERROR(VLOOKUP(A192,Сводная!W:AA,4,0),B192)</f>
        <v>0</v>
      </c>
    </row>
    <row r="193" spans="4:4">
      <c r="D193">
        <f>IFERROR(VLOOKUP(A193,Сводная!W:AA,4,0),B193)</f>
        <v>0</v>
      </c>
    </row>
    <row r="194" spans="4:4">
      <c r="D194">
        <f>IFERROR(VLOOKUP(A194,Сводная!W:AA,4,0),B194)</f>
        <v>0</v>
      </c>
    </row>
    <row r="195" spans="4:4">
      <c r="D195">
        <f>IFERROR(VLOOKUP(A195,Сводная!W:AA,4,0),B195)</f>
        <v>0</v>
      </c>
    </row>
    <row r="196" spans="4:4">
      <c r="D196">
        <f>IFERROR(VLOOKUP(A196,Сводная!W:AA,4,0),B196)</f>
        <v>0</v>
      </c>
    </row>
    <row r="197" spans="4:4">
      <c r="D197">
        <f>IFERROR(VLOOKUP(A197,Сводная!W:AA,4,0),B197)</f>
        <v>0</v>
      </c>
    </row>
    <row r="198" spans="4:4">
      <c r="D198">
        <f>IFERROR(VLOOKUP(A198,Сводная!W:AA,4,0),B198)</f>
        <v>0</v>
      </c>
    </row>
    <row r="199" spans="4:4">
      <c r="D199">
        <f>IFERROR(VLOOKUP(A199,Сводная!W:AA,4,0),B199)</f>
        <v>0</v>
      </c>
    </row>
    <row r="200" spans="4:4">
      <c r="D200">
        <f>IFERROR(VLOOKUP(A200,Сводная!W:AA,4,0),B200)</f>
        <v>0</v>
      </c>
    </row>
    <row r="201" spans="4:4">
      <c r="D201">
        <f>IFERROR(VLOOKUP(A201,Сводная!W:AA,4,0),B201)</f>
        <v>0</v>
      </c>
    </row>
    <row r="202" spans="4:4">
      <c r="D202">
        <f>IFERROR(VLOOKUP(A202,Сводная!W:AA,4,0),B202)</f>
        <v>0</v>
      </c>
    </row>
    <row r="203" spans="4:4">
      <c r="D203">
        <f>IFERROR(VLOOKUP(A203,Сводная!W:AA,4,0),B203)</f>
        <v>0</v>
      </c>
    </row>
    <row r="204" spans="4:4">
      <c r="D204">
        <f>IFERROR(VLOOKUP(A204,Сводная!W:AA,4,0),B204)</f>
        <v>0</v>
      </c>
    </row>
    <row r="205" spans="4:4">
      <c r="D205">
        <f>IFERROR(VLOOKUP(A205,Сводная!W:AA,4,0),B205)</f>
        <v>0</v>
      </c>
    </row>
    <row r="206" spans="4:4">
      <c r="D206">
        <f>IFERROR(VLOOKUP(A206,Сводная!W:AA,4,0),B206)</f>
        <v>0</v>
      </c>
    </row>
    <row r="207" spans="4:4">
      <c r="D207">
        <f>IFERROR(VLOOKUP(A207,Сводная!W:AA,4,0),B207)</f>
        <v>0</v>
      </c>
    </row>
    <row r="208" spans="4:4">
      <c r="D208">
        <f>IFERROR(VLOOKUP(A208,Сводная!W:AA,4,0),B208)</f>
        <v>0</v>
      </c>
    </row>
    <row r="209" spans="4:4">
      <c r="D209">
        <f>IFERROR(VLOOKUP(A209,Сводная!W:AA,4,0),B209)</f>
        <v>0</v>
      </c>
    </row>
    <row r="210" spans="4:4">
      <c r="D210">
        <f>IFERROR(VLOOKUP(A210,Сводная!W:AA,4,0),B210)</f>
        <v>0</v>
      </c>
    </row>
    <row r="211" spans="4:4">
      <c r="D211">
        <f>IFERROR(VLOOKUP(A211,Сводная!W:AA,4,0),B211)</f>
        <v>0</v>
      </c>
    </row>
    <row r="212" spans="4:4">
      <c r="D212">
        <f>IFERROR(VLOOKUP(A212,Сводная!W:AA,4,0),B212)</f>
        <v>0</v>
      </c>
    </row>
    <row r="213" spans="4:4">
      <c r="D213">
        <f>IFERROR(VLOOKUP(A213,Сводная!W:AA,4,0),B213)</f>
        <v>0</v>
      </c>
    </row>
    <row r="214" spans="4:4">
      <c r="D214">
        <f>IFERROR(VLOOKUP(A214,Сводная!W:AA,4,0),B214)</f>
        <v>0</v>
      </c>
    </row>
    <row r="215" spans="4:4">
      <c r="D215">
        <f>IFERROR(VLOOKUP(A215,Сводная!W:AA,4,0),B215)</f>
        <v>0</v>
      </c>
    </row>
    <row r="216" spans="4:4">
      <c r="D216">
        <f>IFERROR(VLOOKUP(A216,Сводная!W:AA,4,0),B216)</f>
        <v>0</v>
      </c>
    </row>
    <row r="217" spans="4:4">
      <c r="D217">
        <f>IFERROR(VLOOKUP(A217,Сводная!W:AA,4,0),B217)</f>
        <v>0</v>
      </c>
    </row>
    <row r="218" spans="4:4">
      <c r="D218">
        <f>IFERROR(VLOOKUP(A218,Сводная!W:AA,4,0),B218)</f>
        <v>0</v>
      </c>
    </row>
    <row r="219" spans="4:4">
      <c r="D219">
        <f>IFERROR(VLOOKUP(A219,Сводная!W:AA,4,0),B219)</f>
        <v>0</v>
      </c>
    </row>
    <row r="220" spans="4:4">
      <c r="D220">
        <f>IFERROR(VLOOKUP(A220,Сводная!W:AA,4,0),B220)</f>
        <v>0</v>
      </c>
    </row>
    <row r="221" spans="4:4">
      <c r="D221">
        <f>IFERROR(VLOOKUP(A221,Сводная!W:AA,4,0),B221)</f>
        <v>0</v>
      </c>
    </row>
    <row r="222" spans="4:4">
      <c r="D222">
        <f>IFERROR(VLOOKUP(A222,Сводная!W:AA,4,0),B222)</f>
        <v>0</v>
      </c>
    </row>
    <row r="223" spans="4:4">
      <c r="D223">
        <f>IFERROR(VLOOKUP(A223,Сводная!W:AA,4,0),B223)</f>
        <v>0</v>
      </c>
    </row>
    <row r="224" spans="4:4">
      <c r="D224">
        <f>IFERROR(VLOOKUP(A224,Сводная!W:AA,4,0),B224)</f>
        <v>0</v>
      </c>
    </row>
    <row r="225" spans="4:4">
      <c r="D225">
        <f>IFERROR(VLOOKUP(A225,Сводная!W:AA,4,0),B225)</f>
        <v>0</v>
      </c>
    </row>
    <row r="226" spans="4:4">
      <c r="D226">
        <f>IFERROR(VLOOKUP(A226,Сводная!W:AA,4,0),B226)</f>
        <v>0</v>
      </c>
    </row>
    <row r="227" spans="4:4">
      <c r="D227">
        <f>IFERROR(VLOOKUP(A227,Сводная!W:AA,4,0),B227)</f>
        <v>0</v>
      </c>
    </row>
    <row r="228" spans="4:4">
      <c r="D228">
        <f>IFERROR(VLOOKUP(A228,Сводная!W:AA,4,0),B228)</f>
        <v>0</v>
      </c>
    </row>
    <row r="229" spans="4:4">
      <c r="D229">
        <f>IFERROR(VLOOKUP(A229,Сводная!W:AA,4,0),B229)</f>
        <v>0</v>
      </c>
    </row>
    <row r="230" spans="4:4">
      <c r="D230">
        <f>IFERROR(VLOOKUP(A230,Сводная!W:AA,4,0),B230)</f>
        <v>0</v>
      </c>
    </row>
    <row r="231" spans="4:4">
      <c r="D231">
        <f>IFERROR(VLOOKUP(A231,Сводная!W:AA,4,0),B231)</f>
        <v>0</v>
      </c>
    </row>
    <row r="232" spans="4:4">
      <c r="D232">
        <f>IFERROR(VLOOKUP(A232,Сводная!W:AA,4,0),B232)</f>
        <v>0</v>
      </c>
    </row>
    <row r="233" spans="4:4">
      <c r="D233">
        <f>IFERROR(VLOOKUP(A233,Сводная!W:AA,4,0),B233)</f>
        <v>0</v>
      </c>
    </row>
    <row r="234" spans="4:4">
      <c r="D234">
        <f>IFERROR(VLOOKUP(A234,Сводная!W:AA,4,0),B234)</f>
        <v>0</v>
      </c>
    </row>
    <row r="235" spans="4:4">
      <c r="D235">
        <f>IFERROR(VLOOKUP(A235,Сводная!W:AA,4,0),B235)</f>
        <v>0</v>
      </c>
    </row>
    <row r="236" spans="4:4">
      <c r="D236">
        <f>IFERROR(VLOOKUP(A236,Сводная!W:AA,4,0),B236)</f>
        <v>0</v>
      </c>
    </row>
    <row r="237" spans="4:4">
      <c r="D237">
        <f>IFERROR(VLOOKUP(A237,Сводная!W:AA,4,0),B237)</f>
        <v>0</v>
      </c>
    </row>
    <row r="238" spans="4:4">
      <c r="D238">
        <f>IFERROR(VLOOKUP(A238,Сводная!W:AA,4,0),B238)</f>
        <v>0</v>
      </c>
    </row>
    <row r="239" spans="4:4">
      <c r="D239">
        <f>IFERROR(VLOOKUP(A239,Сводная!W:AA,4,0),B239)</f>
        <v>0</v>
      </c>
    </row>
    <row r="240" spans="4:4">
      <c r="D240">
        <f>IFERROR(VLOOKUP(A240,Сводная!W:AA,4,0),B240)</f>
        <v>0</v>
      </c>
    </row>
    <row r="241" spans="2:4">
      <c r="D241">
        <f>IFERROR(VLOOKUP(A241,Сводная!W:AA,4,0),B241)</f>
        <v>0</v>
      </c>
    </row>
    <row r="242" spans="2:4">
      <c r="D242">
        <f>IFERROR(VLOOKUP(A242,Сводная!W:AA,4,0),B242)</f>
        <v>0</v>
      </c>
    </row>
    <row r="243" spans="2:4">
      <c r="D243">
        <f>IFERROR(VLOOKUP(A243,Сводная!W:AA,4,0),B243)</f>
        <v>0</v>
      </c>
    </row>
    <row r="244" spans="2:4">
      <c r="D244">
        <f>IFERROR(VLOOKUP(A244,Сводная!W:AA,4,0),B244)</f>
        <v>0</v>
      </c>
    </row>
    <row r="245" spans="2:4">
      <c r="D245">
        <f>IFERROR(VLOOKUP(A245,Сводная!W:AA,4,0),B245)</f>
        <v>0</v>
      </c>
    </row>
    <row r="246" spans="2:4">
      <c r="D246">
        <f>IFERROR(VLOOKUP(A246,Сводная!W:AA,4,0),B246)</f>
        <v>0</v>
      </c>
    </row>
    <row r="247" spans="2:4">
      <c r="D247">
        <f>IFERROR(VLOOKUP(A247,Сводная!W:AA,4,0),B247)</f>
        <v>0</v>
      </c>
    </row>
    <row r="248" spans="2:4">
      <c r="D248">
        <f>IFERROR(VLOOKUP(A248,Сводная!W:AA,4,0),B248)</f>
        <v>0</v>
      </c>
    </row>
    <row r="249" spans="2:4">
      <c r="D249">
        <f>IFERROR(VLOOKUP(A249,Сводная!W:AA,4,0),B249)</f>
        <v>0</v>
      </c>
    </row>
    <row r="250" spans="2:4">
      <c r="D250">
        <f>IFERROR(VLOOKUP(A250,Сводная!W:AA,4,0),B250)</f>
        <v>0</v>
      </c>
    </row>
    <row r="251" spans="2:4">
      <c r="D251">
        <f>IFERROR(VLOOKUP(A251,Сводная!W:AA,4,0),B251)</f>
        <v>0</v>
      </c>
    </row>
    <row r="252" spans="2:4">
      <c r="D252">
        <f>IFERROR(VLOOKUP(A252,Сводная!W:AA,4,0),B252)</f>
        <v>0</v>
      </c>
    </row>
    <row r="253" spans="2:4">
      <c r="D253">
        <f>IFERROR(VLOOKUP(A253,Сводная!W:AA,4,0),B253)</f>
        <v>0</v>
      </c>
    </row>
    <row r="254" spans="2:4">
      <c r="D254">
        <f>IFERROR(VLOOKUP(A254,Сводная!W:AA,4,0),B254)</f>
        <v>0</v>
      </c>
    </row>
    <row r="255" spans="2:4">
      <c r="D255">
        <f>IFERROR(VLOOKUP(A255,Сводная!W:AA,4,0),B255)</f>
        <v>0</v>
      </c>
    </row>
    <row r="256" spans="2:4">
      <c r="B256" s="484"/>
      <c r="D256">
        <f>IFERROR(VLOOKUP(A256,Сводная!W:AA,4,0),B256)</f>
        <v>0</v>
      </c>
    </row>
    <row r="257" spans="2:4">
      <c r="D257">
        <f>IFERROR(VLOOKUP(A257,Сводная!W:AA,4,0),B257)</f>
        <v>0</v>
      </c>
    </row>
    <row r="258" spans="2:4">
      <c r="D258">
        <f>IFERROR(VLOOKUP(A258,Сводная!W:AA,4,0),B258)</f>
        <v>0</v>
      </c>
    </row>
    <row r="259" spans="2:4">
      <c r="D259">
        <f>IFERROR(VLOOKUP(A259,Сводная!W:AA,4,0),B259)</f>
        <v>0</v>
      </c>
    </row>
    <row r="260" spans="2:4">
      <c r="D260">
        <f>IFERROR(VLOOKUP(A260,Сводная!W:AA,4,0),B260)</f>
        <v>0</v>
      </c>
    </row>
    <row r="261" spans="2:4">
      <c r="D261">
        <f>IFERROR(VLOOKUP(A261,Сводная!W:AA,4,0),B261)</f>
        <v>0</v>
      </c>
    </row>
    <row r="262" spans="2:4">
      <c r="D262">
        <f>IFERROR(VLOOKUP(A262,Сводная!W:AA,4,0),B262)</f>
        <v>0</v>
      </c>
    </row>
    <row r="263" spans="2:4">
      <c r="B263" s="484"/>
      <c r="D263">
        <f>IFERROR(VLOOKUP(A263,Сводная!W:AA,4,0),B263)</f>
        <v>0</v>
      </c>
    </row>
    <row r="264" spans="2:4">
      <c r="D264">
        <f>IFERROR(VLOOKUP(A264,Сводная!W:AA,4,0),B264)</f>
        <v>0</v>
      </c>
    </row>
    <row r="265" spans="2:4">
      <c r="D265">
        <f>IFERROR(VLOOKUP(A265,Сводная!W:AA,4,0),B265)</f>
        <v>0</v>
      </c>
    </row>
    <row r="266" spans="2:4">
      <c r="D266">
        <f>IFERROR(VLOOKUP(A266,Сводная!W:AA,4,0),B266)</f>
        <v>0</v>
      </c>
    </row>
    <row r="267" spans="2:4">
      <c r="D267">
        <f>IFERROR(VLOOKUP(A267,Сводная!W:AA,4,0),B267)</f>
        <v>0</v>
      </c>
    </row>
    <row r="268" spans="2:4">
      <c r="B268" s="484"/>
      <c r="D268">
        <f>IFERROR(VLOOKUP(A268,Сводная!W:AA,4,0),B268)</f>
        <v>0</v>
      </c>
    </row>
    <row r="269" spans="2:4">
      <c r="D269">
        <f>IFERROR(VLOOKUP(A269,Сводная!W:AA,4,0),B269)</f>
        <v>0</v>
      </c>
    </row>
    <row r="270" spans="2:4">
      <c r="D270">
        <f>IFERROR(VLOOKUP(A270,Сводная!W:AA,4,0),B270)</f>
        <v>0</v>
      </c>
    </row>
    <row r="271" spans="2:4">
      <c r="D271">
        <f>IFERROR(VLOOKUP(A271,Сводная!W:AA,4,0),B271)</f>
        <v>0</v>
      </c>
    </row>
    <row r="272" spans="2:4">
      <c r="D272">
        <f>IFERROR(VLOOKUP(A272,Сводная!W:AA,4,0),B272)</f>
        <v>0</v>
      </c>
    </row>
    <row r="273" spans="2:4">
      <c r="D273">
        <f>IFERROR(VLOOKUP(A273,Сводная!W:AA,4,0),B273)</f>
        <v>0</v>
      </c>
    </row>
    <row r="274" spans="2:4">
      <c r="D274">
        <f>IFERROR(VLOOKUP(A274,Сводная!W:AA,4,0),B274)</f>
        <v>0</v>
      </c>
    </row>
    <row r="275" spans="2:4">
      <c r="D275">
        <f>IFERROR(VLOOKUP(A275,Сводная!W:AA,4,0),B275)</f>
        <v>0</v>
      </c>
    </row>
    <row r="276" spans="2:4">
      <c r="D276">
        <f>IFERROR(VLOOKUP(A276,Сводная!W:AA,4,0),B276)</f>
        <v>0</v>
      </c>
    </row>
    <row r="277" spans="2:4">
      <c r="D277">
        <f>IFERROR(VLOOKUP(A277,Сводная!W:AA,4,0),B277)</f>
        <v>0</v>
      </c>
    </row>
    <row r="278" spans="2:4">
      <c r="D278">
        <f>IFERROR(VLOOKUP(A278,Сводная!W:AA,4,0),B278)</f>
        <v>0</v>
      </c>
    </row>
    <row r="279" spans="2:4">
      <c r="D279">
        <f>IFERROR(VLOOKUP(A279,Сводная!W:AA,4,0),B279)</f>
        <v>0</v>
      </c>
    </row>
    <row r="280" spans="2:4">
      <c r="D280">
        <f>IFERROR(VLOOKUP(A280,Сводная!W:AA,4,0),B280)</f>
        <v>0</v>
      </c>
    </row>
    <row r="281" spans="2:4">
      <c r="D281">
        <f>IFERROR(VLOOKUP(A281,Сводная!W:AA,4,0),B281)</f>
        <v>0</v>
      </c>
    </row>
    <row r="282" spans="2:4">
      <c r="D282">
        <f>IFERROR(VLOOKUP(A282,Сводная!W:AA,4,0),B282)</f>
        <v>0</v>
      </c>
    </row>
    <row r="283" spans="2:4">
      <c r="D283">
        <f>IFERROR(VLOOKUP(A283,Сводная!W:AA,4,0),B283)</f>
        <v>0</v>
      </c>
    </row>
    <row r="284" spans="2:4">
      <c r="D284">
        <f>IFERROR(VLOOKUP(A284,Сводная!W:AA,4,0),B284)</f>
        <v>0</v>
      </c>
    </row>
    <row r="285" spans="2:4">
      <c r="B285" s="484"/>
      <c r="D285">
        <f>IFERROR(VLOOKUP(A285,Сводная!W:AA,4,0),B285)</f>
        <v>0</v>
      </c>
    </row>
    <row r="286" spans="2:4">
      <c r="B286" s="484"/>
      <c r="D286">
        <f>IFERROR(VLOOKUP(A286,Сводная!W:AA,4,0),B286)</f>
        <v>0</v>
      </c>
    </row>
    <row r="287" spans="2:4">
      <c r="D287">
        <f>IFERROR(VLOOKUP(A287,Сводная!W:AA,4,0),B287)</f>
        <v>0</v>
      </c>
    </row>
    <row r="288" spans="2:4">
      <c r="D288">
        <f>IFERROR(VLOOKUP(A288,Сводная!W:AA,4,0),B288)</f>
        <v>0</v>
      </c>
    </row>
    <row r="289" spans="4:4">
      <c r="D289">
        <f>IFERROR(VLOOKUP(A289,Сводная!W:AA,4,0),B289)</f>
        <v>0</v>
      </c>
    </row>
    <row r="290" spans="4:4">
      <c r="D290">
        <f>IFERROR(VLOOKUP(A290,Сводная!W:AA,4,0),B290)</f>
        <v>0</v>
      </c>
    </row>
    <row r="291" spans="4:4">
      <c r="D291">
        <f>IFERROR(VLOOKUP(A291,Сводная!W:AA,4,0),B291)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topLeftCell="A85" zoomScale="85" zoomScaleNormal="85" workbookViewId="0">
      <selection sqref="A1:A291"/>
    </sheetView>
  </sheetViews>
  <sheetFormatPr defaultRowHeight="12.75"/>
  <sheetData>
    <row r="1" spans="1:1">
      <c r="A1" t="s">
        <v>505</v>
      </c>
    </row>
    <row r="2" spans="1:1">
      <c r="A2" t="s">
        <v>445</v>
      </c>
    </row>
    <row r="3" spans="1:1">
      <c r="A3" t="s">
        <v>446</v>
      </c>
    </row>
    <row r="4" spans="1:1">
      <c r="A4" t="s">
        <v>447</v>
      </c>
    </row>
    <row r="5" spans="1:1">
      <c r="A5" t="s">
        <v>448</v>
      </c>
    </row>
    <row r="6" spans="1:1">
      <c r="A6" t="s">
        <v>449</v>
      </c>
    </row>
    <row r="7" spans="1:1">
      <c r="A7" t="s">
        <v>450</v>
      </c>
    </row>
    <row r="8" spans="1:1">
      <c r="A8" t="s">
        <v>240</v>
      </c>
    </row>
    <row r="9" spans="1:1">
      <c r="A9" t="s">
        <v>241</v>
      </c>
    </row>
    <row r="10" spans="1:1">
      <c r="A10" t="s">
        <v>506</v>
      </c>
    </row>
    <row r="11" spans="1:1">
      <c r="A11" t="s">
        <v>507</v>
      </c>
    </row>
    <row r="12" spans="1:1">
      <c r="A12" t="s">
        <v>451</v>
      </c>
    </row>
    <row r="13" spans="1:1">
      <c r="A13" t="s">
        <v>508</v>
      </c>
    </row>
    <row r="14" spans="1:1">
      <c r="A14" t="s">
        <v>242</v>
      </c>
    </row>
    <row r="15" spans="1:1">
      <c r="A15" t="s">
        <v>452</v>
      </c>
    </row>
    <row r="16" spans="1:1">
      <c r="A16" t="s">
        <v>243</v>
      </c>
    </row>
    <row r="17" spans="1:1">
      <c r="A17" t="s">
        <v>509</v>
      </c>
    </row>
    <row r="18" spans="1:1">
      <c r="A18" t="s">
        <v>244</v>
      </c>
    </row>
    <row r="19" spans="1:1">
      <c r="A19" t="s">
        <v>245</v>
      </c>
    </row>
    <row r="20" spans="1:1">
      <c r="A20" t="s">
        <v>510</v>
      </c>
    </row>
    <row r="21" spans="1:1">
      <c r="A21" t="s">
        <v>511</v>
      </c>
    </row>
    <row r="22" spans="1:1">
      <c r="A22" t="s">
        <v>246</v>
      </c>
    </row>
    <row r="23" spans="1:1">
      <c r="A23" t="s">
        <v>247</v>
      </c>
    </row>
    <row r="24" spans="1:1">
      <c r="A24" t="s">
        <v>248</v>
      </c>
    </row>
    <row r="25" spans="1:1">
      <c r="A25" t="s">
        <v>249</v>
      </c>
    </row>
    <row r="26" spans="1:1">
      <c r="A26" t="s">
        <v>250</v>
      </c>
    </row>
    <row r="27" spans="1:1">
      <c r="A27" t="s">
        <v>251</v>
      </c>
    </row>
    <row r="28" spans="1:1">
      <c r="A28" t="s">
        <v>512</v>
      </c>
    </row>
    <row r="29" spans="1:1">
      <c r="A29" t="s">
        <v>252</v>
      </c>
    </row>
    <row r="30" spans="1:1">
      <c r="A30" t="s">
        <v>453</v>
      </c>
    </row>
    <row r="31" spans="1:1">
      <c r="A31" t="s">
        <v>454</v>
      </c>
    </row>
    <row r="32" spans="1:1">
      <c r="A32" t="s">
        <v>513</v>
      </c>
    </row>
    <row r="33" spans="1:1">
      <c r="A33" t="s">
        <v>455</v>
      </c>
    </row>
    <row r="34" spans="1:1">
      <c r="A34" t="s">
        <v>514</v>
      </c>
    </row>
    <row r="35" spans="1:1">
      <c r="A35" t="s">
        <v>515</v>
      </c>
    </row>
    <row r="36" spans="1:1">
      <c r="A36" t="s">
        <v>516</v>
      </c>
    </row>
    <row r="37" spans="1:1">
      <c r="A37" t="s">
        <v>517</v>
      </c>
    </row>
    <row r="38" spans="1:1">
      <c r="A38" t="s">
        <v>518</v>
      </c>
    </row>
    <row r="39" spans="1:1">
      <c r="A39" t="s">
        <v>456</v>
      </c>
    </row>
    <row r="40" spans="1:1">
      <c r="A40" t="s">
        <v>457</v>
      </c>
    </row>
    <row r="41" spans="1:1">
      <c r="A41" t="s">
        <v>458</v>
      </c>
    </row>
    <row r="42" spans="1:1">
      <c r="A42" t="s">
        <v>519</v>
      </c>
    </row>
    <row r="43" spans="1:1">
      <c r="A43" t="s">
        <v>253</v>
      </c>
    </row>
    <row r="44" spans="1:1">
      <c r="A44" t="s">
        <v>520</v>
      </c>
    </row>
    <row r="45" spans="1:1">
      <c r="A45" t="s">
        <v>407</v>
      </c>
    </row>
    <row r="46" spans="1:1">
      <c r="A46" t="s">
        <v>521</v>
      </c>
    </row>
    <row r="47" spans="1:1">
      <c r="A47" t="s">
        <v>522</v>
      </c>
    </row>
    <row r="48" spans="1:1">
      <c r="A48" t="s">
        <v>523</v>
      </c>
    </row>
    <row r="49" spans="1:1">
      <c r="A49" t="s">
        <v>524</v>
      </c>
    </row>
    <row r="50" spans="1:1">
      <c r="A50" t="s">
        <v>525</v>
      </c>
    </row>
    <row r="51" spans="1:1">
      <c r="A51" t="s">
        <v>526</v>
      </c>
    </row>
    <row r="52" spans="1:1">
      <c r="A52" t="s">
        <v>527</v>
      </c>
    </row>
    <row r="53" spans="1:1">
      <c r="A53" t="s">
        <v>528</v>
      </c>
    </row>
    <row r="54" spans="1:1">
      <c r="A54" t="s">
        <v>459</v>
      </c>
    </row>
    <row r="55" spans="1:1">
      <c r="A55" t="s">
        <v>254</v>
      </c>
    </row>
    <row r="56" spans="1:1">
      <c r="A56" t="s">
        <v>529</v>
      </c>
    </row>
    <row r="57" spans="1:1">
      <c r="A57" t="s">
        <v>255</v>
      </c>
    </row>
    <row r="58" spans="1:1">
      <c r="A58" t="s">
        <v>530</v>
      </c>
    </row>
    <row r="59" spans="1:1">
      <c r="A59" t="s">
        <v>531</v>
      </c>
    </row>
    <row r="60" spans="1:1">
      <c r="A60" t="s">
        <v>532</v>
      </c>
    </row>
    <row r="61" spans="1:1">
      <c r="A61" t="s">
        <v>533</v>
      </c>
    </row>
    <row r="62" spans="1:1">
      <c r="A62" t="s">
        <v>534</v>
      </c>
    </row>
    <row r="63" spans="1:1">
      <c r="A63" t="s">
        <v>256</v>
      </c>
    </row>
    <row r="64" spans="1:1">
      <c r="A64" t="s">
        <v>257</v>
      </c>
    </row>
    <row r="65" spans="1:1">
      <c r="A65" t="s">
        <v>535</v>
      </c>
    </row>
    <row r="66" spans="1:1">
      <c r="A66" t="s">
        <v>460</v>
      </c>
    </row>
    <row r="67" spans="1:1">
      <c r="A67" t="s">
        <v>536</v>
      </c>
    </row>
    <row r="68" spans="1:1">
      <c r="A68" t="s">
        <v>258</v>
      </c>
    </row>
    <row r="69" spans="1:1">
      <c r="A69" t="s">
        <v>259</v>
      </c>
    </row>
    <row r="70" spans="1:1">
      <c r="A70" t="s">
        <v>461</v>
      </c>
    </row>
    <row r="71" spans="1:1">
      <c r="A71" t="s">
        <v>462</v>
      </c>
    </row>
    <row r="72" spans="1:1">
      <c r="A72" t="s">
        <v>463</v>
      </c>
    </row>
    <row r="73" spans="1:1">
      <c r="A73" t="s">
        <v>464</v>
      </c>
    </row>
    <row r="74" spans="1:1">
      <c r="A74" t="s">
        <v>465</v>
      </c>
    </row>
    <row r="75" spans="1:1">
      <c r="A75" t="s">
        <v>537</v>
      </c>
    </row>
    <row r="76" spans="1:1">
      <c r="A76" t="s">
        <v>260</v>
      </c>
    </row>
    <row r="77" spans="1:1">
      <c r="A77" t="s">
        <v>261</v>
      </c>
    </row>
    <row r="78" spans="1:1">
      <c r="A78" t="s">
        <v>408</v>
      </c>
    </row>
    <row r="79" spans="1:1">
      <c r="A79" t="s">
        <v>538</v>
      </c>
    </row>
    <row r="80" spans="1:1">
      <c r="A80" t="s">
        <v>262</v>
      </c>
    </row>
    <row r="81" spans="1:1">
      <c r="A81" t="s">
        <v>466</v>
      </c>
    </row>
    <row r="82" spans="1:1">
      <c r="A82" t="s">
        <v>409</v>
      </c>
    </row>
    <row r="83" spans="1:1">
      <c r="A83" t="s">
        <v>263</v>
      </c>
    </row>
    <row r="84" spans="1:1">
      <c r="A84" t="s">
        <v>467</v>
      </c>
    </row>
    <row r="85" spans="1:1">
      <c r="A85" t="s">
        <v>264</v>
      </c>
    </row>
    <row r="86" spans="1:1">
      <c r="A86" t="s">
        <v>468</v>
      </c>
    </row>
    <row r="87" spans="1:1">
      <c r="A87" t="s">
        <v>469</v>
      </c>
    </row>
    <row r="88" spans="1:1">
      <c r="A88" t="s">
        <v>265</v>
      </c>
    </row>
    <row r="89" spans="1:1">
      <c r="A89" t="s">
        <v>539</v>
      </c>
    </row>
    <row r="90" spans="1:1">
      <c r="A90" t="s">
        <v>266</v>
      </c>
    </row>
    <row r="91" spans="1:1">
      <c r="A91" t="s">
        <v>540</v>
      </c>
    </row>
    <row r="92" spans="1:1">
      <c r="A92" t="s">
        <v>470</v>
      </c>
    </row>
    <row r="93" spans="1:1">
      <c r="A93" t="s">
        <v>267</v>
      </c>
    </row>
    <row r="94" spans="1:1">
      <c r="A94" t="s">
        <v>471</v>
      </c>
    </row>
    <row r="95" spans="1:1">
      <c r="A95" t="s">
        <v>268</v>
      </c>
    </row>
    <row r="96" spans="1:1">
      <c r="A96" t="s">
        <v>269</v>
      </c>
    </row>
    <row r="97" spans="1:1">
      <c r="A97" t="s">
        <v>270</v>
      </c>
    </row>
    <row r="98" spans="1:1">
      <c r="A98" t="s">
        <v>541</v>
      </c>
    </row>
    <row r="99" spans="1:1">
      <c r="A99" t="s">
        <v>578</v>
      </c>
    </row>
    <row r="100" spans="1:1">
      <c r="A100" t="s">
        <v>542</v>
      </c>
    </row>
    <row r="101" spans="1:1">
      <c r="A101" t="s">
        <v>543</v>
      </c>
    </row>
    <row r="102" spans="1:1">
      <c r="A102" t="s">
        <v>544</v>
      </c>
    </row>
    <row r="103" spans="1:1">
      <c r="A103" t="s">
        <v>545</v>
      </c>
    </row>
    <row r="104" spans="1:1">
      <c r="A104" t="s">
        <v>546</v>
      </c>
    </row>
    <row r="105" spans="1:1">
      <c r="A105" t="s">
        <v>547</v>
      </c>
    </row>
    <row r="106" spans="1:1">
      <c r="A106" t="s">
        <v>548</v>
      </c>
    </row>
    <row r="107" spans="1:1">
      <c r="A107" t="s">
        <v>549</v>
      </c>
    </row>
    <row r="108" spans="1:1">
      <c r="A108" t="s">
        <v>550</v>
      </c>
    </row>
    <row r="109" spans="1:1">
      <c r="A109" t="s">
        <v>551</v>
      </c>
    </row>
    <row r="110" spans="1:1">
      <c r="A110" t="s">
        <v>552</v>
      </c>
    </row>
    <row r="111" spans="1:1">
      <c r="A111" t="s">
        <v>553</v>
      </c>
    </row>
    <row r="112" spans="1:1">
      <c r="A112" t="s">
        <v>554</v>
      </c>
    </row>
    <row r="113" spans="1:1">
      <c r="A113" t="s">
        <v>579</v>
      </c>
    </row>
    <row r="114" spans="1:1">
      <c r="A114" t="s">
        <v>555</v>
      </c>
    </row>
    <row r="115" spans="1:1">
      <c r="A115" t="s">
        <v>556</v>
      </c>
    </row>
    <row r="116" spans="1:1">
      <c r="A116" t="s">
        <v>557</v>
      </c>
    </row>
    <row r="117" spans="1:1">
      <c r="A117" t="s">
        <v>558</v>
      </c>
    </row>
    <row r="118" spans="1:1">
      <c r="A118" t="s">
        <v>559</v>
      </c>
    </row>
    <row r="119" spans="1:1">
      <c r="A119" t="s">
        <v>560</v>
      </c>
    </row>
    <row r="120" spans="1:1">
      <c r="A120" t="s">
        <v>561</v>
      </c>
    </row>
    <row r="121" spans="1:1">
      <c r="A121" t="s">
        <v>562</v>
      </c>
    </row>
    <row r="122" spans="1:1">
      <c r="A122" t="s">
        <v>563</v>
      </c>
    </row>
    <row r="123" spans="1:1">
      <c r="A123" t="s">
        <v>564</v>
      </c>
    </row>
    <row r="124" spans="1:1">
      <c r="A124" t="s">
        <v>565</v>
      </c>
    </row>
    <row r="125" spans="1:1">
      <c r="A125" t="s">
        <v>566</v>
      </c>
    </row>
    <row r="126" spans="1:1">
      <c r="A126" t="s">
        <v>567</v>
      </c>
    </row>
    <row r="127" spans="1:1">
      <c r="A127" t="s">
        <v>568</v>
      </c>
    </row>
    <row r="128" spans="1:1">
      <c r="A128" t="s">
        <v>569</v>
      </c>
    </row>
    <row r="129" spans="1:1">
      <c r="A129" t="s">
        <v>570</v>
      </c>
    </row>
    <row r="130" spans="1:1">
      <c r="A130" t="s">
        <v>571</v>
      </c>
    </row>
    <row r="131" spans="1:1">
      <c r="A131" t="s">
        <v>572</v>
      </c>
    </row>
    <row r="132" spans="1:1">
      <c r="A132" t="s">
        <v>573</v>
      </c>
    </row>
    <row r="133" spans="1:1">
      <c r="A133" t="s">
        <v>574</v>
      </c>
    </row>
    <row r="134" spans="1:1">
      <c r="A134" t="s">
        <v>580</v>
      </c>
    </row>
    <row r="135" spans="1:1">
      <c r="A135" t="s">
        <v>575</v>
      </c>
    </row>
    <row r="136" spans="1:1">
      <c r="A136" t="s">
        <v>576</v>
      </c>
    </row>
    <row r="137" spans="1:1">
      <c r="A137" t="s">
        <v>581</v>
      </c>
    </row>
    <row r="138" spans="1:1">
      <c r="A138" t="s">
        <v>577</v>
      </c>
    </row>
    <row r="139" spans="1:1">
      <c r="A139" t="s">
        <v>271</v>
      </c>
    </row>
    <row r="140" spans="1:1">
      <c r="A140" t="s">
        <v>582</v>
      </c>
    </row>
    <row r="141" spans="1:1">
      <c r="A141" t="s">
        <v>583</v>
      </c>
    </row>
    <row r="142" spans="1:1">
      <c r="A142" t="s">
        <v>584</v>
      </c>
    </row>
    <row r="143" spans="1:1">
      <c r="A143" t="s">
        <v>272</v>
      </c>
    </row>
    <row r="144" spans="1:1">
      <c r="A144" t="s">
        <v>585</v>
      </c>
    </row>
    <row r="145" spans="1:1">
      <c r="A145" t="s">
        <v>586</v>
      </c>
    </row>
    <row r="146" spans="1:1">
      <c r="A146" t="s">
        <v>587</v>
      </c>
    </row>
    <row r="147" spans="1:1">
      <c r="A147" t="s">
        <v>273</v>
      </c>
    </row>
    <row r="148" spans="1:1">
      <c r="A148" t="s">
        <v>588</v>
      </c>
    </row>
    <row r="149" spans="1:1">
      <c r="A149" t="s">
        <v>589</v>
      </c>
    </row>
    <row r="150" spans="1:1">
      <c r="A150" t="s">
        <v>590</v>
      </c>
    </row>
    <row r="151" spans="1:1">
      <c r="A151" t="s">
        <v>591</v>
      </c>
    </row>
    <row r="152" spans="1:1">
      <c r="A152" t="s">
        <v>274</v>
      </c>
    </row>
    <row r="153" spans="1:1">
      <c r="A153" t="s">
        <v>275</v>
      </c>
    </row>
    <row r="154" spans="1:1">
      <c r="A154" t="s">
        <v>276</v>
      </c>
    </row>
    <row r="155" spans="1:1">
      <c r="A155" t="s">
        <v>277</v>
      </c>
    </row>
    <row r="156" spans="1:1">
      <c r="A156" t="s">
        <v>278</v>
      </c>
    </row>
    <row r="157" spans="1:1">
      <c r="A157" t="s">
        <v>279</v>
      </c>
    </row>
    <row r="158" spans="1:1">
      <c r="A158" t="s">
        <v>592</v>
      </c>
    </row>
    <row r="159" spans="1:1">
      <c r="A159" t="s">
        <v>280</v>
      </c>
    </row>
    <row r="160" spans="1:1">
      <c r="A160" t="s">
        <v>281</v>
      </c>
    </row>
    <row r="161" spans="1:1">
      <c r="A161" t="s">
        <v>282</v>
      </c>
    </row>
    <row r="162" spans="1:1">
      <c r="A162" t="s">
        <v>283</v>
      </c>
    </row>
    <row r="163" spans="1:1">
      <c r="A163" t="s">
        <v>284</v>
      </c>
    </row>
    <row r="164" spans="1:1">
      <c r="A164" t="s">
        <v>285</v>
      </c>
    </row>
    <row r="165" spans="1:1">
      <c r="A165" t="s">
        <v>286</v>
      </c>
    </row>
    <row r="166" spans="1:1">
      <c r="A166" t="s">
        <v>287</v>
      </c>
    </row>
    <row r="167" spans="1:1">
      <c r="A167" t="s">
        <v>288</v>
      </c>
    </row>
    <row r="168" spans="1:1">
      <c r="A168" t="s">
        <v>289</v>
      </c>
    </row>
    <row r="169" spans="1:1">
      <c r="A169" t="s">
        <v>290</v>
      </c>
    </row>
    <row r="170" spans="1:1">
      <c r="A170" t="s">
        <v>291</v>
      </c>
    </row>
    <row r="171" spans="1:1">
      <c r="A171" t="s">
        <v>292</v>
      </c>
    </row>
    <row r="172" spans="1:1">
      <c r="A172" t="s">
        <v>293</v>
      </c>
    </row>
    <row r="173" spans="1:1">
      <c r="A173" t="s">
        <v>294</v>
      </c>
    </row>
    <row r="174" spans="1:1">
      <c r="A174" t="s">
        <v>295</v>
      </c>
    </row>
    <row r="175" spans="1:1">
      <c r="A175" t="s">
        <v>296</v>
      </c>
    </row>
    <row r="176" spans="1:1">
      <c r="A176" t="s">
        <v>297</v>
      </c>
    </row>
    <row r="177" spans="1:1">
      <c r="A177" t="s">
        <v>298</v>
      </c>
    </row>
    <row r="178" spans="1:1">
      <c r="A178" t="s">
        <v>299</v>
      </c>
    </row>
    <row r="179" spans="1:1">
      <c r="A179" t="s">
        <v>593</v>
      </c>
    </row>
    <row r="180" spans="1:1">
      <c r="A180" t="s">
        <v>300</v>
      </c>
    </row>
    <row r="181" spans="1:1">
      <c r="A181" t="s">
        <v>301</v>
      </c>
    </row>
    <row r="182" spans="1:1">
      <c r="A182" t="s">
        <v>302</v>
      </c>
    </row>
    <row r="183" spans="1:1">
      <c r="A183" t="s">
        <v>303</v>
      </c>
    </row>
    <row r="184" spans="1:1">
      <c r="A184" t="s">
        <v>304</v>
      </c>
    </row>
    <row r="185" spans="1:1">
      <c r="A185" t="s">
        <v>305</v>
      </c>
    </row>
    <row r="186" spans="1:1">
      <c r="A186" t="s">
        <v>306</v>
      </c>
    </row>
    <row r="187" spans="1:1">
      <c r="A187" t="s">
        <v>307</v>
      </c>
    </row>
    <row r="188" spans="1:1">
      <c r="A188" t="s">
        <v>308</v>
      </c>
    </row>
    <row r="189" spans="1:1">
      <c r="A189" t="s">
        <v>309</v>
      </c>
    </row>
    <row r="190" spans="1:1">
      <c r="A190" t="s">
        <v>310</v>
      </c>
    </row>
    <row r="191" spans="1:1">
      <c r="A191" t="s">
        <v>311</v>
      </c>
    </row>
    <row r="192" spans="1:1">
      <c r="A192" t="s">
        <v>312</v>
      </c>
    </row>
    <row r="193" spans="1:1">
      <c r="A193" t="s">
        <v>313</v>
      </c>
    </row>
    <row r="194" spans="1:1">
      <c r="A194" t="s">
        <v>314</v>
      </c>
    </row>
    <row r="195" spans="1:1">
      <c r="A195" t="s">
        <v>315</v>
      </c>
    </row>
    <row r="196" spans="1:1">
      <c r="A196" t="s">
        <v>316</v>
      </c>
    </row>
    <row r="197" spans="1:1">
      <c r="A197" t="s">
        <v>317</v>
      </c>
    </row>
    <row r="198" spans="1:1">
      <c r="A198" t="s">
        <v>318</v>
      </c>
    </row>
    <row r="199" spans="1:1">
      <c r="A199" t="s">
        <v>319</v>
      </c>
    </row>
    <row r="200" spans="1:1">
      <c r="A200" t="s">
        <v>320</v>
      </c>
    </row>
    <row r="201" spans="1:1">
      <c r="A201" t="s">
        <v>321</v>
      </c>
    </row>
    <row r="202" spans="1:1">
      <c r="A202" t="s">
        <v>322</v>
      </c>
    </row>
    <row r="203" spans="1:1">
      <c r="A203" t="s">
        <v>323</v>
      </c>
    </row>
    <row r="204" spans="1:1">
      <c r="A204" t="s">
        <v>324</v>
      </c>
    </row>
    <row r="205" spans="1:1">
      <c r="A205" t="s">
        <v>325</v>
      </c>
    </row>
    <row r="206" spans="1:1">
      <c r="A206" t="s">
        <v>326</v>
      </c>
    </row>
    <row r="207" spans="1:1">
      <c r="A207" t="s">
        <v>327</v>
      </c>
    </row>
    <row r="208" spans="1:1">
      <c r="A208" t="s">
        <v>328</v>
      </c>
    </row>
    <row r="209" spans="1:1">
      <c r="A209" t="s">
        <v>329</v>
      </c>
    </row>
    <row r="210" spans="1:1">
      <c r="A210" t="s">
        <v>330</v>
      </c>
    </row>
    <row r="211" spans="1:1">
      <c r="A211" t="s">
        <v>331</v>
      </c>
    </row>
    <row r="212" spans="1:1">
      <c r="A212" t="s">
        <v>332</v>
      </c>
    </row>
    <row r="213" spans="1:1">
      <c r="A213" t="s">
        <v>333</v>
      </c>
    </row>
    <row r="214" spans="1:1">
      <c r="A214" t="s">
        <v>334</v>
      </c>
    </row>
    <row r="215" spans="1:1">
      <c r="A215" t="s">
        <v>335</v>
      </c>
    </row>
    <row r="216" spans="1:1">
      <c r="A216" t="s">
        <v>336</v>
      </c>
    </row>
    <row r="217" spans="1:1">
      <c r="A217" t="s">
        <v>337</v>
      </c>
    </row>
    <row r="218" spans="1:1">
      <c r="A218" t="s">
        <v>338</v>
      </c>
    </row>
    <row r="219" spans="1:1">
      <c r="A219" t="s">
        <v>339</v>
      </c>
    </row>
    <row r="220" spans="1:1">
      <c r="A220" t="s">
        <v>594</v>
      </c>
    </row>
    <row r="221" spans="1:1">
      <c r="A221" t="s">
        <v>340</v>
      </c>
    </row>
    <row r="222" spans="1:1">
      <c r="A222" t="s">
        <v>341</v>
      </c>
    </row>
    <row r="223" spans="1:1">
      <c r="A223" t="s">
        <v>342</v>
      </c>
    </row>
    <row r="224" spans="1:1">
      <c r="A224" t="s">
        <v>343</v>
      </c>
    </row>
    <row r="225" spans="1:1">
      <c r="A225" t="s">
        <v>344</v>
      </c>
    </row>
    <row r="226" spans="1:1">
      <c r="A226" t="s">
        <v>345</v>
      </c>
    </row>
    <row r="227" spans="1:1">
      <c r="A227" t="s">
        <v>346</v>
      </c>
    </row>
    <row r="228" spans="1:1">
      <c r="A228" t="s">
        <v>347</v>
      </c>
    </row>
    <row r="229" spans="1:1">
      <c r="A229" t="s">
        <v>348</v>
      </c>
    </row>
    <row r="230" spans="1:1">
      <c r="A230" t="s">
        <v>349</v>
      </c>
    </row>
    <row r="231" spans="1:1">
      <c r="A231" t="s">
        <v>350</v>
      </c>
    </row>
    <row r="232" spans="1:1">
      <c r="A232" t="s">
        <v>351</v>
      </c>
    </row>
    <row r="233" spans="1:1">
      <c r="A233" t="s">
        <v>352</v>
      </c>
    </row>
    <row r="234" spans="1:1">
      <c r="A234" t="s">
        <v>353</v>
      </c>
    </row>
    <row r="235" spans="1:1">
      <c r="A235" t="s">
        <v>354</v>
      </c>
    </row>
    <row r="236" spans="1:1">
      <c r="A236" t="s">
        <v>355</v>
      </c>
    </row>
    <row r="237" spans="1:1">
      <c r="A237" t="s">
        <v>356</v>
      </c>
    </row>
    <row r="238" spans="1:1">
      <c r="A238" t="s">
        <v>357</v>
      </c>
    </row>
    <row r="239" spans="1:1">
      <c r="A239" t="s">
        <v>358</v>
      </c>
    </row>
    <row r="240" spans="1:1">
      <c r="A240" t="s">
        <v>359</v>
      </c>
    </row>
    <row r="241" spans="1:1">
      <c r="A241" t="s">
        <v>595</v>
      </c>
    </row>
    <row r="242" spans="1:1">
      <c r="A242" t="s">
        <v>360</v>
      </c>
    </row>
    <row r="243" spans="1:1">
      <c r="A243" t="s">
        <v>361</v>
      </c>
    </row>
    <row r="244" spans="1:1">
      <c r="A244" t="s">
        <v>362</v>
      </c>
    </row>
    <row r="245" spans="1:1">
      <c r="A245" t="s">
        <v>363</v>
      </c>
    </row>
    <row r="246" spans="1:1">
      <c r="A246" t="s">
        <v>364</v>
      </c>
    </row>
    <row r="247" spans="1:1">
      <c r="A247" t="s">
        <v>365</v>
      </c>
    </row>
    <row r="248" spans="1:1">
      <c r="A248" t="s">
        <v>366</v>
      </c>
    </row>
    <row r="249" spans="1:1">
      <c r="A249" t="s">
        <v>367</v>
      </c>
    </row>
    <row r="250" spans="1:1">
      <c r="A250" t="s">
        <v>368</v>
      </c>
    </row>
    <row r="251" spans="1:1">
      <c r="A251" t="s">
        <v>369</v>
      </c>
    </row>
    <row r="252" spans="1:1">
      <c r="A252" t="s">
        <v>370</v>
      </c>
    </row>
    <row r="253" spans="1:1">
      <c r="A253" t="s">
        <v>371</v>
      </c>
    </row>
    <row r="254" spans="1:1">
      <c r="A254" t="s">
        <v>372</v>
      </c>
    </row>
    <row r="255" spans="1:1">
      <c r="A255" t="s">
        <v>373</v>
      </c>
    </row>
    <row r="256" spans="1:1">
      <c r="A256" t="s">
        <v>374</v>
      </c>
    </row>
    <row r="257" spans="1:1">
      <c r="A257" t="s">
        <v>375</v>
      </c>
    </row>
    <row r="258" spans="1:1">
      <c r="A258" t="s">
        <v>376</v>
      </c>
    </row>
    <row r="259" spans="1:1">
      <c r="A259" t="s">
        <v>377</v>
      </c>
    </row>
    <row r="260" spans="1:1">
      <c r="A260" t="s">
        <v>378</v>
      </c>
    </row>
    <row r="261" spans="1:1">
      <c r="A261" t="s">
        <v>379</v>
      </c>
    </row>
    <row r="262" spans="1:1">
      <c r="A262" t="s">
        <v>380</v>
      </c>
    </row>
    <row r="263" spans="1:1">
      <c r="A263" t="s">
        <v>381</v>
      </c>
    </row>
    <row r="264" spans="1:1">
      <c r="A264" t="s">
        <v>382</v>
      </c>
    </row>
    <row r="265" spans="1:1">
      <c r="A265" t="s">
        <v>383</v>
      </c>
    </row>
    <row r="266" spans="1:1">
      <c r="A266" t="s">
        <v>384</v>
      </c>
    </row>
    <row r="267" spans="1:1">
      <c r="A267" t="s">
        <v>385</v>
      </c>
    </row>
    <row r="268" spans="1:1">
      <c r="A268" t="s">
        <v>386</v>
      </c>
    </row>
    <row r="269" spans="1:1">
      <c r="A269" t="s">
        <v>387</v>
      </c>
    </row>
    <row r="270" spans="1:1">
      <c r="A270" t="s">
        <v>388</v>
      </c>
    </row>
    <row r="271" spans="1:1">
      <c r="A271" t="s">
        <v>389</v>
      </c>
    </row>
    <row r="272" spans="1:1">
      <c r="A272" t="s">
        <v>390</v>
      </c>
    </row>
    <row r="273" spans="1:1">
      <c r="A273" t="s">
        <v>391</v>
      </c>
    </row>
    <row r="274" spans="1:1">
      <c r="A274" t="s">
        <v>392</v>
      </c>
    </row>
    <row r="275" spans="1:1">
      <c r="A275" t="s">
        <v>393</v>
      </c>
    </row>
    <row r="276" spans="1:1">
      <c r="A276" t="s">
        <v>394</v>
      </c>
    </row>
    <row r="277" spans="1:1">
      <c r="A277" t="s">
        <v>395</v>
      </c>
    </row>
    <row r="278" spans="1:1">
      <c r="A278" t="s">
        <v>396</v>
      </c>
    </row>
    <row r="279" spans="1:1">
      <c r="A279" t="s">
        <v>397</v>
      </c>
    </row>
    <row r="280" spans="1:1">
      <c r="A280" t="s">
        <v>398</v>
      </c>
    </row>
    <row r="281" spans="1:1">
      <c r="A281" t="s">
        <v>399</v>
      </c>
    </row>
    <row r="282" spans="1:1">
      <c r="A282" t="s">
        <v>596</v>
      </c>
    </row>
    <row r="283" spans="1:1">
      <c r="A283" t="s">
        <v>400</v>
      </c>
    </row>
    <row r="284" spans="1:1">
      <c r="A284" t="s">
        <v>401</v>
      </c>
    </row>
    <row r="285" spans="1:1">
      <c r="A285" t="s">
        <v>597</v>
      </c>
    </row>
    <row r="286" spans="1:1">
      <c r="A286" t="s">
        <v>402</v>
      </c>
    </row>
    <row r="287" spans="1:1">
      <c r="A287" t="s">
        <v>403</v>
      </c>
    </row>
    <row r="288" spans="1:1">
      <c r="A288" t="s">
        <v>404</v>
      </c>
    </row>
    <row r="289" spans="1:1">
      <c r="A289" t="s">
        <v>405</v>
      </c>
    </row>
    <row r="290" spans="1:1">
      <c r="A290" t="s">
        <v>406</v>
      </c>
    </row>
    <row r="291" spans="1:1">
      <c r="A291" t="s">
        <v>598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2" t="str">
        <f>IF(C$1=0,"LastOrder",IF(C$1=1,"MinOrder","ОШИБКА"))</f>
        <v>LastOrder</v>
      </c>
      <c r="C1" s="265">
        <v>0</v>
      </c>
      <c r="D1" s="114"/>
      <c r="E1" s="275"/>
      <c r="F1" s="262" t="str">
        <f>IF(G$1=0,"LastOrder",IF(G$1=1,"MinOrder","ОШИБКА"))</f>
        <v>LastOrder</v>
      </c>
      <c r="G1" s="265">
        <v>0</v>
      </c>
      <c r="H1" s="114"/>
      <c r="I1" s="266"/>
      <c r="J1" s="262" t="str">
        <f>IF(K$1=0,"LastOrder",IF(K$1=1,"MinOrder","ОШИБКА"))</f>
        <v>LastOrder</v>
      </c>
      <c r="K1" s="265">
        <v>0</v>
      </c>
      <c r="L1" s="114"/>
      <c r="M1" s="276"/>
      <c r="N1" s="262" t="str">
        <f>IF(O$1=0,"LastOrder",IF(O$1=1,"MinOrder","ОШИБКА"))</f>
        <v>MinOrder</v>
      </c>
      <c r="O1" s="265">
        <v>1</v>
      </c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30"/>
      <c r="F2" s="247" t="str">
        <f>IF(G$2&lt;0,"д.б. &gt;0","")</f>
        <v/>
      </c>
      <c r="G2" s="1">
        <v>0.02</v>
      </c>
      <c r="H2" s="29"/>
      <c r="I2" s="31"/>
      <c r="J2" s="247" t="str">
        <f>IF(K$2&lt;0,"д.б. &gt;0","")</f>
        <v/>
      </c>
      <c r="K2" s="1">
        <v>0.03</v>
      </c>
      <c r="L2" s="32"/>
      <c r="M2" s="33"/>
      <c r="N2" s="247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30"/>
      <c r="F3" s="247" t="str">
        <f>IF(G$3&lt;0,"д.б. &gt;0","")</f>
        <v/>
      </c>
      <c r="G3" s="2">
        <v>1.4</v>
      </c>
      <c r="H3" s="29"/>
      <c r="I3" s="31"/>
      <c r="J3" s="247" t="str">
        <f>IF(K$3&lt;0,"д.б. &gt;0","")</f>
        <v/>
      </c>
      <c r="K3" s="2">
        <v>1.4</v>
      </c>
      <c r="L3" s="32"/>
      <c r="M3" s="33"/>
      <c r="N3" s="247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7" t="str">
        <f>IF(C$4&lt;2,"д.б. &gt;1","")</f>
        <v/>
      </c>
      <c r="C4" s="23">
        <v>2</v>
      </c>
      <c r="D4" s="29"/>
      <c r="E4" s="30"/>
      <c r="F4" s="247" t="str">
        <f>IF(G$4&lt;2,"д.б. &gt;1","")</f>
        <v/>
      </c>
      <c r="G4" s="23">
        <v>3</v>
      </c>
      <c r="H4" s="29"/>
      <c r="I4" s="31"/>
      <c r="J4" s="247" t="str">
        <f>IF(K$4&lt;2,"д.б. &gt;1","")</f>
        <v/>
      </c>
      <c r="K4" s="23">
        <v>4</v>
      </c>
      <c r="L4" s="32"/>
      <c r="M4" s="33"/>
      <c r="N4" s="247" t="str">
        <f>IF(O$4&lt;2,"д.б. &gt;1","")</f>
        <v/>
      </c>
      <c r="O4" s="23">
        <v>2</v>
      </c>
      <c r="P4" s="32"/>
    </row>
    <row r="5" spans="1:16" ht="9.75" customHeight="1">
      <c r="A5" s="34"/>
      <c r="B5" s="247"/>
      <c r="C5" s="327"/>
      <c r="D5" s="35"/>
      <c r="E5" s="36"/>
      <c r="F5" s="247"/>
      <c r="G5" s="35"/>
      <c r="H5" s="35"/>
      <c r="I5" s="37"/>
      <c r="J5" s="247"/>
      <c r="K5" s="35"/>
      <c r="L5" s="32"/>
      <c r="M5" s="33"/>
      <c r="N5" s="247"/>
      <c r="O5" s="32"/>
      <c r="P5" s="32"/>
    </row>
    <row r="6" spans="1:16" ht="16.5">
      <c r="A6" s="252" t="s">
        <v>2</v>
      </c>
      <c r="B6" s="247" t="str">
        <f>IF(C$6&lt;0,"д.б. &gt;=0","")</f>
        <v/>
      </c>
      <c r="C6" s="320">
        <v>6</v>
      </c>
      <c r="D6" s="39"/>
      <c r="E6" s="40"/>
      <c r="F6" s="247" t="str">
        <f>IF(G$6&lt;0,"д.б. &gt;=0","")</f>
        <v/>
      </c>
      <c r="G6" s="320">
        <v>6</v>
      </c>
      <c r="H6" s="39"/>
      <c r="I6" s="41"/>
      <c r="J6" s="247" t="str">
        <f>IF(K$6&lt;0,"д.б. &gt;=0","")</f>
        <v/>
      </c>
      <c r="K6" s="4">
        <v>6</v>
      </c>
      <c r="L6" s="32"/>
      <c r="M6" s="33"/>
      <c r="N6" s="247" t="str">
        <f>IF(O$6&lt;0,"д.б. &gt;=0","")</f>
        <v/>
      </c>
      <c r="O6" s="4">
        <v>4</v>
      </c>
      <c r="P6" s="32"/>
    </row>
    <row r="7" spans="1:16" ht="16.5">
      <c r="A7" s="252" t="s">
        <v>3</v>
      </c>
      <c r="B7" s="247" t="str">
        <f>IF(AND(C$6=0,C$7&lt;&gt;0),"д.б. =0","")</f>
        <v/>
      </c>
      <c r="C7" s="6">
        <v>0.01</v>
      </c>
      <c r="D7" s="42"/>
      <c r="E7" s="43"/>
      <c r="F7" s="247" t="str">
        <f>IF(AND(G$6=0,G$7&lt;&gt;0),"д.б. =0","")</f>
        <v/>
      </c>
      <c r="G7" s="6">
        <v>0.01</v>
      </c>
      <c r="H7" s="42"/>
      <c r="I7" s="44"/>
      <c r="J7" s="247" t="str">
        <f>IF(AND(K$6=0,K$7&lt;&gt;0),"д.б. =0","")</f>
        <v/>
      </c>
      <c r="K7" s="6">
        <v>0.01</v>
      </c>
      <c r="L7" s="45"/>
      <c r="M7" s="46"/>
      <c r="N7" s="247" t="str">
        <f>IF(AND(O$6=0,O$7&lt;&gt;0),"д.б. =0","")</f>
        <v/>
      </c>
      <c r="O7" s="6">
        <v>3</v>
      </c>
      <c r="P7" s="45"/>
    </row>
    <row r="8" spans="1:16" ht="16.5">
      <c r="A8" s="253"/>
      <c r="B8" s="250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8"/>
      <c r="D8" s="35"/>
      <c r="E8" s="36"/>
      <c r="F8" s="250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0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1" t="s">
        <v>4</v>
      </c>
      <c r="B9" s="247" t="str">
        <f>IF(C$9&lt;0,"д.б. &gt;=0","")</f>
        <v/>
      </c>
      <c r="C9" s="321">
        <v>0</v>
      </c>
      <c r="D9" s="48" t="s">
        <v>11</v>
      </c>
      <c r="E9" s="49"/>
      <c r="F9" s="247" t="str">
        <f>IF(G$9&lt;0,"д.б. &gt;=0","")</f>
        <v/>
      </c>
      <c r="G9" s="24">
        <v>0</v>
      </c>
      <c r="H9" s="48"/>
      <c r="I9" s="50"/>
      <c r="J9" s="247" t="str">
        <f>IF(K$9&lt;0,"д.б. &gt;=0","")</f>
        <v/>
      </c>
      <c r="K9" s="25">
        <v>0</v>
      </c>
      <c r="L9" s="51"/>
      <c r="M9" s="52"/>
      <c r="N9" s="247" t="str">
        <f>IF(O$9&lt;0,"д.б. &gt;=0","")</f>
        <v/>
      </c>
      <c r="O9" s="25">
        <v>10</v>
      </c>
      <c r="P9" s="51"/>
    </row>
    <row r="10" spans="1:16" ht="16.5">
      <c r="A10" s="251" t="s">
        <v>5</v>
      </c>
      <c r="B10" s="247" t="str">
        <f>IF(AND(C$9=0,C$10&lt;&gt;0),"д.б. =0","")</f>
        <v/>
      </c>
      <c r="C10" s="26">
        <v>0</v>
      </c>
      <c r="D10" s="53"/>
      <c r="E10" s="54"/>
      <c r="F10" s="247" t="str">
        <f>IF(AND(G$9=0,G$10&lt;&gt;0),"д.б. =0","")</f>
        <v/>
      </c>
      <c r="G10" s="26">
        <v>0</v>
      </c>
      <c r="H10" s="48"/>
      <c r="I10" s="50"/>
      <c r="J10" s="247" t="str">
        <f>IF(AND(K$9=0,K$10&lt;&gt;0),"д.б. =0","")</f>
        <v/>
      </c>
      <c r="K10" s="26">
        <v>0</v>
      </c>
      <c r="L10" s="51"/>
      <c r="M10" s="52"/>
      <c r="N10" s="247" t="str">
        <f>IF(AND(O$9=0,O$10&lt;&gt;0),"д.б. =0","")</f>
        <v/>
      </c>
      <c r="O10" s="26">
        <v>5</v>
      </c>
      <c r="P10" s="51"/>
    </row>
    <row r="11" spans="1:16" ht="9.75" customHeight="1">
      <c r="A11" s="251"/>
      <c r="B11" s="247"/>
      <c r="C11" s="335"/>
      <c r="D11" s="53"/>
      <c r="E11" s="54"/>
      <c r="F11" s="247"/>
      <c r="G11" s="335"/>
      <c r="H11" s="48"/>
      <c r="I11" s="50"/>
      <c r="J11" s="247"/>
      <c r="K11" s="335"/>
      <c r="L11" s="51"/>
      <c r="M11" s="52"/>
      <c r="N11" s="247"/>
      <c r="O11" s="335"/>
      <c r="P11" s="51"/>
    </row>
    <row r="12" spans="1:16" ht="16.5">
      <c r="A12" s="322" t="s">
        <v>92</v>
      </c>
      <c r="B12" s="247" t="str">
        <f>IF(C$12&lt;0,"д.б. &gt;=0","")</f>
        <v/>
      </c>
      <c r="C12" s="81">
        <v>0</v>
      </c>
      <c r="D12" s="53"/>
      <c r="E12" s="54"/>
      <c r="F12" s="247" t="str">
        <f>IF(G$12&lt;0,"д.б. &gt;=0","")</f>
        <v/>
      </c>
      <c r="G12" s="81">
        <v>0</v>
      </c>
      <c r="H12" s="48"/>
      <c r="I12" s="50"/>
      <c r="J12" s="247" t="str">
        <f>IF(K$12&lt;0,"д.б. &gt;=0","")</f>
        <v/>
      </c>
      <c r="K12" s="81">
        <v>0</v>
      </c>
      <c r="L12" s="51"/>
      <c r="M12" s="52"/>
      <c r="N12" s="247" t="str">
        <f>IF(O$12&lt;0,"д.б. &gt;=0","")</f>
        <v/>
      </c>
      <c r="O12" s="81">
        <v>0</v>
      </c>
      <c r="P12" s="51"/>
    </row>
    <row r="13" spans="1:16" ht="16.5">
      <c r="A13" s="322" t="s">
        <v>93</v>
      </c>
      <c r="B13" s="247" t="str">
        <f>IF(AND(C$12=0,C$13&lt;&gt;0),"д.б. =0","")</f>
        <v/>
      </c>
      <c r="C13" s="319">
        <v>0</v>
      </c>
      <c r="D13" s="53"/>
      <c r="E13" s="54"/>
      <c r="F13" s="247" t="str">
        <f>IF(AND(G$12=0,G$13&lt;&gt;0),"д.б. =0","")</f>
        <v/>
      </c>
      <c r="G13" s="319">
        <v>0</v>
      </c>
      <c r="H13" s="48"/>
      <c r="I13" s="50"/>
      <c r="J13" s="247" t="str">
        <f>IF(AND(K$12=0,K$13&lt;&gt;0),"д.б. =0","")</f>
        <v/>
      </c>
      <c r="K13" s="319">
        <v>0</v>
      </c>
      <c r="L13" s="51"/>
      <c r="M13" s="52"/>
      <c r="N13" s="247" t="str">
        <f>IF(AND(O$12=0,O$13&lt;&gt;0),"д.б. =0","")</f>
        <v/>
      </c>
      <c r="O13" s="319">
        <v>0</v>
      </c>
      <c r="P13" s="51"/>
    </row>
    <row r="14" spans="1:16" ht="15">
      <c r="A14" s="47"/>
      <c r="B14" s="247"/>
      <c r="C14" s="335"/>
      <c r="D14" s="53"/>
      <c r="E14" s="54"/>
      <c r="F14" s="247"/>
      <c r="G14" s="335"/>
      <c r="H14" s="48"/>
      <c r="I14" s="50"/>
      <c r="J14" s="247"/>
      <c r="K14" s="335"/>
      <c r="L14" s="51"/>
      <c r="M14" s="52"/>
      <c r="N14" s="247"/>
      <c r="O14" s="335"/>
      <c r="P14" s="51"/>
    </row>
    <row r="15" spans="1:16" ht="15">
      <c r="A15" s="27" t="s">
        <v>83</v>
      </c>
      <c r="B15" s="247" t="str">
        <f>IF(C$15&lt;0,"д.б. &gt;=0","")</f>
        <v/>
      </c>
      <c r="C15" s="233">
        <v>12</v>
      </c>
      <c r="D15" s="234"/>
      <c r="E15" s="235"/>
      <c r="F15" s="247" t="str">
        <f>IF(G$15&lt;0,"д.б. &gt;=0","")</f>
        <v/>
      </c>
      <c r="G15" s="233">
        <v>15</v>
      </c>
      <c r="H15" s="234"/>
      <c r="I15" s="236"/>
      <c r="J15" s="247" t="str">
        <f>IF(K$15&lt;0,"д.б. &gt;=0","")</f>
        <v/>
      </c>
      <c r="K15" s="233">
        <v>0</v>
      </c>
      <c r="L15" s="237"/>
      <c r="M15" s="238"/>
      <c r="N15" s="247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7" t="str">
        <f>IF(C$16&lt;0,"д.б. &gt;=0","")</f>
        <v/>
      </c>
      <c r="C16" s="4">
        <v>400</v>
      </c>
      <c r="D16" s="255"/>
      <c r="E16" s="256"/>
      <c r="F16" s="247" t="str">
        <f>IF(G$16&lt;0,"д.б. &gt;=0","")</f>
        <v/>
      </c>
      <c r="G16" s="4">
        <v>200</v>
      </c>
      <c r="H16" s="255"/>
      <c r="I16" s="257"/>
      <c r="J16" s="247" t="str">
        <f>IF(K$16&lt;0,"д.б. &gt;=0","")</f>
        <v/>
      </c>
      <c r="K16" s="4">
        <v>200</v>
      </c>
      <c r="L16" s="258"/>
      <c r="M16" s="259"/>
      <c r="N16" s="247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6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6" t="str">
        <f>IF(C$2&lt;2,"д.б. &gt;1","")</f>
        <v/>
      </c>
      <c r="C2" s="81">
        <v>16</v>
      </c>
      <c r="D2" s="82"/>
      <c r="E2" s="83"/>
      <c r="F2" s="246" t="str">
        <f>IF(G$2&lt;2,"д.б. &gt;1","")</f>
        <v/>
      </c>
      <c r="G2" s="81">
        <v>14</v>
      </c>
      <c r="H2" s="82"/>
      <c r="I2" s="84"/>
      <c r="J2" s="246" t="str">
        <f>IF(K$2&lt;2,"д.б. &gt;1","")</f>
        <v/>
      </c>
      <c r="K2" s="81">
        <v>15</v>
      </c>
      <c r="L2" s="82"/>
      <c r="M2" s="85"/>
      <c r="N2" s="246" t="str">
        <f>IF(O$2&lt;2,"д.б. &gt;1","")</f>
        <v/>
      </c>
      <c r="O2" s="81">
        <v>25</v>
      </c>
      <c r="P2" s="82"/>
    </row>
    <row r="3" spans="1:16" ht="6" customHeight="1">
      <c r="A3" s="96"/>
      <c r="B3" s="246"/>
      <c r="C3" s="325"/>
      <c r="D3" s="29"/>
      <c r="E3" s="30"/>
      <c r="F3" s="246"/>
      <c r="G3" s="325"/>
      <c r="H3" s="29"/>
      <c r="I3" s="31"/>
      <c r="J3" s="246"/>
      <c r="K3" s="325"/>
      <c r="L3" s="29"/>
      <c r="M3" s="33"/>
      <c r="N3" s="246"/>
      <c r="O3" s="325"/>
      <c r="P3" s="29"/>
    </row>
    <row r="4" spans="1:16" ht="5.25" customHeight="1">
      <c r="A4" s="96"/>
      <c r="B4" s="246"/>
      <c r="C4" s="326"/>
      <c r="D4" s="29"/>
      <c r="E4" s="30"/>
      <c r="F4" s="246"/>
      <c r="G4" s="326"/>
      <c r="H4" s="29"/>
      <c r="I4" s="31"/>
      <c r="J4" s="246"/>
      <c r="K4" s="326"/>
      <c r="L4" s="29"/>
      <c r="M4" s="33"/>
      <c r="N4" s="246"/>
      <c r="O4" s="326"/>
      <c r="P4" s="29"/>
    </row>
    <row r="5" spans="1:16" ht="6" customHeight="1">
      <c r="A5" s="97"/>
      <c r="B5" s="246"/>
      <c r="C5" s="327"/>
      <c r="D5" s="35"/>
      <c r="E5" s="36"/>
      <c r="F5" s="246"/>
      <c r="G5" s="327"/>
      <c r="H5" s="35"/>
      <c r="I5" s="37"/>
      <c r="J5" s="246"/>
      <c r="K5" s="327"/>
      <c r="L5" s="35"/>
      <c r="M5" s="33"/>
      <c r="N5" s="246"/>
      <c r="O5" s="327"/>
      <c r="P5" s="35"/>
    </row>
    <row r="6" spans="1:16" ht="15">
      <c r="A6" s="98" t="s">
        <v>13</v>
      </c>
      <c r="B6" s="246" t="str">
        <f>IF(C$6&lt;0,"д.б. &gt;=0","")</f>
        <v/>
      </c>
      <c r="C6" s="4">
        <v>6</v>
      </c>
      <c r="D6" s="35"/>
      <c r="E6" s="40"/>
      <c r="F6" s="246" t="str">
        <f>IF(G$6&lt;0,"д.б. &gt;=0","")</f>
        <v/>
      </c>
      <c r="G6" s="4">
        <v>4</v>
      </c>
      <c r="H6" s="39"/>
      <c r="I6" s="41"/>
      <c r="J6" s="246" t="str">
        <f>IF(K$6&lt;0,"д.б. &gt;=0","")</f>
        <v/>
      </c>
      <c r="K6" s="4">
        <v>10</v>
      </c>
      <c r="L6" s="39"/>
      <c r="M6" s="33"/>
      <c r="N6" s="246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7" t="str">
        <f>IF(AND(C$6=0,C$7&lt;&gt;0),"д.б. =0","")</f>
        <v/>
      </c>
      <c r="C7" s="86">
        <v>1</v>
      </c>
      <c r="D7" s="92"/>
      <c r="E7" s="93"/>
      <c r="F7" s="247" t="str">
        <f>IF(AND(G$6=0,G$7&lt;&gt;0),"д.б. =0","")</f>
        <v/>
      </c>
      <c r="G7" s="86">
        <v>1</v>
      </c>
      <c r="H7" s="92"/>
      <c r="I7" s="94"/>
      <c r="J7" s="247" t="str">
        <f>IF(AND(K$6=0,K$7&lt;&gt;0),"д.б. =0","")</f>
        <v/>
      </c>
      <c r="K7" s="86">
        <v>8</v>
      </c>
      <c r="L7" s="92"/>
      <c r="M7" s="95"/>
      <c r="N7" s="247" t="str">
        <f>IF(AND(O$6=0,O$7&lt;&gt;0),"д.б. =0","")</f>
        <v/>
      </c>
      <c r="O7" s="86">
        <v>25</v>
      </c>
      <c r="P7" s="92"/>
    </row>
    <row r="8" spans="1:16" ht="15">
      <c r="A8" s="97"/>
      <c r="B8" s="245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8"/>
      <c r="D8" s="245"/>
      <c r="E8" s="36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8"/>
      <c r="H8" s="245"/>
      <c r="I8" s="37"/>
      <c r="J8" s="245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8"/>
      <c r="L8" s="245"/>
      <c r="M8" s="33"/>
      <c r="N8" s="245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8"/>
      <c r="P8" s="245"/>
    </row>
    <row r="9" spans="1:16" ht="15">
      <c r="A9" s="99" t="s">
        <v>15</v>
      </c>
      <c r="B9" s="246" t="str">
        <f>IF(C$9&lt;0,"д.б. &gt;=0","")</f>
        <v/>
      </c>
      <c r="C9" s="24">
        <v>11</v>
      </c>
      <c r="D9" s="48" t="s">
        <v>11</v>
      </c>
      <c r="E9" s="49"/>
      <c r="F9" s="246" t="str">
        <f>IF(G$9&lt;0,"д.б. &gt;=0","")</f>
        <v/>
      </c>
      <c r="G9" s="24">
        <v>10</v>
      </c>
      <c r="H9" s="48" t="s">
        <v>11</v>
      </c>
      <c r="I9" s="50"/>
      <c r="J9" s="246" t="str">
        <f>IF(K$9&lt;0,"д.б. &gt;=0","")</f>
        <v/>
      </c>
      <c r="K9" s="24">
        <v>0</v>
      </c>
      <c r="L9" s="48" t="s">
        <v>11</v>
      </c>
      <c r="M9" s="52"/>
      <c r="N9" s="246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7" t="str">
        <f>IF(AND(C$9=0,C$10&lt;&gt;0),"д.б. =0","")</f>
        <v/>
      </c>
      <c r="C10" s="87">
        <v>6</v>
      </c>
      <c r="D10" s="88"/>
      <c r="E10" s="89"/>
      <c r="F10" s="247" t="str">
        <f>IF(AND(G$9=0,G$10&lt;&gt;0),"д.б. =0","")</f>
        <v/>
      </c>
      <c r="G10" s="87">
        <v>7</v>
      </c>
      <c r="H10" s="88"/>
      <c r="I10" s="90"/>
      <c r="J10" s="247" t="str">
        <f>IF(AND(K$9=0,K$10&lt;&gt;0),"д.б. =0","")</f>
        <v/>
      </c>
      <c r="K10" s="87">
        <v>0</v>
      </c>
      <c r="L10" s="88"/>
      <c r="M10" s="91"/>
      <c r="N10" s="247" t="str">
        <f>IF(AND(O$9=0,O$10&lt;&gt;0),"д.б. =0","")</f>
        <v/>
      </c>
      <c r="O10" s="87">
        <v>0</v>
      </c>
      <c r="P10" s="88"/>
    </row>
    <row r="11" spans="1:16" ht="15">
      <c r="A11" s="99"/>
      <c r="B11" s="247"/>
      <c r="C11" s="329"/>
      <c r="D11" s="88"/>
      <c r="E11" s="89"/>
      <c r="F11" s="247"/>
      <c r="G11" s="329"/>
      <c r="H11" s="88"/>
      <c r="I11" s="90"/>
      <c r="J11" s="247"/>
      <c r="K11" s="329"/>
      <c r="L11" s="88"/>
      <c r="M11" s="91"/>
      <c r="N11" s="247"/>
      <c r="O11" s="329"/>
      <c r="P11" s="88"/>
    </row>
    <row r="12" spans="1:16" ht="15">
      <c r="A12" s="96" t="s">
        <v>90</v>
      </c>
      <c r="B12" s="247" t="str">
        <f>IF(C$12&lt;0,"д.б. &gt;=0","")</f>
        <v/>
      </c>
      <c r="C12" s="248">
        <v>14</v>
      </c>
      <c r="D12" s="317"/>
      <c r="E12" s="241"/>
      <c r="F12" s="247" t="str">
        <f>IF(G$12&lt;0,"д.б. &gt;=0","")</f>
        <v/>
      </c>
      <c r="G12" s="248">
        <v>12</v>
      </c>
      <c r="H12" s="317"/>
      <c r="I12" s="243"/>
      <c r="J12" s="247" t="str">
        <f>IF(K$12&lt;0,"д.б. &gt;=0","")</f>
        <v/>
      </c>
      <c r="K12" s="248">
        <v>0</v>
      </c>
      <c r="L12" s="317"/>
      <c r="M12" s="284"/>
      <c r="N12" s="247" t="str">
        <f>IF(O$12&lt;0,"д.б. &gt;=0","")</f>
        <v/>
      </c>
      <c r="O12" s="248">
        <v>0</v>
      </c>
      <c r="P12" s="317"/>
    </row>
    <row r="13" spans="1:16" ht="15">
      <c r="A13" s="96" t="s">
        <v>91</v>
      </c>
      <c r="B13" s="247" t="str">
        <f>IF(AND(C$12=0,C$13&lt;&gt;0),"д.б. =0","")</f>
        <v/>
      </c>
      <c r="C13" s="248">
        <v>2</v>
      </c>
      <c r="D13" s="317"/>
      <c r="E13" s="241"/>
      <c r="F13" s="247" t="str">
        <f>IF(AND(G$12=0,G$13&lt;&gt;0),"д.б. =0","")</f>
        <v/>
      </c>
      <c r="G13" s="248">
        <v>8</v>
      </c>
      <c r="H13" s="317"/>
      <c r="I13" s="243"/>
      <c r="J13" s="247" t="str">
        <f>IF(AND(K$12=0,K$13&lt;&gt;0),"д.б. =0","")</f>
        <v/>
      </c>
      <c r="K13" s="248">
        <v>0</v>
      </c>
      <c r="L13" s="317"/>
      <c r="M13" s="284"/>
      <c r="N13" s="247" t="str">
        <f>IF(AND(O$12=0,O$13&lt;&gt;0),"д.б. =0","")</f>
        <v/>
      </c>
      <c r="O13" s="248">
        <v>0</v>
      </c>
      <c r="P13" s="317"/>
    </row>
    <row r="14" spans="1:16" ht="15">
      <c r="A14" s="99"/>
      <c r="B14" s="246"/>
      <c r="C14" s="329"/>
      <c r="D14" s="88"/>
      <c r="E14" s="89"/>
      <c r="F14" s="246"/>
      <c r="G14" s="329"/>
      <c r="H14" s="88"/>
      <c r="I14" s="90"/>
      <c r="J14" s="246"/>
      <c r="K14" s="329"/>
      <c r="L14" s="88"/>
      <c r="M14" s="91"/>
      <c r="N14" s="246"/>
      <c r="O14" s="329"/>
      <c r="P14" s="88"/>
    </row>
    <row r="15" spans="1:16" ht="15">
      <c r="A15" s="96" t="s">
        <v>82</v>
      </c>
      <c r="B15" s="246" t="str">
        <f>IF(C$15&lt;0,"д.б. &gt;=0","")</f>
        <v/>
      </c>
      <c r="C15" s="231">
        <v>17</v>
      </c>
      <c r="D15" s="323"/>
      <c r="E15" s="332"/>
      <c r="F15" s="246" t="str">
        <f>IF(G$15&lt;0,"д.б. &gt;=0","")</f>
        <v/>
      </c>
      <c r="G15" s="231">
        <v>15</v>
      </c>
      <c r="H15" s="323"/>
      <c r="I15" s="333"/>
      <c r="J15" s="246" t="str">
        <f>IF(K$15&lt;0,"д.б. &gt;=0","")</f>
        <v/>
      </c>
      <c r="K15" s="231">
        <v>16</v>
      </c>
      <c r="L15" s="323"/>
      <c r="M15" s="334"/>
      <c r="N15" s="246" t="str">
        <f>IF(O$15&lt;0,"д.б. &gt;=0","")</f>
        <v/>
      </c>
      <c r="O15" s="231">
        <v>10</v>
      </c>
      <c r="P15" s="88"/>
    </row>
    <row r="16" spans="1:16" ht="15">
      <c r="A16" s="96"/>
      <c r="B16" s="246"/>
      <c r="C16" s="331"/>
      <c r="D16" s="323"/>
      <c r="E16" s="332"/>
      <c r="F16" s="246"/>
      <c r="G16" s="331"/>
      <c r="H16" s="323"/>
      <c r="I16" s="333"/>
      <c r="J16" s="246"/>
      <c r="K16" s="331"/>
      <c r="L16" s="323"/>
      <c r="M16" s="334"/>
      <c r="N16" s="246"/>
      <c r="O16" s="331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6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6" t="str">
        <f>IF(C$2&lt;=0,"д.б. &gt;0","")</f>
        <v/>
      </c>
      <c r="C2" s="81">
        <v>16</v>
      </c>
      <c r="D2" s="83"/>
      <c r="E2" s="246" t="str">
        <f>IF(F$2&lt;=0,"д.б. &gt;0","")</f>
        <v/>
      </c>
      <c r="F2" s="81">
        <v>14</v>
      </c>
      <c r="G2" s="84"/>
      <c r="H2" s="246" t="str">
        <f>IF(I$2&lt;=0,"д.б. &gt;0","")</f>
        <v/>
      </c>
      <c r="I2" s="81">
        <v>20</v>
      </c>
      <c r="J2" s="85"/>
      <c r="K2" s="246" t="str">
        <f>IF(L$2&lt;=0,"д.б. &gt;0","")</f>
        <v/>
      </c>
      <c r="L2" s="81">
        <v>18</v>
      </c>
    </row>
    <row r="3" spans="1:12" ht="6" customHeight="1">
      <c r="A3" s="96"/>
      <c r="B3" s="28"/>
      <c r="C3" s="325"/>
      <c r="D3" s="30"/>
      <c r="E3" s="28"/>
      <c r="F3" s="325"/>
      <c r="G3" s="31"/>
      <c r="H3" s="28"/>
      <c r="I3" s="325"/>
      <c r="J3" s="33"/>
      <c r="K3" s="28"/>
      <c r="L3" s="325"/>
    </row>
    <row r="4" spans="1:12" ht="4.5" customHeight="1">
      <c r="A4" s="96"/>
      <c r="B4" s="28"/>
      <c r="C4" s="326"/>
      <c r="D4" s="30"/>
      <c r="E4" s="28"/>
      <c r="F4" s="326"/>
      <c r="G4" s="31"/>
      <c r="H4" s="28"/>
      <c r="I4" s="326"/>
      <c r="J4" s="33"/>
      <c r="K4" s="28"/>
      <c r="L4" s="326"/>
    </row>
    <row r="5" spans="1:12" ht="5.25" customHeight="1">
      <c r="A5" s="97"/>
      <c r="B5" s="28"/>
      <c r="C5" s="327"/>
      <c r="D5" s="36"/>
      <c r="E5" s="28"/>
      <c r="F5" s="327"/>
      <c r="G5" s="37"/>
      <c r="H5" s="28"/>
      <c r="I5" s="327"/>
      <c r="J5" s="33"/>
      <c r="K5" s="28"/>
      <c r="L5" s="327"/>
    </row>
    <row r="6" spans="1:12" ht="15">
      <c r="A6" s="98" t="s">
        <v>22</v>
      </c>
      <c r="B6" s="246" t="str">
        <f>IF(C$6&lt;0,"д.б. &gt;=0","")</f>
        <v/>
      </c>
      <c r="C6" s="4">
        <v>6</v>
      </c>
      <c r="D6" s="40"/>
      <c r="E6" s="246" t="str">
        <f>IF(F$6&lt;0,"д.б. &gt;=0","")</f>
        <v/>
      </c>
      <c r="F6" s="4">
        <v>4</v>
      </c>
      <c r="G6" s="41"/>
      <c r="H6" s="246" t="str">
        <f>IF(I$6&lt;0,"д.б. &gt;=0","")</f>
        <v/>
      </c>
      <c r="I6" s="4">
        <v>9</v>
      </c>
      <c r="J6" s="33"/>
      <c r="K6" s="246" t="str">
        <f>IF(L$6&lt;0,"д.б. &gt;=0","")</f>
        <v/>
      </c>
      <c r="L6" s="4">
        <v>6</v>
      </c>
    </row>
    <row r="7" spans="1:12" ht="15">
      <c r="A7" s="98" t="s">
        <v>23</v>
      </c>
      <c r="B7" s="247" t="str">
        <f>IF(AND(C$6=0,C$7&lt;&gt;0),"д.б. =0","")</f>
        <v/>
      </c>
      <c r="C7" s="86">
        <v>1</v>
      </c>
      <c r="D7" s="93"/>
      <c r="E7" s="247" t="str">
        <f>IF(AND(F$6=0,F$7&lt;&gt;0),"д.б. =0","")</f>
        <v/>
      </c>
      <c r="F7" s="86">
        <v>1</v>
      </c>
      <c r="G7" s="94"/>
      <c r="H7" s="247" t="str">
        <f>IF(AND(I$6=0,I$7&lt;&gt;0),"д.б. =0","")</f>
        <v/>
      </c>
      <c r="I7" s="86">
        <v>-1</v>
      </c>
      <c r="J7" s="95"/>
      <c r="K7" s="247" t="str">
        <f>IF(AND(L$6=0,L$7&lt;&gt;0),"д.б. =0","")</f>
        <v/>
      </c>
      <c r="L7" s="86">
        <v>1</v>
      </c>
    </row>
    <row r="8" spans="1:12" ht="15">
      <c r="A8" s="97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28"/>
      <c r="D8" s="36"/>
      <c r="E8" s="245" t="str">
        <f>IF(OR(F$6=1,F$6&lt;0,F$9=1,F$9&lt;0,F$12=1,F$12&lt;0,AND(F$6&gt;1,F$9&gt;1,F$6&gt;=F$9),AND(F$6&gt;1,F$12&gt;1,F$6&gt;=F$12),AND(F$9&gt;1,F$12&gt;1,F$9&gt;=F$12)),"ОШИБКА в № колен","")</f>
        <v/>
      </c>
      <c r="F8" s="328"/>
      <c r="G8" s="37"/>
      <c r="H8" s="245" t="str">
        <f>IF(OR(I$6=1,I$6&lt;0,I$9=1,I$9&lt;0,I$12=1,I$12&lt;0,AND(I$6&gt;1,I$9&gt;1,I$6&gt;=I$9),AND(I$6&gt;1,I$12&gt;1,I$6&gt;=I$12),AND(I$9&gt;1,I$12&gt;1,I$9&gt;=I$12)),"ОШИБКА в № колен","")</f>
        <v/>
      </c>
      <c r="I8" s="328"/>
      <c r="J8" s="33"/>
      <c r="K8" s="245" t="str">
        <f>IF(OR(L$6=1,L$6&lt;0,L$9=1,L$9&lt;0,L$12=1,L$12&lt;0,AND(L$6&gt;1,L$9&gt;1,L$6&gt;=L$9),AND(L$6&gt;1,L$12&gt;1,L$6&gt;=L$12),AND(L$9&gt;1,L$12&gt;1,L$9&gt;=L$12)),"ОШИБКА в № колен","")</f>
        <v/>
      </c>
      <c r="L8" s="328"/>
    </row>
    <row r="9" spans="1:12" ht="15">
      <c r="A9" s="285" t="s">
        <v>87</v>
      </c>
      <c r="B9" s="306" t="str">
        <f>IF(C$9&lt;0,"д.б. &gt;=0","")</f>
        <v/>
      </c>
      <c r="C9" s="307">
        <v>10</v>
      </c>
      <c r="D9" s="300"/>
      <c r="E9" s="306" t="str">
        <f>IF(F$9&lt;0,"д.б. &gt;=0","")</f>
        <v/>
      </c>
      <c r="F9" s="301">
        <v>8</v>
      </c>
      <c r="G9" s="302"/>
      <c r="H9" s="306" t="str">
        <f>IF(I$9&lt;0,"д.б. &gt;=0","")</f>
        <v/>
      </c>
      <c r="I9" s="301">
        <v>12</v>
      </c>
      <c r="J9" s="303"/>
      <c r="K9" s="306" t="str">
        <f>IF(L$9&lt;0,"д.б. &gt;=0","")</f>
        <v/>
      </c>
      <c r="L9" s="308">
        <v>9</v>
      </c>
    </row>
    <row r="10" spans="1:12" ht="15">
      <c r="A10" s="285" t="s">
        <v>88</v>
      </c>
      <c r="B10" s="306" t="str">
        <f>IF(AND(C$9=0,C$10&lt;&gt;0),"д.б. =0","")</f>
        <v/>
      </c>
      <c r="C10" s="307">
        <v>2</v>
      </c>
      <c r="D10" s="300"/>
      <c r="E10" s="306" t="str">
        <f>IF(AND(F$9=0,F$10&lt;&gt;0),"д.б. =0","")</f>
        <v/>
      </c>
      <c r="F10" s="301">
        <v>2</v>
      </c>
      <c r="G10" s="302"/>
      <c r="H10" s="306" t="str">
        <f>IF(AND(I$9=0,I$10&lt;&gt;0),"д.б. =0","")</f>
        <v/>
      </c>
      <c r="I10" s="301">
        <v>1</v>
      </c>
      <c r="J10" s="303"/>
      <c r="K10" s="306" t="str">
        <f>IF(AND(L$9=0,L$10&lt;&gt;0),"д.б. =0","")</f>
        <v/>
      </c>
      <c r="L10" s="308">
        <v>1</v>
      </c>
    </row>
    <row r="11" spans="1:12" ht="14.25" customHeight="1">
      <c r="A11" s="99"/>
      <c r="B11" s="247"/>
      <c r="C11" s="329"/>
      <c r="D11" s="89"/>
      <c r="E11" s="247"/>
      <c r="F11" s="329"/>
      <c r="G11" s="90"/>
      <c r="H11" s="247"/>
      <c r="I11" s="329"/>
      <c r="J11" s="91"/>
      <c r="K11" s="247"/>
      <c r="L11" s="329"/>
    </row>
    <row r="12" spans="1:12" ht="15">
      <c r="A12" s="96" t="s">
        <v>24</v>
      </c>
      <c r="B12" s="306" t="str">
        <f>IF(C$12&lt;0,"д.б. &gt;=0","")</f>
        <v/>
      </c>
      <c r="C12" s="233">
        <v>12</v>
      </c>
      <c r="D12" s="281"/>
      <c r="E12" s="306" t="str">
        <f>IF(F$12&lt;0,"д.б. &gt;=0","")</f>
        <v/>
      </c>
      <c r="F12" s="233">
        <v>10</v>
      </c>
      <c r="G12" s="282"/>
      <c r="H12" s="306" t="str">
        <f>IF(I$12&lt;0,"д.б. &gt;=0","")</f>
        <v/>
      </c>
      <c r="I12" s="233">
        <v>14</v>
      </c>
      <c r="J12" s="283"/>
      <c r="K12" s="306" t="str">
        <f>IF(L$12&lt;0,"д.б. &gt;=0","")</f>
        <v/>
      </c>
      <c r="L12" s="233">
        <v>11</v>
      </c>
    </row>
    <row r="13" spans="1:12" ht="15">
      <c r="A13" s="96" t="s">
        <v>25</v>
      </c>
      <c r="B13" s="306" t="str">
        <f>IF(AND(C$12=0,C$13&lt;&gt;0),"д.б. =0","")</f>
        <v/>
      </c>
      <c r="C13" s="248">
        <v>12</v>
      </c>
      <c r="D13" s="241"/>
      <c r="E13" s="306" t="str">
        <f>IF(AND(F$12=0,F$13&lt;&gt;0),"д.б. =0","")</f>
        <v/>
      </c>
      <c r="F13" s="248">
        <v>12</v>
      </c>
      <c r="G13" s="243"/>
      <c r="H13" s="306" t="str">
        <f>IF(AND(I$12=0,I$13&lt;&gt;0),"д.б. =0","")</f>
        <v/>
      </c>
      <c r="I13" s="248">
        <v>10</v>
      </c>
      <c r="J13" s="284"/>
      <c r="K13" s="306" t="str">
        <f>IF(AND(L$12=0,L$13&lt;&gt;0),"д.б. =0","")</f>
        <v/>
      </c>
      <c r="L13" s="248">
        <v>10</v>
      </c>
    </row>
    <row r="14" spans="1:12" ht="6" customHeight="1">
      <c r="A14" s="96"/>
      <c r="B14" s="314"/>
      <c r="C14" s="330"/>
      <c r="D14" s="241"/>
      <c r="E14" s="314"/>
      <c r="F14" s="330"/>
      <c r="G14" s="243"/>
      <c r="H14" s="314"/>
      <c r="I14" s="330"/>
      <c r="J14" s="284"/>
      <c r="K14" s="314"/>
      <c r="L14" s="330"/>
    </row>
    <row r="15" spans="1:12" ht="6" customHeight="1">
      <c r="A15" s="96"/>
      <c r="B15" s="314"/>
      <c r="C15" s="330"/>
      <c r="D15" s="241"/>
      <c r="E15" s="314"/>
      <c r="F15" s="330"/>
      <c r="G15" s="243"/>
      <c r="H15" s="314"/>
      <c r="I15" s="330"/>
      <c r="J15" s="284"/>
      <c r="K15" s="314"/>
      <c r="L15" s="330"/>
    </row>
    <row r="16" spans="1:12" ht="6" customHeight="1">
      <c r="A16" s="96"/>
      <c r="B16" s="314"/>
      <c r="C16" s="330"/>
      <c r="D16" s="241"/>
      <c r="E16" s="314"/>
      <c r="F16" s="330"/>
      <c r="G16" s="243"/>
      <c r="H16" s="314"/>
      <c r="I16" s="330"/>
      <c r="J16" s="284"/>
      <c r="K16" s="314"/>
      <c r="L16" s="330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4" t="s">
        <v>17</v>
      </c>
      <c r="C18" s="60" t="s">
        <v>20</v>
      </c>
      <c r="D18" s="61"/>
      <c r="E18" s="324" t="s">
        <v>17</v>
      </c>
      <c r="F18" s="60" t="s">
        <v>20</v>
      </c>
      <c r="G18" s="63"/>
      <c r="H18" s="324" t="s">
        <v>17</v>
      </c>
      <c r="I18" s="60" t="s">
        <v>20</v>
      </c>
      <c r="J18" s="65"/>
      <c r="K18" s="324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6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A3" sqref="A3"/>
    </sheetView>
  </sheetViews>
  <sheetFormatPr defaultColWidth="9.140625" defaultRowHeight="15"/>
  <cols>
    <col min="1" max="1" width="16.5703125" style="391" customWidth="1"/>
    <col min="2" max="2" width="38.85546875" style="391" bestFit="1" customWidth="1"/>
    <col min="3" max="3" width="33.140625" style="391" customWidth="1"/>
    <col min="4" max="4" width="32" style="391" customWidth="1"/>
    <col min="5" max="5" width="38.85546875" style="391" bestFit="1" customWidth="1"/>
    <col min="6" max="6" width="33.140625" style="391" customWidth="1"/>
    <col min="7" max="7" width="32" style="391" customWidth="1"/>
    <col min="8" max="10" width="9.140625" style="391"/>
    <col min="11" max="11" width="16.28515625" style="391" customWidth="1"/>
    <col min="12" max="12" width="9.140625" style="391"/>
    <col min="13" max="13" width="1.42578125" style="391" customWidth="1"/>
    <col min="14" max="16" width="9.140625" style="391"/>
    <col min="17" max="17" width="1.5703125" style="391" customWidth="1"/>
    <col min="18" max="22" width="9.140625" style="391"/>
    <col min="23" max="23" width="23.5703125" style="391" bestFit="1" customWidth="1"/>
    <col min="24" max="16384" width="9.140625" style="391"/>
  </cols>
  <sheetData>
    <row r="1" spans="1:34">
      <c r="A1"/>
      <c r="B1" s="394" t="s">
        <v>443</v>
      </c>
      <c r="C1"/>
      <c r="D1" s="498"/>
      <c r="E1" s="498"/>
      <c r="F1" s="498"/>
      <c r="G1" s="498"/>
    </row>
    <row r="2" spans="1:34">
      <c r="A2"/>
      <c r="B2" t="s">
        <v>98</v>
      </c>
      <c r="C2"/>
      <c r="D2"/>
      <c r="E2" t="s">
        <v>97</v>
      </c>
      <c r="F2"/>
      <c r="G2"/>
    </row>
    <row r="3" spans="1:34" ht="16.5">
      <c r="A3" s="456" t="s">
        <v>428</v>
      </c>
      <c r="B3" t="s">
        <v>441</v>
      </c>
      <c r="C3" t="s">
        <v>442</v>
      </c>
      <c r="D3" t="s">
        <v>95</v>
      </c>
      <c r="E3" t="s">
        <v>441</v>
      </c>
      <c r="F3" t="s">
        <v>442</v>
      </c>
      <c r="G3" t="s">
        <v>95</v>
      </c>
      <c r="J3" s="428"/>
      <c r="K3"/>
      <c r="L3"/>
      <c r="M3" s="83"/>
      <c r="N3"/>
      <c r="O3"/>
      <c r="P3"/>
      <c r="Q3" s="84"/>
      <c r="R3"/>
      <c r="S3"/>
      <c r="T3"/>
      <c r="W3" s="428"/>
    </row>
    <row r="4" spans="1:34">
      <c r="A4" s="455">
        <v>1</v>
      </c>
      <c r="B4" s="392">
        <v>0</v>
      </c>
      <c r="C4" s="392">
        <v>11.000000000001819</v>
      </c>
      <c r="D4" s="392">
        <v>0.33819444444444446</v>
      </c>
      <c r="E4" s="392">
        <v>0</v>
      </c>
      <c r="F4" s="392">
        <v>11</v>
      </c>
      <c r="G4" s="392">
        <v>0.30833333333333335</v>
      </c>
      <c r="J4"/>
      <c r="K4"/>
      <c r="L4"/>
      <c r="M4" s="83"/>
      <c r="N4"/>
      <c r="O4"/>
      <c r="P4"/>
      <c r="Q4" s="84"/>
      <c r="R4" s="277" t="s">
        <v>154</v>
      </c>
      <c r="S4"/>
      <c r="T4" s="278">
        <f>VLOOKUP(R4,SET_import!$A:$B,2,0)</f>
        <v>0</v>
      </c>
      <c r="W4" s="279" t="s">
        <v>179</v>
      </c>
      <c r="X4" s="391">
        <f>VLOOKUP(W4,SET_import!$A:$B,2,0)</f>
        <v>0</v>
      </c>
      <c r="Y4" s="391">
        <f>'Сводная МОДЕЛЬ 1x1'!$G$12</f>
        <v>0</v>
      </c>
      <c r="Z4" s="391">
        <f>IF(AA4="",X4,AA4)</f>
        <v>0</v>
      </c>
      <c r="AG4" s="391" t="s">
        <v>76</v>
      </c>
      <c r="AH4" s="391">
        <v>5</v>
      </c>
    </row>
    <row r="5" spans="1:34">
      <c r="A5" s="455">
        <v>3</v>
      </c>
      <c r="B5" s="392">
        <v>40.300000000001091</v>
      </c>
      <c r="C5" s="392">
        <v>50.099999999998545</v>
      </c>
      <c r="D5" s="392">
        <v>0.34166666666666662</v>
      </c>
      <c r="E5" s="392"/>
      <c r="F5" s="392"/>
      <c r="G5" s="392"/>
      <c r="J5" s="96" t="s">
        <v>167</v>
      </c>
      <c r="K5" s="246"/>
      <c r="L5" s="144">
        <f>VLOOKUP(J5,SET_import!$A:$B,2,0)</f>
        <v>11</v>
      </c>
      <c r="M5" s="83"/>
      <c r="N5" s="96" t="s">
        <v>145</v>
      </c>
      <c r="O5" s="246"/>
      <c r="P5" s="144">
        <f>VLOOKUP(N5,SET_import!$A:$B,2,0)</f>
        <v>20</v>
      </c>
      <c r="Q5" s="84"/>
      <c r="R5" s="96" t="s">
        <v>156</v>
      </c>
      <c r="S5" s="247"/>
      <c r="T5" s="149">
        <f>VLOOKUP(R5,SET_import!$A:$B,2,0)</f>
        <v>0.01</v>
      </c>
      <c r="W5" s="279" t="s">
        <v>180</v>
      </c>
      <c r="X5" s="391">
        <f>VLOOKUP(W5,SET_import!$A:$B,2,0)</f>
        <v>0</v>
      </c>
      <c r="Y5" s="391">
        <f>'Сводная МОДЕЛЬ 1x1'!$G$13</f>
        <v>0</v>
      </c>
      <c r="Z5" s="391">
        <f t="shared" ref="Z5:Z59" si="0">IF(AA5="",X5,AA5)</f>
        <v>0</v>
      </c>
      <c r="AG5" s="391" t="s">
        <v>225</v>
      </c>
      <c r="AH5" s="391">
        <v>5</v>
      </c>
    </row>
    <row r="6" spans="1:34">
      <c r="A6" s="455">
        <v>2</v>
      </c>
      <c r="B6" s="392">
        <v>20.099999999998545</v>
      </c>
      <c r="C6" s="392">
        <v>30.000000000001819</v>
      </c>
      <c r="D6" s="392">
        <v>0.94027777777777777</v>
      </c>
      <c r="E6" s="392">
        <v>20</v>
      </c>
      <c r="F6" s="392">
        <v>30.000000000001819</v>
      </c>
      <c r="G6" s="392">
        <v>0.3354166666666667</v>
      </c>
      <c r="J6" s="96"/>
      <c r="K6" s="246"/>
      <c r="L6" s="326"/>
      <c r="M6" s="30"/>
      <c r="N6" s="430"/>
      <c r="O6" s="246"/>
      <c r="P6" s="325"/>
      <c r="Q6" s="31"/>
      <c r="R6" s="96" t="s">
        <v>157</v>
      </c>
      <c r="S6" s="247"/>
      <c r="T6" s="148">
        <f>VLOOKUP(R6,SET_import!$A:$B,2,0)</f>
        <v>1</v>
      </c>
      <c r="W6" s="254" t="s">
        <v>175</v>
      </c>
      <c r="X6" s="391">
        <f>VLOOKUP(W6,SET_import!$A:$B,2,0)</f>
        <v>3</v>
      </c>
      <c r="Y6" s="436">
        <f>'Сводная МОДЕЛЬ 1x1'!$G$6</f>
        <v>0</v>
      </c>
      <c r="Z6" s="391">
        <f t="shared" si="0"/>
        <v>3</v>
      </c>
      <c r="AG6" s="391" t="s">
        <v>78</v>
      </c>
      <c r="AH6" s="391">
        <v>3</v>
      </c>
    </row>
    <row r="7" spans="1:34">
      <c r="A7" s="455">
        <v>5</v>
      </c>
      <c r="B7" s="392"/>
      <c r="C7" s="392"/>
      <c r="D7" s="392"/>
      <c r="E7" s="392">
        <v>80.5</v>
      </c>
      <c r="F7" s="392">
        <v>90.199999999998909</v>
      </c>
      <c r="G7" s="392">
        <v>4.5402777777777779</v>
      </c>
      <c r="J7" s="96"/>
      <c r="K7" s="246"/>
      <c r="L7" s="326"/>
      <c r="M7" s="30"/>
      <c r="N7" s="430"/>
      <c r="O7" s="246"/>
      <c r="P7" s="326"/>
      <c r="Q7" s="31"/>
      <c r="R7" s="96" t="s">
        <v>158</v>
      </c>
      <c r="S7" s="247"/>
      <c r="T7" s="144">
        <f>VLOOKUP(R7,SET_import!$A:$B,2,0)</f>
        <v>5</v>
      </c>
      <c r="W7" s="96" t="s">
        <v>174</v>
      </c>
      <c r="X7" s="391">
        <f>VLOOKUP(W7,SET_import!$A:$B,2,0)</f>
        <v>14</v>
      </c>
      <c r="Y7" s="436">
        <f>'Сводная МОДЕЛЬ 1x1'!$G$2</f>
        <v>20</v>
      </c>
      <c r="Z7" s="391">
        <f t="shared" si="0"/>
        <v>14</v>
      </c>
      <c r="AG7" s="391" t="s">
        <v>77</v>
      </c>
      <c r="AH7" s="391">
        <v>5</v>
      </c>
    </row>
    <row r="8" spans="1:34">
      <c r="A8" s="455" t="s">
        <v>444</v>
      </c>
      <c r="B8" s="392">
        <v>40.300000000001091</v>
      </c>
      <c r="C8" s="392">
        <v>50.099999999998545</v>
      </c>
      <c r="D8" s="392">
        <v>0.94027777777777777</v>
      </c>
      <c r="E8" s="392">
        <v>80.5</v>
      </c>
      <c r="F8" s="392">
        <v>90.199999999998909</v>
      </c>
      <c r="G8" s="392">
        <v>4.5402777777777779</v>
      </c>
      <c r="J8" s="97"/>
      <c r="K8" s="246"/>
      <c r="L8" s="375"/>
      <c r="M8" s="36"/>
      <c r="N8" s="430"/>
      <c r="O8" s="246"/>
      <c r="P8" s="327"/>
      <c r="Q8" s="37"/>
      <c r="R8" s="97"/>
      <c r="S8" s="247"/>
      <c r="T8" s="3"/>
      <c r="W8" s="254" t="s">
        <v>176</v>
      </c>
      <c r="X8" s="391">
        <f>VLOOKUP(W8,SET_import!$A:$B,2,0)</f>
        <v>1</v>
      </c>
      <c r="Y8" s="391">
        <f>'Сводная МОДЕЛЬ 1x1'!$G$7</f>
        <v>0</v>
      </c>
      <c r="Z8" s="391">
        <f t="shared" si="0"/>
        <v>1</v>
      </c>
      <c r="AG8" s="391" t="s">
        <v>60</v>
      </c>
      <c r="AH8" s="391">
        <v>5</v>
      </c>
    </row>
    <row r="9" spans="1:34">
      <c r="A9"/>
      <c r="B9"/>
      <c r="C9"/>
      <c r="D9"/>
      <c r="E9"/>
      <c r="F9"/>
      <c r="G9"/>
      <c r="J9" s="254" t="s">
        <v>168</v>
      </c>
      <c r="K9" s="246"/>
      <c r="L9" s="146">
        <f>VLOOKUP(J9,SET_import!$A:$B,2,0)</f>
        <v>2</v>
      </c>
      <c r="M9" s="40"/>
      <c r="N9" s="254" t="s">
        <v>146</v>
      </c>
      <c r="O9" s="246"/>
      <c r="P9" s="146">
        <f>VLOOKUP(N9,SET_import!$A:$B,2,0)</f>
        <v>0</v>
      </c>
      <c r="Q9" s="41"/>
      <c r="R9" s="254" t="s">
        <v>159</v>
      </c>
      <c r="S9" s="247"/>
      <c r="T9" s="147">
        <f>VLOOKUP(R9,SET_import!$A:$B,2,0)</f>
        <v>0</v>
      </c>
      <c r="W9" s="286" t="s">
        <v>177</v>
      </c>
      <c r="X9" s="391">
        <f>VLOOKUP(W9,SET_import!$A:$B,2,0)</f>
        <v>10</v>
      </c>
      <c r="Y9" s="436">
        <f>'Сводная МОДЕЛЬ 1x1'!$G$9</f>
        <v>0</v>
      </c>
      <c r="Z9" s="391">
        <f t="shared" si="0"/>
        <v>10</v>
      </c>
      <c r="AG9" s="391" t="s">
        <v>226</v>
      </c>
      <c r="AH9" s="391">
        <v>5</v>
      </c>
    </row>
    <row r="10" spans="1:34">
      <c r="A10"/>
      <c r="B10"/>
      <c r="C10"/>
      <c r="D10"/>
      <c r="E10"/>
      <c r="F10"/>
      <c r="G10"/>
      <c r="J10" s="254" t="s">
        <v>169</v>
      </c>
      <c r="K10" s="246"/>
      <c r="L10" s="145">
        <f>VLOOKUP(J10,SET_import!$A:$B,2,0)</f>
        <v>9</v>
      </c>
      <c r="M10" s="93"/>
      <c r="N10" s="254" t="s">
        <v>147</v>
      </c>
      <c r="O10" s="314"/>
      <c r="P10" s="145">
        <f>VLOOKUP(N10,SET_import!$A:$B,2,0)</f>
        <v>0</v>
      </c>
      <c r="Q10" s="94"/>
      <c r="R10" s="254" t="s">
        <v>160</v>
      </c>
      <c r="S10" s="247"/>
      <c r="T10" s="143">
        <f>VLOOKUP(R10,SET_import!$A:$B,2,0)</f>
        <v>0</v>
      </c>
      <c r="W10" s="286" t="s">
        <v>178</v>
      </c>
      <c r="X10" s="391">
        <f>VLOOKUP(W10,SET_import!$A:$B,2,0)</f>
        <v>7</v>
      </c>
      <c r="Y10" s="391">
        <f>'Сводная МОДЕЛЬ 1x1'!$G$10</f>
        <v>0</v>
      </c>
      <c r="Z10" s="391">
        <f t="shared" si="0"/>
        <v>7</v>
      </c>
      <c r="AG10" s="391" t="s">
        <v>227</v>
      </c>
      <c r="AH10" s="391">
        <v>3</v>
      </c>
    </row>
    <row r="11" spans="1:34">
      <c r="A11"/>
      <c r="B11"/>
      <c r="C11"/>
      <c r="D11"/>
      <c r="E11"/>
      <c r="F11"/>
      <c r="G11"/>
      <c r="J11" s="254"/>
      <c r="K11" s="245"/>
      <c r="L11" s="376"/>
      <c r="M11" s="40"/>
      <c r="N11" s="430"/>
      <c r="O11" s="245"/>
      <c r="P11" s="377"/>
      <c r="Q11" s="41"/>
      <c r="R11" s="254"/>
      <c r="S11" s="250"/>
      <c r="T11" s="377"/>
      <c r="W11" s="96" t="s">
        <v>181</v>
      </c>
      <c r="X11" s="391">
        <f>VLOOKUP(W11,SET_import!$A:$B,2,0)</f>
        <v>0</v>
      </c>
      <c r="Y11" s="391">
        <f>'Сводная МОДЕЛЬ 1x1'!$G$15</f>
        <v>0</v>
      </c>
      <c r="Z11" s="391">
        <f t="shared" si="0"/>
        <v>0</v>
      </c>
      <c r="AG11" s="391" t="s">
        <v>228</v>
      </c>
      <c r="AH11" s="391">
        <v>3</v>
      </c>
    </row>
    <row r="12" spans="1:34">
      <c r="A12"/>
      <c r="B12"/>
      <c r="C12"/>
      <c r="D12"/>
      <c r="E12"/>
      <c r="F12"/>
      <c r="G12"/>
      <c r="J12" s="286" t="s">
        <v>170</v>
      </c>
      <c r="K12" s="246"/>
      <c r="L12" s="287">
        <f>VLOOKUP(J12,SET_import!$A:$B,2,0)</f>
        <v>3</v>
      </c>
      <c r="M12" s="289"/>
      <c r="N12" s="286" t="s">
        <v>148</v>
      </c>
      <c r="O12" s="314"/>
      <c r="P12" s="287">
        <f>VLOOKUP(N12,SET_import!$A:$B,2,0)</f>
        <v>0</v>
      </c>
      <c r="Q12" s="291"/>
      <c r="R12" s="286" t="s">
        <v>161</v>
      </c>
      <c r="S12" s="247"/>
      <c r="T12" s="292">
        <f>VLOOKUP(R12,SET_import!$A:$B,2,0)</f>
        <v>0</v>
      </c>
      <c r="W12" s="98" t="s">
        <v>195</v>
      </c>
      <c r="X12" s="391">
        <f>VLOOKUP(W12,SET_import!$A:$B,2,0)</f>
        <v>0</v>
      </c>
      <c r="Y12" s="391">
        <f>'Сводная МОДЕЛЬ 1x1'!$K$16</f>
        <v>0</v>
      </c>
      <c r="Z12" s="391">
        <f t="shared" si="0"/>
        <v>0</v>
      </c>
      <c r="AG12" s="391" t="s">
        <v>69</v>
      </c>
      <c r="AH12" s="391">
        <v>5</v>
      </c>
    </row>
    <row r="13" spans="1:34" ht="16.5">
      <c r="A13"/>
      <c r="B13"/>
      <c r="C13"/>
      <c r="D13"/>
      <c r="E13"/>
      <c r="F13"/>
      <c r="G13"/>
      <c r="J13" s="286" t="s">
        <v>171</v>
      </c>
      <c r="K13" s="246"/>
      <c r="L13" s="288">
        <f>VLOOKUP(J13,SET_import!$A:$B,2,0)</f>
        <v>10</v>
      </c>
      <c r="M13" s="295"/>
      <c r="N13" s="286" t="s">
        <v>149</v>
      </c>
      <c r="O13" s="314"/>
      <c r="P13" s="288">
        <f>VLOOKUP(N13,SET_import!$A:$B,2,0)</f>
        <v>0</v>
      </c>
      <c r="Q13" s="296"/>
      <c r="R13" s="286" t="s">
        <v>162</v>
      </c>
      <c r="S13" s="247"/>
      <c r="T13" s="297">
        <f>VLOOKUP(R13,SET_import!$A:$B,2,0)</f>
        <v>0</v>
      </c>
      <c r="W13" s="435" t="s">
        <v>114</v>
      </c>
      <c r="X13" s="391">
        <f>VLOOKUP(W13,SET_import!$A:$B,2,0)</f>
        <v>15</v>
      </c>
      <c r="Y13" s="391">
        <f>'Сводная МОДЕЛЬ 1x1'!$C$16</f>
        <v>5</v>
      </c>
      <c r="Z13" s="391">
        <f t="shared" si="0"/>
        <v>15</v>
      </c>
      <c r="AG13" s="391" t="s">
        <v>70</v>
      </c>
      <c r="AH13" s="391">
        <v>5</v>
      </c>
    </row>
    <row r="14" spans="1:34">
      <c r="A14"/>
      <c r="B14"/>
      <c r="C14"/>
      <c r="D14"/>
      <c r="E14"/>
      <c r="F14"/>
      <c r="G14"/>
      <c r="J14" s="286"/>
      <c r="K14" s="246"/>
      <c r="L14" s="378"/>
      <c r="M14" s="295"/>
      <c r="N14" s="286"/>
      <c r="O14" s="314"/>
      <c r="P14" s="378"/>
      <c r="Q14" s="296"/>
      <c r="R14" s="286"/>
      <c r="S14" s="247"/>
      <c r="T14" s="379"/>
      <c r="W14" s="96" t="s">
        <v>185</v>
      </c>
      <c r="X14" s="391">
        <f>VLOOKUP(W14,SET_import!$A:$B,2,0)</f>
        <v>0.01</v>
      </c>
      <c r="Y14" s="437">
        <f>'Сводная МОДЕЛЬ 1x1'!$K$2</f>
        <v>0.01</v>
      </c>
      <c r="Z14" s="391">
        <f t="shared" si="0"/>
        <v>0.01</v>
      </c>
      <c r="AG14" s="391" t="s">
        <v>66</v>
      </c>
      <c r="AH14" s="391">
        <v>5</v>
      </c>
    </row>
    <row r="15" spans="1:34">
      <c r="A15"/>
      <c r="B15"/>
      <c r="C15"/>
      <c r="D15"/>
      <c r="E15"/>
      <c r="F15"/>
      <c r="G15"/>
      <c r="J15" s="279" t="s">
        <v>172</v>
      </c>
      <c r="K15" s="246"/>
      <c r="L15" s="280">
        <f>VLOOKUP(J15,SET_import!$A:$B,2,0)</f>
        <v>0</v>
      </c>
      <c r="M15" s="295"/>
      <c r="N15" s="279" t="s">
        <v>150</v>
      </c>
      <c r="O15" s="247"/>
      <c r="P15" s="315">
        <f>VLOOKUP(N15,SET_import!$A:$B,2,0)</f>
        <v>0</v>
      </c>
      <c r="Q15" s="243"/>
      <c r="R15" s="279" t="s">
        <v>163</v>
      </c>
      <c r="S15" s="247"/>
      <c r="T15" s="318">
        <f>VLOOKUP(R15,SET_import!$A:$B,2,0)</f>
        <v>0</v>
      </c>
      <c r="W15" s="96" t="s">
        <v>186</v>
      </c>
      <c r="X15" s="391">
        <f>VLOOKUP(W15,SET_import!$A:$B,2,0)</f>
        <v>3</v>
      </c>
      <c r="Y15" s="391">
        <f>'Сводная МОДЕЛЬ 1x1'!$K$3</f>
        <v>1</v>
      </c>
      <c r="Z15" s="391">
        <f t="shared" si="0"/>
        <v>3</v>
      </c>
      <c r="AG15" s="391" t="s">
        <v>68</v>
      </c>
      <c r="AH15" s="391">
        <v>5</v>
      </c>
    </row>
    <row r="16" spans="1:34">
      <c r="A16"/>
      <c r="B16"/>
      <c r="C16"/>
      <c r="D16"/>
      <c r="E16"/>
      <c r="F16"/>
      <c r="G16"/>
      <c r="J16" s="279" t="s">
        <v>173</v>
      </c>
      <c r="K16" s="246"/>
      <c r="L16" s="240">
        <f>VLOOKUP(J16,SET_import!$A:$B,2,0)</f>
        <v>0</v>
      </c>
      <c r="M16" s="295"/>
      <c r="N16" s="279" t="s">
        <v>151</v>
      </c>
      <c r="O16" s="247"/>
      <c r="P16" s="240">
        <f>VLOOKUP(N16,SET_import!$A:$B,2,0)</f>
        <v>0</v>
      </c>
      <c r="Q16" s="243"/>
      <c r="R16" s="279" t="s">
        <v>164</v>
      </c>
      <c r="S16" s="247"/>
      <c r="T16" s="316">
        <f>VLOOKUP(R16,SET_import!$A:$B,2,0)</f>
        <v>0</v>
      </c>
      <c r="W16" s="279" t="s">
        <v>192</v>
      </c>
      <c r="X16" s="391">
        <f>VLOOKUP(W16,SET_import!$A:$B,2,0)</f>
        <v>0</v>
      </c>
      <c r="Y16" s="436">
        <f>'Сводная МОДЕЛЬ 1x1'!$K$12</f>
        <v>0</v>
      </c>
      <c r="Z16" s="391">
        <f t="shared" si="0"/>
        <v>0</v>
      </c>
      <c r="AG16" s="391" t="s">
        <v>67</v>
      </c>
      <c r="AH16" s="391">
        <v>3</v>
      </c>
    </row>
    <row r="17" spans="1:34">
      <c r="A17"/>
      <c r="B17"/>
      <c r="C17"/>
      <c r="D17"/>
      <c r="E17"/>
      <c r="F17"/>
      <c r="G17"/>
      <c r="J17" s="139"/>
      <c r="K17" s="246"/>
      <c r="L17" s="381"/>
      <c r="M17" s="141"/>
      <c r="N17" s="139"/>
      <c r="O17" s="246"/>
      <c r="P17" s="381"/>
      <c r="Q17" s="142"/>
      <c r="R17" s="139"/>
      <c r="S17" s="247"/>
      <c r="T17" s="382"/>
      <c r="W17" s="279" t="s">
        <v>193</v>
      </c>
      <c r="X17" s="391">
        <f>VLOOKUP(W17,SET_import!$A:$B,2,0)</f>
        <v>0</v>
      </c>
      <c r="Y17" s="391">
        <f>'Сводная МОДЕЛЬ 1x1'!$K$13</f>
        <v>0</v>
      </c>
      <c r="Z17" s="391">
        <f t="shared" si="0"/>
        <v>0</v>
      </c>
      <c r="AG17" s="391" t="s">
        <v>71</v>
      </c>
      <c r="AH17" s="391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41"/>
      <c r="N18" s="96" t="s">
        <v>152</v>
      </c>
      <c r="O18" s="246"/>
      <c r="P18" s="240">
        <f>VLOOKUP(N18,SET_import!$A:$B,2,0)</f>
        <v>0</v>
      </c>
      <c r="Q18" s="243"/>
      <c r="R18" s="96" t="s">
        <v>165</v>
      </c>
      <c r="S18" s="247"/>
      <c r="T18" s="261">
        <f>VLOOKUP(R18,SET_import!$A:$B,2,0)</f>
        <v>0</v>
      </c>
      <c r="W18" s="254" t="s">
        <v>189</v>
      </c>
      <c r="X18" s="391">
        <f>VLOOKUP(W18,SET_import!$A:$B,2,0)</f>
        <v>0</v>
      </c>
      <c r="Y18" s="391">
        <f>'Сводная МОДЕЛЬ 1x1'!$K$7</f>
        <v>0</v>
      </c>
      <c r="Z18" s="391">
        <f t="shared" si="0"/>
        <v>0</v>
      </c>
      <c r="AG18" s="391" t="s">
        <v>229</v>
      </c>
      <c r="AH18" s="391">
        <v>5</v>
      </c>
    </row>
    <row r="19" spans="1:34">
      <c r="A19"/>
      <c r="B19"/>
      <c r="C19"/>
      <c r="D19"/>
      <c r="E19"/>
      <c r="F19"/>
      <c r="G19"/>
      <c r="J19" s="429" t="s">
        <v>113</v>
      </c>
      <c r="K19"/>
      <c r="L19" s="431">
        <f>VLOOKUP(J19,SET_import!$A:$B,2,0)</f>
        <v>5</v>
      </c>
      <c r="M19" s="241"/>
      <c r="N19" s="96"/>
      <c r="O19" s="242"/>
      <c r="P19" s="383"/>
      <c r="Q19" s="243"/>
      <c r="R19" s="98" t="s">
        <v>166</v>
      </c>
      <c r="S19" s="247"/>
      <c r="T19" s="260">
        <f>VLOOKUP(R19,SET_import!$A:$B,2,0)</f>
        <v>0</v>
      </c>
      <c r="W19" s="254" t="s">
        <v>188</v>
      </c>
      <c r="X19" s="391">
        <f>VLOOKUP(W19,SET_import!$A:$B,2,0)</f>
        <v>0</v>
      </c>
      <c r="Y19" s="436">
        <f>'Сводная МОДЕЛЬ 1x1'!$K$6</f>
        <v>0</v>
      </c>
      <c r="Z19" s="391">
        <f t="shared" si="0"/>
        <v>0</v>
      </c>
      <c r="AG19" s="391" t="s">
        <v>29</v>
      </c>
      <c r="AH19" s="391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6" t="s">
        <v>190</v>
      </c>
      <c r="X20" s="391">
        <f>VLOOKUP(W20,SET_import!$A:$B,2,0)</f>
        <v>0</v>
      </c>
      <c r="Y20" s="436">
        <f>'Сводная МОДЕЛЬ 1x1'!$K$9</f>
        <v>0</v>
      </c>
      <c r="Z20" s="391">
        <f t="shared" si="0"/>
        <v>0</v>
      </c>
      <c r="AG20" s="391" t="s">
        <v>74</v>
      </c>
      <c r="AH20" s="391">
        <v>5</v>
      </c>
    </row>
    <row r="21" spans="1:34" ht="16.5">
      <c r="A21"/>
      <c r="B21"/>
      <c r="C21"/>
      <c r="D21"/>
      <c r="E21"/>
      <c r="F21"/>
      <c r="G21"/>
      <c r="J21" s="432" t="s">
        <v>125</v>
      </c>
      <c r="K21" s="433"/>
      <c r="L21" s="431">
        <f>VLOOKUP(J21,SET_import!$A:$B,2,0)</f>
        <v>1</v>
      </c>
      <c r="M21" s="433"/>
      <c r="N21" s="433"/>
      <c r="O21" s="433"/>
      <c r="P21" s="434"/>
      <c r="Q21" s="433"/>
      <c r="R21" s="433"/>
      <c r="S21" s="433"/>
      <c r="T21" s="434"/>
      <c r="W21" s="96" t="s">
        <v>187</v>
      </c>
      <c r="X21" s="391">
        <f>VLOOKUP(W21,SET_import!$A:$B,2,0)</f>
        <v>2</v>
      </c>
      <c r="Y21" s="436">
        <f>'Сводная МОДЕЛЬ 1x1'!$K$4</f>
        <v>5</v>
      </c>
      <c r="Z21" s="391">
        <f t="shared" si="0"/>
        <v>2</v>
      </c>
      <c r="AG21" s="391" t="s">
        <v>75</v>
      </c>
      <c r="AH21" s="391">
        <v>5</v>
      </c>
    </row>
    <row r="22" spans="1:34" ht="16.5">
      <c r="A22"/>
      <c r="B22"/>
      <c r="C22"/>
      <c r="D22"/>
      <c r="E22"/>
      <c r="J22" s="435"/>
      <c r="K22" s="438"/>
      <c r="L22" s="438"/>
      <c r="M22" s="438"/>
      <c r="N22" s="438"/>
      <c r="O22" s="438"/>
      <c r="P22" s="439"/>
      <c r="Q22" s="438"/>
      <c r="R22" s="438"/>
      <c r="S22" s="438"/>
      <c r="T22" s="439"/>
      <c r="W22" s="96" t="s">
        <v>194</v>
      </c>
      <c r="X22" s="391">
        <f>VLOOKUP(W22,SET_import!$A:$B,2,0)</f>
        <v>0</v>
      </c>
      <c r="Y22" s="391">
        <f>'Сводная МОДЕЛЬ 1x1'!$K$15</f>
        <v>0</v>
      </c>
      <c r="Z22" s="391">
        <f t="shared" si="0"/>
        <v>0</v>
      </c>
      <c r="AG22" s="391" t="s">
        <v>73</v>
      </c>
      <c r="AH22" s="391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7" t="s">
        <v>183</v>
      </c>
      <c r="S23"/>
      <c r="T23" s="278">
        <f>VLOOKUP(R23,SET_import!$A:$B,2,0)</f>
        <v>0</v>
      </c>
      <c r="W23" s="286" t="s">
        <v>191</v>
      </c>
      <c r="X23" s="391">
        <f>VLOOKUP(W23,SET_import!$A:$B,2,0)</f>
        <v>0.02</v>
      </c>
      <c r="Y23" s="391">
        <f>'Сводная МОДЕЛЬ 1x1'!$K$10</f>
        <v>0</v>
      </c>
      <c r="Z23" s="391">
        <f t="shared" si="0"/>
        <v>0.02</v>
      </c>
      <c r="AG23" s="391" t="s">
        <v>72</v>
      </c>
      <c r="AH23" s="391">
        <v>3</v>
      </c>
    </row>
    <row r="24" spans="1:34">
      <c r="A24"/>
      <c r="B24"/>
      <c r="C24"/>
      <c r="D24"/>
      <c r="E24"/>
      <c r="J24" s="96" t="s">
        <v>196</v>
      </c>
      <c r="K24" s="246"/>
      <c r="L24" s="144">
        <f>VLOOKUP(J24,SET_import!$A:$B,2,0)</f>
        <v>5</v>
      </c>
      <c r="M24" s="83"/>
      <c r="N24" s="96" t="s">
        <v>174</v>
      </c>
      <c r="O24" s="246"/>
      <c r="P24" s="144">
        <f>VLOOKUP(N24,SET_import!$A:$B,2,0)</f>
        <v>14</v>
      </c>
      <c r="Q24" s="84"/>
      <c r="R24" s="96" t="s">
        <v>185</v>
      </c>
      <c r="S24" s="247"/>
      <c r="T24" s="149">
        <f>VLOOKUP(R24,SET_import!$A:$B,2,0)</f>
        <v>0.01</v>
      </c>
      <c r="W24" s="96" t="s">
        <v>196</v>
      </c>
      <c r="X24" s="391">
        <f>VLOOKUP(W24,SET_import!$A:$B,2,0)</f>
        <v>5</v>
      </c>
      <c r="Y24" s="436">
        <f>'Сводная МОДЕЛЬ 1x1'!$C$2</f>
        <v>11</v>
      </c>
      <c r="Z24" s="391">
        <f t="shared" si="0"/>
        <v>5</v>
      </c>
      <c r="AG24" s="391" t="s">
        <v>230</v>
      </c>
      <c r="AH24" s="391">
        <v>5</v>
      </c>
    </row>
    <row r="25" spans="1:34">
      <c r="A25"/>
      <c r="B25"/>
      <c r="C25"/>
      <c r="D25"/>
      <c r="E25"/>
      <c r="J25" s="96"/>
      <c r="K25" s="246"/>
      <c r="L25" s="326"/>
      <c r="M25" s="30"/>
      <c r="N25" s="430"/>
      <c r="O25" s="246"/>
      <c r="P25" s="325"/>
      <c r="Q25" s="31"/>
      <c r="R25" s="96" t="s">
        <v>186</v>
      </c>
      <c r="S25" s="247"/>
      <c r="T25" s="148">
        <f>VLOOKUP(R25,SET_import!$A:$B,2,0)</f>
        <v>3</v>
      </c>
      <c r="W25" s="254" t="s">
        <v>197</v>
      </c>
      <c r="X25" s="391">
        <f>VLOOKUP(W25,SET_import!$A:$B,2,0)</f>
        <v>4</v>
      </c>
      <c r="Y25" s="436">
        <f>'Сводная МОДЕЛЬ 1x1'!$C$6</f>
        <v>2</v>
      </c>
      <c r="Z25" s="391">
        <f t="shared" si="0"/>
        <v>4</v>
      </c>
      <c r="AG25" s="391" t="s">
        <v>231</v>
      </c>
      <c r="AH25" s="391">
        <v>5</v>
      </c>
    </row>
    <row r="26" spans="1:34">
      <c r="A26"/>
      <c r="B26"/>
      <c r="C26"/>
      <c r="D26"/>
      <c r="E26"/>
      <c r="J26" s="96"/>
      <c r="K26" s="246"/>
      <c r="L26" s="326"/>
      <c r="M26" s="30"/>
      <c r="N26" s="430"/>
      <c r="O26" s="246"/>
      <c r="P26" s="326"/>
      <c r="Q26" s="31"/>
      <c r="R26" s="96" t="s">
        <v>187</v>
      </c>
      <c r="S26" s="247"/>
      <c r="T26" s="144">
        <f>VLOOKUP(R26,SET_import!$A:$B,2,0)</f>
        <v>2</v>
      </c>
      <c r="W26" s="286" t="s">
        <v>199</v>
      </c>
      <c r="X26" s="391">
        <f>VLOOKUP(W26,SET_import!$A:$B,2,0)</f>
        <v>12</v>
      </c>
      <c r="Y26" s="436">
        <f>'Сводная МОДЕЛЬ 1x1'!$C$9</f>
        <v>3</v>
      </c>
      <c r="Z26" s="391">
        <f t="shared" si="0"/>
        <v>12</v>
      </c>
      <c r="AG26" s="391" t="s">
        <v>232</v>
      </c>
      <c r="AH26" s="391">
        <v>5</v>
      </c>
    </row>
    <row r="27" spans="1:34">
      <c r="A27"/>
      <c r="B27"/>
      <c r="C27"/>
      <c r="D27"/>
      <c r="E27"/>
      <c r="J27" s="97"/>
      <c r="K27" s="246"/>
      <c r="L27" s="375"/>
      <c r="M27" s="36"/>
      <c r="N27" s="430"/>
      <c r="O27" s="246"/>
      <c r="P27" s="327"/>
      <c r="Q27" s="37"/>
      <c r="R27" s="97"/>
      <c r="S27" s="247"/>
      <c r="T27" s="3"/>
      <c r="W27" s="286" t="s">
        <v>200</v>
      </c>
      <c r="X27" s="391">
        <f>VLOOKUP(W27,SET_import!$A:$B,2,0)</f>
        <v>-1</v>
      </c>
      <c r="Y27" s="391">
        <f>'Сводная МОДЕЛЬ 1x1'!$C$10</f>
        <v>10</v>
      </c>
      <c r="Z27" s="391">
        <f t="shared" si="0"/>
        <v>-1</v>
      </c>
      <c r="AG27" s="391" t="s">
        <v>59</v>
      </c>
      <c r="AH27" s="391">
        <v>5</v>
      </c>
    </row>
    <row r="28" spans="1:34">
      <c r="A28"/>
      <c r="B28"/>
      <c r="C28"/>
      <c r="D28"/>
      <c r="E28"/>
      <c r="J28" s="254" t="s">
        <v>197</v>
      </c>
      <c r="K28" s="246"/>
      <c r="L28" s="146">
        <f>VLOOKUP(J28,SET_import!$A:$B,2,0)</f>
        <v>4</v>
      </c>
      <c r="M28" s="40"/>
      <c r="N28" s="254" t="s">
        <v>175</v>
      </c>
      <c r="O28" s="246"/>
      <c r="P28" s="146">
        <f>VLOOKUP(N28,SET_import!$A:$B,2,0)</f>
        <v>3</v>
      </c>
      <c r="Q28" s="41"/>
      <c r="R28" s="254" t="s">
        <v>188</v>
      </c>
      <c r="S28" s="247"/>
      <c r="T28" s="147">
        <f>VLOOKUP(R28,SET_import!$A:$B,2,0)</f>
        <v>0</v>
      </c>
      <c r="W28" s="254" t="s">
        <v>198</v>
      </c>
      <c r="X28" s="391">
        <f>VLOOKUP(W28,SET_import!$A:$B,2,0)</f>
        <v>1</v>
      </c>
      <c r="Y28" s="391">
        <f>'Сводная МОДЕЛЬ 1x1'!$C$7</f>
        <v>9</v>
      </c>
      <c r="Z28" s="391">
        <f t="shared" si="0"/>
        <v>1</v>
      </c>
      <c r="AG28" s="391" t="s">
        <v>233</v>
      </c>
      <c r="AH28" s="391">
        <v>5</v>
      </c>
    </row>
    <row r="29" spans="1:34">
      <c r="A29"/>
      <c r="B29"/>
      <c r="C29"/>
      <c r="D29"/>
      <c r="E29"/>
      <c r="J29" s="254" t="s">
        <v>198</v>
      </c>
      <c r="K29" s="246"/>
      <c r="L29" s="145">
        <f>VLOOKUP(J29,SET_import!$A:$B,2,0)</f>
        <v>1</v>
      </c>
      <c r="M29" s="93"/>
      <c r="N29" s="254" t="s">
        <v>176</v>
      </c>
      <c r="O29" s="314"/>
      <c r="P29" s="145">
        <f>VLOOKUP(N29,SET_import!$A:$B,2,0)</f>
        <v>1</v>
      </c>
      <c r="Q29" s="94"/>
      <c r="R29" s="254" t="s">
        <v>189</v>
      </c>
      <c r="S29" s="247"/>
      <c r="T29" s="143">
        <f>VLOOKUP(R29,SET_import!$A:$B,2,0)</f>
        <v>0</v>
      </c>
      <c r="W29" s="279" t="s">
        <v>201</v>
      </c>
      <c r="X29" s="391">
        <f>VLOOKUP(W29,SET_import!$A:$B,2,0)</f>
        <v>0</v>
      </c>
      <c r="Y29" s="436">
        <f>'Сводная МОДЕЛЬ 1x1'!$C$12</f>
        <v>0</v>
      </c>
      <c r="Z29" s="391">
        <f t="shared" si="0"/>
        <v>0</v>
      </c>
      <c r="AG29" s="391" t="s">
        <v>234</v>
      </c>
      <c r="AH29" s="391">
        <v>5</v>
      </c>
    </row>
    <row r="30" spans="1:34">
      <c r="A30"/>
      <c r="B30"/>
      <c r="C30"/>
      <c r="D30"/>
      <c r="E30"/>
      <c r="J30" s="254"/>
      <c r="K30" s="245"/>
      <c r="L30" s="376"/>
      <c r="M30" s="40"/>
      <c r="N30" s="430"/>
      <c r="O30" s="245"/>
      <c r="P30" s="377"/>
      <c r="Q30" s="41"/>
      <c r="R30" s="254"/>
      <c r="S30" s="250"/>
      <c r="T30" s="377"/>
      <c r="W30" s="279" t="s">
        <v>202</v>
      </c>
      <c r="X30" s="391">
        <f>VLOOKUP(W30,SET_import!$A:$B,2,0)</f>
        <v>0</v>
      </c>
      <c r="Y30" s="391">
        <f>'Сводная МОДЕЛЬ 1x1'!$C$13</f>
        <v>0</v>
      </c>
      <c r="Z30" s="391">
        <f t="shared" si="0"/>
        <v>0</v>
      </c>
      <c r="AG30" s="391" t="s">
        <v>235</v>
      </c>
      <c r="AH30" s="391">
        <v>3</v>
      </c>
    </row>
    <row r="31" spans="1:34">
      <c r="A31"/>
      <c r="B31"/>
      <c r="C31"/>
      <c r="D31"/>
      <c r="E31"/>
      <c r="J31" s="286" t="s">
        <v>199</v>
      </c>
      <c r="K31" s="246"/>
      <c r="L31" s="287">
        <f>VLOOKUP(J31,SET_import!$A:$B,2,0)</f>
        <v>12</v>
      </c>
      <c r="M31" s="289"/>
      <c r="N31" s="286" t="s">
        <v>177</v>
      </c>
      <c r="O31" s="314"/>
      <c r="P31" s="287">
        <f>VLOOKUP(N31,SET_import!$A:$B,2,0)</f>
        <v>10</v>
      </c>
      <c r="Q31" s="291"/>
      <c r="R31" s="286" t="s">
        <v>190</v>
      </c>
      <c r="S31" s="247"/>
      <c r="T31" s="292">
        <f>VLOOKUP(R31,SET_import!$A:$B,2,0)</f>
        <v>0</v>
      </c>
      <c r="W31" s="277" t="s">
        <v>183</v>
      </c>
      <c r="X31" s="391">
        <f>VLOOKUP(W31,SET_import!$A:$B,2,0)</f>
        <v>0</v>
      </c>
      <c r="Y31" s="391">
        <f>'Сводная МОДЕЛЬ 1x1'!$K$1</f>
        <v>0</v>
      </c>
      <c r="Z31" s="391">
        <f t="shared" ref="Z31" si="1">IF(AA31="",X31,AA31)</f>
        <v>0</v>
      </c>
      <c r="AG31" s="391" t="s">
        <v>61</v>
      </c>
      <c r="AH31" s="391">
        <v>5</v>
      </c>
    </row>
    <row r="32" spans="1:34" ht="16.5">
      <c r="A32"/>
      <c r="B32"/>
      <c r="C32"/>
      <c r="D32"/>
      <c r="E32"/>
      <c r="J32" s="286" t="s">
        <v>200</v>
      </c>
      <c r="K32" s="246"/>
      <c r="L32" s="288">
        <f>VLOOKUP(J32,SET_import!$A:$B,2,0)</f>
        <v>-1</v>
      </c>
      <c r="M32" s="295"/>
      <c r="N32" s="286" t="s">
        <v>178</v>
      </c>
      <c r="O32" s="314"/>
      <c r="P32" s="288">
        <f>VLOOKUP(N32,SET_import!$A:$B,2,0)</f>
        <v>7</v>
      </c>
      <c r="Q32" s="296"/>
      <c r="R32" s="286" t="s">
        <v>191</v>
      </c>
      <c r="S32" s="247"/>
      <c r="T32" s="297">
        <f>VLOOKUP(R32,SET_import!$A:$B,2,0)</f>
        <v>0.02</v>
      </c>
      <c r="W32" s="435" t="s">
        <v>125</v>
      </c>
      <c r="X32" s="391">
        <f>VLOOKUP(W32,SET_import!$A:$B,2,0)</f>
        <v>1</v>
      </c>
      <c r="Y32" s="391">
        <f>X32</f>
        <v>1</v>
      </c>
      <c r="Z32" s="391">
        <f t="shared" si="0"/>
        <v>1</v>
      </c>
      <c r="AG32" s="391" t="s">
        <v>65</v>
      </c>
      <c r="AH32" s="391">
        <v>5</v>
      </c>
    </row>
    <row r="33" spans="1:34">
      <c r="A33"/>
      <c r="B33"/>
      <c r="C33"/>
      <c r="D33"/>
      <c r="E33"/>
      <c r="J33" s="286"/>
      <c r="K33" s="246"/>
      <c r="L33" s="378"/>
      <c r="M33" s="295"/>
      <c r="N33" s="286"/>
      <c r="O33" s="314"/>
      <c r="P33" s="378"/>
      <c r="Q33" s="296"/>
      <c r="R33" s="286"/>
      <c r="S33" s="247"/>
      <c r="T33" s="379"/>
      <c r="W33" s="279" t="s">
        <v>150</v>
      </c>
      <c r="X33" s="391">
        <f>VLOOKUP(W33,SET_import!$A:$B,2,0)</f>
        <v>0</v>
      </c>
      <c r="Y33" s="391">
        <f>'Сводная МОДЕЛЬ 1x1'!$G$12</f>
        <v>0</v>
      </c>
      <c r="Z33" s="391">
        <f t="shared" si="0"/>
        <v>0</v>
      </c>
      <c r="AG33" s="391" t="s">
        <v>63</v>
      </c>
      <c r="AH33" s="391">
        <v>5</v>
      </c>
    </row>
    <row r="34" spans="1:34">
      <c r="A34"/>
      <c r="B34"/>
      <c r="C34"/>
      <c r="D34"/>
      <c r="E34"/>
      <c r="J34" s="279" t="s">
        <v>201</v>
      </c>
      <c r="K34" s="246"/>
      <c r="L34" s="280">
        <f>VLOOKUP(J34,SET_import!$A:$B,2,0)</f>
        <v>0</v>
      </c>
      <c r="M34" s="295"/>
      <c r="N34" s="279" t="s">
        <v>179</v>
      </c>
      <c r="O34" s="247"/>
      <c r="P34" s="315">
        <f>VLOOKUP(N34,SET_import!$A:$B,2,0)</f>
        <v>0</v>
      </c>
      <c r="Q34" s="243"/>
      <c r="R34" s="279" t="s">
        <v>192</v>
      </c>
      <c r="S34" s="247"/>
      <c r="T34" s="318">
        <f>VLOOKUP(R34,SET_import!$A:$B,2,0)</f>
        <v>0</v>
      </c>
      <c r="W34" s="279" t="s">
        <v>151</v>
      </c>
      <c r="X34" s="391">
        <f>VLOOKUP(W34,SET_import!$A:$B,2,0)</f>
        <v>0</v>
      </c>
      <c r="Y34" s="391">
        <f>'Сводная МОДЕЛЬ 1x1'!$G$13</f>
        <v>0</v>
      </c>
      <c r="Z34" s="391">
        <f t="shared" si="0"/>
        <v>0</v>
      </c>
      <c r="AG34" s="391" t="s">
        <v>64</v>
      </c>
      <c r="AH34" s="391">
        <v>3</v>
      </c>
    </row>
    <row r="35" spans="1:34">
      <c r="A35"/>
      <c r="B35"/>
      <c r="C35"/>
      <c r="D35"/>
      <c r="E35"/>
      <c r="J35" s="279" t="s">
        <v>202</v>
      </c>
      <c r="K35" s="246"/>
      <c r="L35" s="240">
        <f>VLOOKUP(J35,SET_import!$A:$B,2,0)</f>
        <v>0</v>
      </c>
      <c r="M35" s="295"/>
      <c r="N35" s="279" t="s">
        <v>180</v>
      </c>
      <c r="O35" s="247"/>
      <c r="P35" s="240">
        <f>VLOOKUP(N35,SET_import!$A:$B,2,0)</f>
        <v>0</v>
      </c>
      <c r="Q35" s="243"/>
      <c r="R35" s="279" t="s">
        <v>193</v>
      </c>
      <c r="S35" s="247"/>
      <c r="T35" s="316">
        <f>VLOOKUP(R35,SET_import!$A:$B,2,0)</f>
        <v>0</v>
      </c>
      <c r="W35" s="254" t="s">
        <v>146</v>
      </c>
      <c r="X35" s="391">
        <f>VLOOKUP(W35,SET_import!$A:$B,2,0)</f>
        <v>0</v>
      </c>
      <c r="Y35" s="436">
        <f>'Сводная МОДЕЛЬ 1x1'!$G$6</f>
        <v>0</v>
      </c>
      <c r="Z35" s="391">
        <f t="shared" si="0"/>
        <v>0</v>
      </c>
      <c r="AA35" s="436"/>
      <c r="AG35" s="391" t="s">
        <v>236</v>
      </c>
      <c r="AH35" s="391">
        <v>5</v>
      </c>
    </row>
    <row r="36" spans="1:34">
      <c r="A36"/>
      <c r="B36"/>
      <c r="C36"/>
      <c r="D36"/>
      <c r="E36"/>
      <c r="J36" s="139"/>
      <c r="K36" s="246"/>
      <c r="L36" s="381"/>
      <c r="M36" s="141"/>
      <c r="N36" s="139"/>
      <c r="O36" s="246"/>
      <c r="P36" s="381"/>
      <c r="Q36" s="142"/>
      <c r="R36" s="139"/>
      <c r="S36" s="247"/>
      <c r="T36" s="382"/>
      <c r="W36" s="96" t="s">
        <v>145</v>
      </c>
      <c r="X36" s="391">
        <f>VLOOKUP(W36,SET_import!$A:$B,2,0)</f>
        <v>20</v>
      </c>
      <c r="Y36" s="436">
        <f>'Сводная МОДЕЛЬ 1x1'!$G$2</f>
        <v>20</v>
      </c>
      <c r="Z36" s="391">
        <f t="shared" si="0"/>
        <v>20</v>
      </c>
      <c r="AA36" s="436"/>
      <c r="AG36" s="391" t="s">
        <v>237</v>
      </c>
      <c r="AH36" s="391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181</v>
      </c>
      <c r="O37" s="246"/>
      <c r="P37" s="240">
        <f>VLOOKUP(N37,SET_import!$A:$B,2,0)</f>
        <v>0</v>
      </c>
      <c r="Q37" s="243"/>
      <c r="R37" s="96" t="s">
        <v>194</v>
      </c>
      <c r="S37" s="247"/>
      <c r="T37" s="261">
        <f>VLOOKUP(R37,SET_import!$A:$B,2,0)</f>
        <v>0</v>
      </c>
      <c r="W37" s="254" t="s">
        <v>147</v>
      </c>
      <c r="X37" s="391">
        <f>VLOOKUP(W37,SET_import!$A:$B,2,0)</f>
        <v>0</v>
      </c>
      <c r="Y37" s="391">
        <f>'Сводная МОДЕЛЬ 1x1'!$G$7</f>
        <v>0</v>
      </c>
      <c r="Z37" s="391">
        <f t="shared" si="0"/>
        <v>0</v>
      </c>
      <c r="AG37" s="391" t="s">
        <v>238</v>
      </c>
      <c r="AH37" s="391">
        <v>3</v>
      </c>
    </row>
    <row r="38" spans="1:34">
      <c r="A38"/>
      <c r="B38"/>
      <c r="C38"/>
      <c r="D38"/>
      <c r="E38"/>
      <c r="J38" s="429" t="s">
        <v>114</v>
      </c>
      <c r="K38"/>
      <c r="L38" s="431">
        <f>VLOOKUP(J38,SET_import!$A:$B,2,0)</f>
        <v>15</v>
      </c>
      <c r="M38" s="241"/>
      <c r="N38" s="96"/>
      <c r="O38" s="242"/>
      <c r="P38" s="383"/>
      <c r="Q38" s="243"/>
      <c r="R38" s="98" t="s">
        <v>195</v>
      </c>
      <c r="S38" s="247"/>
      <c r="T38" s="260">
        <f>VLOOKUP(R38,SET_import!$A:$B,2,0)</f>
        <v>0</v>
      </c>
      <c r="W38" s="286" t="s">
        <v>148</v>
      </c>
      <c r="X38" s="391">
        <f>VLOOKUP(W38,SET_import!$A:$B,2,0)</f>
        <v>0</v>
      </c>
      <c r="Y38" s="436">
        <f>'Сводная МОДЕЛЬ 1x1'!$G$9</f>
        <v>0</v>
      </c>
      <c r="Z38" s="391">
        <f t="shared" si="0"/>
        <v>0</v>
      </c>
      <c r="AA38" s="436"/>
      <c r="AG38" s="391" t="s">
        <v>239</v>
      </c>
      <c r="AH38" s="391">
        <v>3</v>
      </c>
    </row>
    <row r="39" spans="1:34">
      <c r="A39"/>
      <c r="B39"/>
      <c r="C39"/>
      <c r="D39"/>
      <c r="E39"/>
      <c r="W39" s="286" t="s">
        <v>149</v>
      </c>
      <c r="X39" s="391">
        <f>VLOOKUP(W39,SET_import!$A:$B,2,0)</f>
        <v>0</v>
      </c>
      <c r="Y39" s="391">
        <f>'Сводная МОДЕЛЬ 1x1'!$G$10</f>
        <v>0</v>
      </c>
      <c r="Z39" s="391">
        <f t="shared" si="0"/>
        <v>0</v>
      </c>
    </row>
    <row r="40" spans="1:34">
      <c r="A40"/>
      <c r="B40"/>
      <c r="C40"/>
      <c r="D40"/>
      <c r="E40"/>
      <c r="W40" s="96" t="s">
        <v>152</v>
      </c>
      <c r="X40" s="391">
        <f>VLOOKUP(W40,SET_import!$A:$B,2,0)</f>
        <v>0</v>
      </c>
      <c r="Y40" s="391">
        <f>'Сводная МОДЕЛЬ 1x1'!$G$15</f>
        <v>0</v>
      </c>
      <c r="Z40" s="391">
        <f t="shared" si="0"/>
        <v>0</v>
      </c>
    </row>
    <row r="41" spans="1:34">
      <c r="A41"/>
      <c r="B41"/>
      <c r="C41"/>
      <c r="D41"/>
      <c r="E41"/>
      <c r="W41" s="98" t="s">
        <v>166</v>
      </c>
      <c r="X41" s="391">
        <f>VLOOKUP(W41,SET_import!$A:$B,2,0)</f>
        <v>0</v>
      </c>
      <c r="Y41" s="391">
        <f>'Сводная МОДЕЛЬ 1x1'!$K$16</f>
        <v>0</v>
      </c>
      <c r="Z41" s="391">
        <f t="shared" si="0"/>
        <v>0</v>
      </c>
    </row>
    <row r="42" spans="1:34">
      <c r="A42"/>
      <c r="B42"/>
      <c r="C42"/>
      <c r="D42"/>
      <c r="E42"/>
      <c r="W42" s="429" t="s">
        <v>113</v>
      </c>
      <c r="X42" s="391">
        <f>VLOOKUP(W42,SET_import!$A:$B,2,0)</f>
        <v>5</v>
      </c>
      <c r="Y42" s="391">
        <f>'Сводная МОДЕЛЬ 1x1'!$C$16</f>
        <v>5</v>
      </c>
      <c r="Z42" s="391">
        <f t="shared" si="0"/>
        <v>5</v>
      </c>
    </row>
    <row r="43" spans="1:34">
      <c r="A43"/>
      <c r="B43"/>
      <c r="C43"/>
      <c r="D43"/>
      <c r="E43"/>
      <c r="W43" s="96" t="s">
        <v>156</v>
      </c>
      <c r="X43" s="391">
        <f>VLOOKUP(W43,SET_import!$A:$B,2,0)</f>
        <v>0.01</v>
      </c>
      <c r="Y43" s="437">
        <f>'Сводная МОДЕЛЬ 1x1'!$K$2</f>
        <v>0.01</v>
      </c>
      <c r="Z43" s="391">
        <f t="shared" si="0"/>
        <v>0.01</v>
      </c>
      <c r="AA43" s="437"/>
    </row>
    <row r="44" spans="1:34">
      <c r="A44"/>
      <c r="B44"/>
      <c r="C44"/>
      <c r="D44"/>
      <c r="E44"/>
      <c r="W44" s="96" t="s">
        <v>157</v>
      </c>
      <c r="X44" s="391">
        <f>VLOOKUP(W44,SET_import!$A:$B,2,0)</f>
        <v>1</v>
      </c>
      <c r="Y44" s="391">
        <f>'Сводная МОДЕЛЬ 1x1'!$K$3</f>
        <v>1</v>
      </c>
      <c r="Z44" s="391">
        <f t="shared" si="0"/>
        <v>1</v>
      </c>
    </row>
    <row r="45" spans="1:34">
      <c r="A45"/>
      <c r="B45"/>
      <c r="C45"/>
      <c r="D45"/>
      <c r="E45"/>
      <c r="W45" s="279" t="s">
        <v>163</v>
      </c>
      <c r="X45" s="391">
        <f>VLOOKUP(W45,SET_import!$A:$B,2,0)</f>
        <v>0</v>
      </c>
      <c r="Y45" s="436">
        <f>'Сводная МОДЕЛЬ 1x1'!$K$12</f>
        <v>0</v>
      </c>
      <c r="Z45" s="391">
        <f t="shared" si="0"/>
        <v>0</v>
      </c>
      <c r="AA45" s="436"/>
    </row>
    <row r="46" spans="1:34">
      <c r="A46"/>
      <c r="B46"/>
      <c r="C46"/>
      <c r="D46"/>
      <c r="E46"/>
      <c r="W46" s="279" t="s">
        <v>164</v>
      </c>
      <c r="X46" s="391">
        <f>VLOOKUP(W46,SET_import!$A:$B,2,0)</f>
        <v>0</v>
      </c>
      <c r="Y46" s="391">
        <f>'Сводная МОДЕЛЬ 1x1'!$K$13</f>
        <v>0</v>
      </c>
      <c r="Z46" s="391">
        <f t="shared" si="0"/>
        <v>0</v>
      </c>
    </row>
    <row r="47" spans="1:34">
      <c r="A47"/>
      <c r="B47"/>
      <c r="C47"/>
      <c r="D47"/>
      <c r="E47"/>
      <c r="W47" s="254" t="s">
        <v>160</v>
      </c>
      <c r="X47" s="391">
        <f>VLOOKUP(W47,SET_import!$A:$B,2,0)</f>
        <v>0</v>
      </c>
      <c r="Y47" s="391">
        <f>'Сводная МОДЕЛЬ 1x1'!$K$7</f>
        <v>0</v>
      </c>
      <c r="Z47" s="391">
        <f t="shared" si="0"/>
        <v>0</v>
      </c>
    </row>
    <row r="48" spans="1:34">
      <c r="A48"/>
      <c r="B48"/>
      <c r="C48"/>
      <c r="D48"/>
      <c r="E48"/>
      <c r="W48" s="254" t="s">
        <v>159</v>
      </c>
      <c r="X48" s="391">
        <f>VLOOKUP(W48,SET_import!$A:$B,2,0)</f>
        <v>0</v>
      </c>
      <c r="Y48" s="436">
        <f>'Сводная МОДЕЛЬ 1x1'!$K$6</f>
        <v>0</v>
      </c>
      <c r="Z48" s="391">
        <f t="shared" si="0"/>
        <v>0</v>
      </c>
      <c r="AA48" s="436"/>
    </row>
    <row r="49" spans="1:27">
      <c r="A49"/>
      <c r="B49"/>
      <c r="C49"/>
      <c r="D49"/>
      <c r="E49"/>
      <c r="W49" s="286" t="s">
        <v>161</v>
      </c>
      <c r="X49" s="391">
        <f>VLOOKUP(W49,SET_import!$A:$B,2,0)</f>
        <v>0</v>
      </c>
      <c r="Y49" s="436">
        <f>'Сводная МОДЕЛЬ 1x1'!$K$9</f>
        <v>0</v>
      </c>
      <c r="Z49" s="391">
        <f t="shared" si="0"/>
        <v>0</v>
      </c>
      <c r="AA49" s="436"/>
    </row>
    <row r="50" spans="1:27">
      <c r="A50"/>
      <c r="B50"/>
      <c r="C50"/>
      <c r="D50"/>
      <c r="E50"/>
      <c r="W50" s="96" t="s">
        <v>158</v>
      </c>
      <c r="X50" s="391">
        <f>VLOOKUP(W50,SET_import!$A:$B,2,0)</f>
        <v>5</v>
      </c>
      <c r="Y50" s="436">
        <f>'Сводная МОДЕЛЬ 1x1'!$K$4</f>
        <v>5</v>
      </c>
      <c r="Z50" s="391">
        <f t="shared" si="0"/>
        <v>5</v>
      </c>
      <c r="AA50" s="436"/>
    </row>
    <row r="51" spans="1:27">
      <c r="A51"/>
      <c r="B51"/>
      <c r="C51"/>
      <c r="D51"/>
      <c r="E51"/>
      <c r="W51" s="96" t="s">
        <v>165</v>
      </c>
      <c r="X51" s="391">
        <f>VLOOKUP(W51,SET_import!$A:$B,2,0)</f>
        <v>0</v>
      </c>
      <c r="Y51" s="391">
        <f>'Сводная МОДЕЛЬ 1x1'!$K$15</f>
        <v>0</v>
      </c>
      <c r="Z51" s="391">
        <f t="shared" si="0"/>
        <v>0</v>
      </c>
    </row>
    <row r="52" spans="1:27">
      <c r="A52"/>
      <c r="B52"/>
      <c r="C52"/>
      <c r="D52"/>
      <c r="E52"/>
      <c r="W52" s="286" t="s">
        <v>162</v>
      </c>
      <c r="X52" s="391">
        <f>VLOOKUP(W52,SET_import!$A:$B,2,0)</f>
        <v>0</v>
      </c>
      <c r="Y52" s="391">
        <f>'Сводная МОДЕЛЬ 1x1'!$K$10</f>
        <v>0</v>
      </c>
      <c r="Z52" s="391">
        <f t="shared" si="0"/>
        <v>0</v>
      </c>
    </row>
    <row r="53" spans="1:27">
      <c r="A53"/>
      <c r="B53"/>
      <c r="C53"/>
      <c r="D53"/>
      <c r="E53"/>
      <c r="W53" s="96" t="s">
        <v>167</v>
      </c>
      <c r="X53" s="391">
        <f>VLOOKUP(W53,SET_import!$A:$B,2,0)</f>
        <v>11</v>
      </c>
      <c r="Y53" s="436">
        <f>'Сводная МОДЕЛЬ 1x1'!$C$2</f>
        <v>11</v>
      </c>
      <c r="Z53" s="391">
        <f t="shared" si="0"/>
        <v>11</v>
      </c>
      <c r="AA53" s="436"/>
    </row>
    <row r="54" spans="1:27">
      <c r="A54"/>
      <c r="B54"/>
      <c r="C54"/>
      <c r="D54"/>
      <c r="E54"/>
      <c r="W54" s="254" t="s">
        <v>168</v>
      </c>
      <c r="X54" s="391">
        <f>VLOOKUP(W54,SET_import!$A:$B,2,0)</f>
        <v>2</v>
      </c>
      <c r="Y54" s="436">
        <f>'Сводная МОДЕЛЬ 1x1'!$C$6</f>
        <v>2</v>
      </c>
      <c r="Z54" s="391">
        <f t="shared" si="0"/>
        <v>2</v>
      </c>
      <c r="AA54" s="436"/>
    </row>
    <row r="55" spans="1:27">
      <c r="A55"/>
      <c r="B55"/>
      <c r="C55"/>
      <c r="D55"/>
      <c r="E55"/>
      <c r="W55" s="286" t="s">
        <v>170</v>
      </c>
      <c r="X55" s="391">
        <f>VLOOKUP(W55,SET_import!$A:$B,2,0)</f>
        <v>3</v>
      </c>
      <c r="Y55" s="436">
        <f>'Сводная МОДЕЛЬ 1x1'!$C$9</f>
        <v>3</v>
      </c>
      <c r="Z55" s="391">
        <f t="shared" si="0"/>
        <v>3</v>
      </c>
      <c r="AA55" s="436"/>
    </row>
    <row r="56" spans="1:27">
      <c r="A56"/>
      <c r="B56"/>
      <c r="C56"/>
      <c r="D56"/>
      <c r="E56"/>
      <c r="W56" s="286" t="s">
        <v>171</v>
      </c>
      <c r="X56" s="391">
        <f>VLOOKUP(W56,SET_import!$A:$B,2,0)</f>
        <v>10</v>
      </c>
      <c r="Y56" s="391">
        <f>'Сводная МОДЕЛЬ 1x1'!$C$10</f>
        <v>10</v>
      </c>
      <c r="Z56" s="391">
        <f t="shared" si="0"/>
        <v>10</v>
      </c>
    </row>
    <row r="57" spans="1:27">
      <c r="A57"/>
      <c r="B57"/>
      <c r="C57"/>
      <c r="D57"/>
      <c r="E57"/>
      <c r="W57" s="254" t="s">
        <v>169</v>
      </c>
      <c r="X57" s="391">
        <f>VLOOKUP(W57,SET_import!$A:$B,2,0)</f>
        <v>9</v>
      </c>
      <c r="Y57" s="391">
        <f>'Сводная МОДЕЛЬ 1x1'!$C$7</f>
        <v>9</v>
      </c>
      <c r="Z57" s="391">
        <f t="shared" si="0"/>
        <v>9</v>
      </c>
    </row>
    <row r="58" spans="1:27">
      <c r="A58"/>
      <c r="B58"/>
      <c r="C58"/>
      <c r="D58"/>
      <c r="E58"/>
      <c r="W58" s="279" t="s">
        <v>172</v>
      </c>
      <c r="X58" s="391">
        <f>VLOOKUP(W58,SET_import!$A:$B,2,0)</f>
        <v>0</v>
      </c>
      <c r="Y58" s="436">
        <f>'Сводная МОДЕЛЬ 1x1'!$C$12</f>
        <v>0</v>
      </c>
      <c r="Z58" s="391">
        <f t="shared" si="0"/>
        <v>0</v>
      </c>
      <c r="AA58" s="436"/>
    </row>
    <row r="59" spans="1:27">
      <c r="A59"/>
      <c r="B59"/>
      <c r="C59"/>
      <c r="D59"/>
      <c r="E59"/>
      <c r="W59" s="279" t="s">
        <v>173</v>
      </c>
      <c r="X59" s="391">
        <f>VLOOKUP(W59,SET_import!$A:$B,2,0)</f>
        <v>0</v>
      </c>
      <c r="Y59" s="391">
        <f>'Сводная МОДЕЛЬ 1x1'!$C$13</f>
        <v>0</v>
      </c>
      <c r="Z59" s="391">
        <f t="shared" si="0"/>
        <v>0</v>
      </c>
    </row>
    <row r="60" spans="1:27">
      <c r="A60"/>
      <c r="B60"/>
      <c r="C60"/>
      <c r="D60"/>
      <c r="E60"/>
      <c r="W60" s="277" t="s">
        <v>154</v>
      </c>
      <c r="X60" s="391">
        <f>VLOOKUP(W60,SET_import!$A:$B,2,0)</f>
        <v>0</v>
      </c>
      <c r="Y60" s="391">
        <f>'Сводная МОДЕЛЬ 1x1'!$K$1</f>
        <v>0</v>
      </c>
      <c r="Z60" s="391">
        <f t="shared" ref="Z60" si="2"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8486"/>
  <sheetViews>
    <sheetView zoomScale="85" zoomScaleNormal="85" workbookViewId="0">
      <selection activeCell="M17" sqref="M17"/>
    </sheetView>
  </sheetViews>
  <sheetFormatPr defaultRowHeight="12.75"/>
  <cols>
    <col min="6" max="6" width="13.28515625" style="446" bestFit="1" customWidth="1"/>
    <col min="8" max="8" width="13.28515625" style="446" bestFit="1" customWidth="1"/>
    <col min="10" max="10" width="13.28515625" style="446" bestFit="1" customWidth="1"/>
    <col min="15" max="15" width="8.85546875" style="393"/>
    <col min="16" max="18" width="10.28515625" bestFit="1" customWidth="1"/>
  </cols>
  <sheetData>
    <row r="1" spans="1:18" s="447" customFormat="1" ht="38.25">
      <c r="A1" s="444" t="s">
        <v>427</v>
      </c>
      <c r="B1" s="444" t="s">
        <v>426</v>
      </c>
      <c r="C1" s="444" t="s">
        <v>428</v>
      </c>
      <c r="D1" s="444" t="s">
        <v>429</v>
      </c>
      <c r="E1" s="444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49" t="s">
        <v>433</v>
      </c>
      <c r="K1" s="444" t="s">
        <v>434</v>
      </c>
      <c r="L1" s="444" t="s">
        <v>435</v>
      </c>
      <c r="M1" s="444" t="s">
        <v>438</v>
      </c>
      <c r="N1" s="444" t="s">
        <v>89</v>
      </c>
      <c r="O1" s="450" t="s">
        <v>96</v>
      </c>
    </row>
    <row r="2" spans="1:18">
      <c r="A2">
        <v>1</v>
      </c>
      <c r="B2" t="s">
        <v>98</v>
      </c>
      <c r="C2">
        <v>1</v>
      </c>
      <c r="D2">
        <v>0.01</v>
      </c>
      <c r="E2">
        <v>0.01</v>
      </c>
      <c r="F2" s="446">
        <v>43479.042361111111</v>
      </c>
      <c r="G2">
        <v>124.29300000000001</v>
      </c>
      <c r="H2" s="446">
        <v>43479.042361111111</v>
      </c>
      <c r="I2">
        <v>124.29300000000001</v>
      </c>
      <c r="J2" s="446">
        <v>43479.076388888891</v>
      </c>
      <c r="K2">
        <v>124.18299999999999</v>
      </c>
      <c r="L2">
        <v>0</v>
      </c>
      <c r="M2">
        <v>11.000000000001819</v>
      </c>
      <c r="N2">
        <v>1.02</v>
      </c>
      <c r="O2" s="498">
        <v>3.4027777779556345E-2</v>
      </c>
      <c r="P2" s="485"/>
      <c r="Q2" s="485"/>
      <c r="R2" s="485"/>
    </row>
    <row r="3" spans="1:18">
      <c r="A3">
        <v>2</v>
      </c>
      <c r="B3" t="s">
        <v>98</v>
      </c>
      <c r="C3">
        <v>3</v>
      </c>
      <c r="D3">
        <v>0.01</v>
      </c>
      <c r="E3">
        <v>0.03</v>
      </c>
      <c r="F3" s="446">
        <v>43480.042361111111</v>
      </c>
      <c r="G3">
        <v>124.333</v>
      </c>
      <c r="H3" s="446">
        <v>43480.219444444447</v>
      </c>
      <c r="I3">
        <v>124.736</v>
      </c>
      <c r="J3" s="446">
        <v>43480.384027777778</v>
      </c>
      <c r="K3">
        <v>124.23500000000001</v>
      </c>
      <c r="L3">
        <v>40.300000000001091</v>
      </c>
      <c r="M3">
        <v>50.099999999998545</v>
      </c>
      <c r="N3">
        <v>8.370000000000001</v>
      </c>
      <c r="O3" s="498">
        <v>0.34166666666715173</v>
      </c>
      <c r="P3" s="485"/>
      <c r="Q3" s="485"/>
      <c r="R3" s="485"/>
    </row>
    <row r="4" spans="1:18">
      <c r="A4">
        <v>3</v>
      </c>
      <c r="B4" t="s">
        <v>97</v>
      </c>
      <c r="C4">
        <v>1</v>
      </c>
      <c r="D4">
        <v>0.01</v>
      </c>
      <c r="E4">
        <v>0.01</v>
      </c>
      <c r="F4" s="446">
        <v>43516.042361111111</v>
      </c>
      <c r="G4">
        <v>125.693</v>
      </c>
      <c r="H4" s="446">
        <v>43516.042361111111</v>
      </c>
      <c r="I4">
        <v>125.693</v>
      </c>
      <c r="J4" s="446">
        <v>43516.055555555555</v>
      </c>
      <c r="K4">
        <v>125.803</v>
      </c>
      <c r="L4">
        <v>0</v>
      </c>
      <c r="M4">
        <v>11</v>
      </c>
      <c r="N4">
        <v>1.02</v>
      </c>
      <c r="O4" s="498">
        <v>1.3194444443797693E-2</v>
      </c>
      <c r="P4" s="485"/>
      <c r="Q4" s="485"/>
      <c r="R4" s="485"/>
    </row>
    <row r="5" spans="1:18">
      <c r="A5">
        <v>4</v>
      </c>
      <c r="B5" t="s">
        <v>97</v>
      </c>
      <c r="C5">
        <v>1</v>
      </c>
      <c r="D5">
        <v>0.01</v>
      </c>
      <c r="E5">
        <v>0.01</v>
      </c>
      <c r="F5" s="446">
        <v>43517.042361111111</v>
      </c>
      <c r="G5">
        <v>125.547</v>
      </c>
      <c r="H5" s="446">
        <v>43517.042361111111</v>
      </c>
      <c r="I5">
        <v>125.547</v>
      </c>
      <c r="J5" s="446">
        <v>43517.121527777781</v>
      </c>
      <c r="K5">
        <v>125.657</v>
      </c>
      <c r="L5">
        <v>0</v>
      </c>
      <c r="M5">
        <v>11</v>
      </c>
      <c r="N5">
        <v>1.02</v>
      </c>
      <c r="O5" s="498">
        <v>7.9166666670062114E-2</v>
      </c>
      <c r="P5" s="485"/>
      <c r="Q5" s="485"/>
      <c r="R5" s="485"/>
    </row>
    <row r="6" spans="1:18">
      <c r="A6">
        <v>5</v>
      </c>
      <c r="B6" t="s">
        <v>97</v>
      </c>
      <c r="C6">
        <v>1</v>
      </c>
      <c r="D6">
        <v>0.01</v>
      </c>
      <c r="E6">
        <v>0.01</v>
      </c>
      <c r="F6" s="446">
        <v>43537.042361111111</v>
      </c>
      <c r="G6">
        <v>125.664</v>
      </c>
      <c r="H6" s="446">
        <v>43537.042361111111</v>
      </c>
      <c r="I6">
        <v>125.664</v>
      </c>
      <c r="J6" s="446">
        <v>43537.350694444445</v>
      </c>
      <c r="K6">
        <v>125.774</v>
      </c>
      <c r="L6">
        <v>0</v>
      </c>
      <c r="M6">
        <v>11</v>
      </c>
      <c r="N6">
        <v>1.02</v>
      </c>
      <c r="O6" s="498">
        <v>0.30833333333430346</v>
      </c>
      <c r="P6" s="485"/>
      <c r="Q6" s="485"/>
      <c r="R6" s="485"/>
    </row>
    <row r="7" spans="1:18">
      <c r="A7">
        <v>6</v>
      </c>
      <c r="B7" t="s">
        <v>97</v>
      </c>
      <c r="C7">
        <v>1</v>
      </c>
      <c r="D7">
        <v>0.01</v>
      </c>
      <c r="E7">
        <v>0.01</v>
      </c>
      <c r="F7" s="446">
        <v>43551.042361111111</v>
      </c>
      <c r="G7">
        <v>124.47</v>
      </c>
      <c r="H7" s="446">
        <v>43551.042361111111</v>
      </c>
      <c r="I7">
        <v>124.47</v>
      </c>
      <c r="J7" s="446">
        <v>43551.331250000003</v>
      </c>
      <c r="K7">
        <v>124.58</v>
      </c>
      <c r="L7">
        <v>0</v>
      </c>
      <c r="M7">
        <v>11</v>
      </c>
      <c r="N7">
        <v>1.03</v>
      </c>
      <c r="O7" s="498">
        <v>0.28888888889196096</v>
      </c>
      <c r="P7" s="485"/>
      <c r="Q7" s="485"/>
      <c r="R7" s="485"/>
    </row>
    <row r="8" spans="1:18">
      <c r="A8">
        <v>7</v>
      </c>
      <c r="B8" t="s">
        <v>97</v>
      </c>
      <c r="C8">
        <v>2</v>
      </c>
      <c r="D8">
        <v>0.01</v>
      </c>
      <c r="E8">
        <v>0.02</v>
      </c>
      <c r="F8" s="446">
        <v>43585.042361111111</v>
      </c>
      <c r="G8">
        <v>124.86499999999999</v>
      </c>
      <c r="H8" s="446">
        <v>43585.256944444445</v>
      </c>
      <c r="I8">
        <v>124.66500000000001</v>
      </c>
      <c r="J8" s="446">
        <v>43585.37777777778</v>
      </c>
      <c r="K8">
        <v>124.96500000000002</v>
      </c>
      <c r="L8">
        <v>20</v>
      </c>
      <c r="M8">
        <v>30.000000000001819</v>
      </c>
      <c r="N8">
        <v>3.72</v>
      </c>
      <c r="O8" s="498">
        <v>0.33541666666860692</v>
      </c>
      <c r="P8" s="485"/>
      <c r="Q8" s="485"/>
      <c r="R8" s="485"/>
    </row>
    <row r="9" spans="1:18">
      <c r="A9">
        <v>8</v>
      </c>
      <c r="B9" t="s">
        <v>97</v>
      </c>
      <c r="C9">
        <v>1</v>
      </c>
      <c r="D9">
        <v>0.01</v>
      </c>
      <c r="E9">
        <v>0.01</v>
      </c>
      <c r="F9" s="446">
        <v>43586.042361111111</v>
      </c>
      <c r="G9">
        <v>125.027</v>
      </c>
      <c r="H9" s="446">
        <v>43586.042361111111</v>
      </c>
      <c r="I9">
        <v>125.027</v>
      </c>
      <c r="J9" s="446">
        <v>43586.134027777778</v>
      </c>
      <c r="K9">
        <v>125.137</v>
      </c>
      <c r="L9">
        <v>0</v>
      </c>
      <c r="M9">
        <v>11</v>
      </c>
      <c r="N9">
        <v>1.02</v>
      </c>
      <c r="O9" s="498">
        <v>9.1666666667151731E-2</v>
      </c>
      <c r="P9" s="485"/>
      <c r="Q9" s="485"/>
      <c r="R9" s="485"/>
    </row>
    <row r="10" spans="1:18">
      <c r="A10">
        <v>9</v>
      </c>
      <c r="B10" t="s">
        <v>98</v>
      </c>
      <c r="C10">
        <v>2</v>
      </c>
      <c r="D10">
        <v>0.01</v>
      </c>
      <c r="E10">
        <v>0.02</v>
      </c>
      <c r="F10" s="446">
        <v>43595.042361111111</v>
      </c>
      <c r="G10">
        <v>123.374</v>
      </c>
      <c r="H10" s="446">
        <v>43595.078472222223</v>
      </c>
      <c r="I10">
        <v>123.574</v>
      </c>
      <c r="J10" s="446">
        <v>43595.136111111111</v>
      </c>
      <c r="K10">
        <v>123.27399999999999</v>
      </c>
      <c r="L10">
        <v>20</v>
      </c>
      <c r="M10">
        <v>30.000000000001819</v>
      </c>
      <c r="N10">
        <v>3.72</v>
      </c>
      <c r="O10" s="498">
        <v>9.375E-2</v>
      </c>
      <c r="P10" s="485"/>
      <c r="Q10" s="485"/>
      <c r="R10" s="485"/>
    </row>
    <row r="11" spans="1:18">
      <c r="A11">
        <v>10</v>
      </c>
      <c r="B11" t="s">
        <v>98</v>
      </c>
      <c r="C11">
        <v>2</v>
      </c>
      <c r="D11">
        <v>0.01</v>
      </c>
      <c r="E11">
        <v>0.02</v>
      </c>
      <c r="F11" s="446">
        <v>43615.042361111111</v>
      </c>
      <c r="G11">
        <v>121.977</v>
      </c>
      <c r="H11" s="446">
        <v>43615.199999999997</v>
      </c>
      <c r="I11">
        <v>122.178</v>
      </c>
      <c r="J11" s="446">
        <v>43615.982638888891</v>
      </c>
      <c r="K11">
        <v>121.878</v>
      </c>
      <c r="L11">
        <v>20.099999999998545</v>
      </c>
      <c r="M11">
        <v>30</v>
      </c>
      <c r="N11">
        <v>3.71</v>
      </c>
      <c r="O11" s="498">
        <v>0.94027777777955635</v>
      </c>
      <c r="P11" s="485"/>
      <c r="Q11" s="485"/>
      <c r="R11" s="485"/>
    </row>
    <row r="12" spans="1:18">
      <c r="A12">
        <v>11</v>
      </c>
      <c r="B12" t="s">
        <v>98</v>
      </c>
      <c r="C12">
        <v>1</v>
      </c>
      <c r="D12">
        <v>0.01</v>
      </c>
      <c r="E12">
        <v>0.01</v>
      </c>
      <c r="F12" s="446">
        <v>43616.042361111111</v>
      </c>
      <c r="G12">
        <v>121.652</v>
      </c>
      <c r="H12" s="446">
        <v>43616.042361111111</v>
      </c>
      <c r="I12">
        <v>121.652</v>
      </c>
      <c r="J12" s="446">
        <v>43616.107638888891</v>
      </c>
      <c r="K12">
        <v>121.54199999999999</v>
      </c>
      <c r="L12">
        <v>0</v>
      </c>
      <c r="M12">
        <v>11.000000000001819</v>
      </c>
      <c r="N12">
        <v>1.03</v>
      </c>
      <c r="O12" s="498">
        <v>6.5277777779556345E-2</v>
      </c>
      <c r="P12" s="485"/>
      <c r="Q12" s="485"/>
      <c r="R12" s="485"/>
    </row>
    <row r="13" spans="1:18">
      <c r="A13">
        <v>12</v>
      </c>
      <c r="B13" t="s">
        <v>97</v>
      </c>
      <c r="C13">
        <v>1</v>
      </c>
      <c r="D13">
        <v>0.01</v>
      </c>
      <c r="E13">
        <v>0.01</v>
      </c>
      <c r="F13" s="446">
        <v>43621.042361111111</v>
      </c>
      <c r="G13">
        <v>121.76300000000001</v>
      </c>
      <c r="H13" s="446">
        <v>43621.042361111111</v>
      </c>
      <c r="I13">
        <v>121.76300000000001</v>
      </c>
      <c r="J13" s="446">
        <v>43621.3125</v>
      </c>
      <c r="K13">
        <v>121.873</v>
      </c>
      <c r="L13">
        <v>0</v>
      </c>
      <c r="M13">
        <v>11</v>
      </c>
      <c r="N13">
        <v>1.02</v>
      </c>
      <c r="O13" s="498">
        <v>0.27013888888905058</v>
      </c>
      <c r="P13" s="485"/>
      <c r="Q13" s="485"/>
      <c r="R13" s="485"/>
    </row>
    <row r="14" spans="1:18">
      <c r="A14">
        <v>13</v>
      </c>
      <c r="B14" t="s">
        <v>98</v>
      </c>
      <c r="C14">
        <v>1</v>
      </c>
      <c r="D14">
        <v>0.01</v>
      </c>
      <c r="E14">
        <v>0.01</v>
      </c>
      <c r="F14" s="446">
        <v>43637.042361111111</v>
      </c>
      <c r="G14">
        <v>121.251</v>
      </c>
      <c r="H14" s="446">
        <v>43637.042361111111</v>
      </c>
      <c r="I14">
        <v>121.251</v>
      </c>
      <c r="J14" s="446">
        <v>43637.077777777777</v>
      </c>
      <c r="K14">
        <v>121.14100000000001</v>
      </c>
      <c r="L14">
        <v>0</v>
      </c>
      <c r="M14">
        <v>11</v>
      </c>
      <c r="N14">
        <v>1.03</v>
      </c>
      <c r="O14" s="498">
        <v>3.5416666665696539E-2</v>
      </c>
      <c r="P14" s="485"/>
      <c r="Q14" s="485"/>
      <c r="R14" s="485"/>
    </row>
    <row r="15" spans="1:18">
      <c r="A15">
        <v>14</v>
      </c>
      <c r="B15" t="s">
        <v>98</v>
      </c>
      <c r="C15">
        <v>1</v>
      </c>
      <c r="D15">
        <v>0.01</v>
      </c>
      <c r="E15">
        <v>0.01</v>
      </c>
      <c r="F15" s="446">
        <v>43662.042361111111</v>
      </c>
      <c r="G15">
        <v>121.512</v>
      </c>
      <c r="H15" s="446">
        <v>43662.042361111111</v>
      </c>
      <c r="I15">
        <v>121.512</v>
      </c>
      <c r="J15" s="446">
        <v>43662.380555555559</v>
      </c>
      <c r="K15">
        <v>121.402</v>
      </c>
      <c r="L15">
        <v>0</v>
      </c>
      <c r="M15">
        <v>11</v>
      </c>
      <c r="N15">
        <v>1.02</v>
      </c>
      <c r="O15" s="498">
        <v>0.33819444444816327</v>
      </c>
      <c r="P15" s="485"/>
      <c r="Q15" s="485"/>
      <c r="R15" s="485"/>
    </row>
    <row r="16" spans="1:18">
      <c r="A16">
        <v>15</v>
      </c>
      <c r="B16" t="s">
        <v>98</v>
      </c>
      <c r="C16">
        <v>2</v>
      </c>
      <c r="D16">
        <v>0.01</v>
      </c>
      <c r="E16">
        <v>0.02</v>
      </c>
      <c r="F16" s="446">
        <v>43665.042361111111</v>
      </c>
      <c r="G16">
        <v>121.056</v>
      </c>
      <c r="H16" s="446">
        <v>43665.273611111108</v>
      </c>
      <c r="I16">
        <v>121.256</v>
      </c>
      <c r="J16" s="446">
        <v>43665.431250000001</v>
      </c>
      <c r="K16">
        <v>120.95599999999999</v>
      </c>
      <c r="L16">
        <v>20</v>
      </c>
      <c r="M16">
        <v>30.000000000001819</v>
      </c>
      <c r="N16">
        <v>3.72</v>
      </c>
      <c r="O16" s="498">
        <v>0.38888888889050577</v>
      </c>
      <c r="P16" s="485"/>
      <c r="Q16" s="485"/>
      <c r="R16" s="485"/>
    </row>
    <row r="17" spans="1:18">
      <c r="A17">
        <v>16</v>
      </c>
      <c r="B17" t="s">
        <v>97</v>
      </c>
      <c r="C17">
        <v>5</v>
      </c>
      <c r="D17">
        <v>0.01</v>
      </c>
      <c r="E17">
        <v>0.05</v>
      </c>
      <c r="F17" s="446">
        <v>43684.042361111111</v>
      </c>
      <c r="G17">
        <v>119.15600000000001</v>
      </c>
      <c r="H17" s="446">
        <v>43685.881249999999</v>
      </c>
      <c r="I17">
        <v>118.351</v>
      </c>
      <c r="J17" s="446">
        <v>43690.582638888889</v>
      </c>
      <c r="K17">
        <v>119.253</v>
      </c>
      <c r="L17">
        <v>80.5</v>
      </c>
      <c r="M17">
        <v>90.199999999998909</v>
      </c>
      <c r="N17">
        <v>22.189999999999998</v>
      </c>
      <c r="O17" s="498">
        <v>4.5402777777781012</v>
      </c>
      <c r="P17" s="485"/>
      <c r="Q17" s="485"/>
      <c r="R17" s="485"/>
    </row>
    <row r="18" spans="1:18">
      <c r="A18">
        <v>17</v>
      </c>
      <c r="B18" t="s">
        <v>98</v>
      </c>
      <c r="C18">
        <v>1</v>
      </c>
      <c r="D18">
        <v>0.01</v>
      </c>
      <c r="E18">
        <v>0.01</v>
      </c>
      <c r="F18" s="446">
        <v>43689.042361111111</v>
      </c>
      <c r="G18">
        <v>118.126</v>
      </c>
      <c r="H18" s="446">
        <v>43689.042361111111</v>
      </c>
      <c r="I18">
        <v>118.126</v>
      </c>
      <c r="J18" s="446">
        <v>43689.299305555556</v>
      </c>
      <c r="K18">
        <v>118.01600000000001</v>
      </c>
      <c r="L18">
        <v>0</v>
      </c>
      <c r="M18">
        <v>11</v>
      </c>
      <c r="N18">
        <v>1.02</v>
      </c>
      <c r="O18" s="498">
        <v>0.25694444444525288</v>
      </c>
      <c r="P18" s="485"/>
      <c r="Q18" s="485"/>
      <c r="R18" s="485"/>
    </row>
    <row r="19" spans="1:18">
      <c r="A19">
        <v>18</v>
      </c>
      <c r="B19" t="s">
        <v>97</v>
      </c>
      <c r="C19">
        <v>1</v>
      </c>
      <c r="D19">
        <v>0.01</v>
      </c>
      <c r="E19">
        <v>0.01</v>
      </c>
      <c r="F19" s="446">
        <v>43724.042361111111</v>
      </c>
      <c r="G19">
        <v>119.259</v>
      </c>
      <c r="H19" s="446">
        <v>43724.042361111111</v>
      </c>
      <c r="I19">
        <v>119.259</v>
      </c>
      <c r="J19" s="446">
        <v>43724.068055555559</v>
      </c>
      <c r="K19">
        <v>119.36899999999999</v>
      </c>
      <c r="L19">
        <v>0</v>
      </c>
      <c r="M19">
        <v>10.999999999998181</v>
      </c>
      <c r="N19">
        <v>1.02</v>
      </c>
      <c r="O19" s="498">
        <v>2.5694444448163267E-2</v>
      </c>
      <c r="P19" s="485"/>
      <c r="Q19" s="485"/>
      <c r="R19" s="485"/>
    </row>
    <row r="20" spans="1:18">
      <c r="O20" s="498"/>
    </row>
    <row r="21" spans="1:18">
      <c r="O21" s="498"/>
    </row>
    <row r="22" spans="1:18">
      <c r="O22" s="498"/>
    </row>
    <row r="23" spans="1:18">
      <c r="O23" s="498"/>
    </row>
    <row r="24" spans="1:18">
      <c r="O24" s="498"/>
    </row>
    <row r="25" spans="1:18">
      <c r="P25" s="485"/>
      <c r="Q25" s="485"/>
      <c r="R25" s="485"/>
    </row>
    <row r="26" spans="1:18">
      <c r="P26" s="485"/>
      <c r="Q26" s="485"/>
      <c r="R26" s="485"/>
    </row>
    <row r="27" spans="1:18">
      <c r="P27" s="485"/>
      <c r="Q27" s="485"/>
      <c r="R27" s="485"/>
    </row>
    <row r="28" spans="1:18">
      <c r="P28" s="485"/>
      <c r="Q28" s="485"/>
      <c r="R28" s="485"/>
    </row>
    <row r="29" spans="1:18">
      <c r="P29" s="485"/>
      <c r="Q29" s="485"/>
      <c r="R29" s="485"/>
    </row>
    <row r="30" spans="1:18">
      <c r="P30" s="485"/>
      <c r="Q30" s="485"/>
      <c r="R30" s="485"/>
    </row>
    <row r="31" spans="1:18">
      <c r="P31" s="485"/>
      <c r="Q31" s="485"/>
      <c r="R31" s="485"/>
    </row>
    <row r="32" spans="1:18">
      <c r="P32" s="485"/>
      <c r="Q32" s="485"/>
      <c r="R32" s="485"/>
    </row>
    <row r="33" spans="16:18">
      <c r="P33" s="485"/>
      <c r="Q33" s="485"/>
      <c r="R33" s="485"/>
    </row>
    <row r="34" spans="16:18">
      <c r="P34" s="485"/>
      <c r="Q34" s="485"/>
      <c r="R34" s="485"/>
    </row>
    <row r="35" spans="16:18">
      <c r="P35" s="485"/>
      <c r="Q35" s="485"/>
      <c r="R35" s="485"/>
    </row>
    <row r="36" spans="16:18">
      <c r="P36" s="485"/>
      <c r="Q36" s="485"/>
      <c r="R36" s="485"/>
    </row>
    <row r="37" spans="16:18">
      <c r="P37" s="485"/>
      <c r="Q37" s="485"/>
      <c r="R37" s="485"/>
    </row>
    <row r="38" spans="16:18">
      <c r="P38" s="485"/>
      <c r="Q38" s="485"/>
      <c r="R38" s="485"/>
    </row>
    <row r="39" spans="16:18">
      <c r="P39" s="485"/>
      <c r="Q39" s="485"/>
      <c r="R39" s="485"/>
    </row>
    <row r="40" spans="16:18">
      <c r="P40" s="485"/>
      <c r="Q40" s="485"/>
      <c r="R40" s="485"/>
    </row>
    <row r="41" spans="16:18">
      <c r="P41" s="485"/>
      <c r="Q41" s="485"/>
      <c r="R41" s="485"/>
    </row>
    <row r="42" spans="16:18">
      <c r="P42" s="485"/>
      <c r="Q42" s="485"/>
      <c r="R42" s="485"/>
    </row>
    <row r="43" spans="16:18">
      <c r="P43" s="485"/>
      <c r="Q43" s="485"/>
      <c r="R43" s="485"/>
    </row>
    <row r="44" spans="16:18">
      <c r="P44" s="485"/>
      <c r="Q44" s="485"/>
      <c r="R44" s="485"/>
    </row>
    <row r="45" spans="16:18">
      <c r="P45" s="485"/>
      <c r="Q45" s="485"/>
      <c r="R45" s="485"/>
    </row>
    <row r="46" spans="16:18">
      <c r="P46" s="485"/>
      <c r="Q46" s="485"/>
      <c r="R46" s="485"/>
    </row>
    <row r="47" spans="16:18">
      <c r="P47" s="485"/>
      <c r="Q47" s="485"/>
      <c r="R47" s="485"/>
    </row>
    <row r="48" spans="16:18">
      <c r="P48" s="485"/>
      <c r="Q48" s="485"/>
      <c r="R48" s="485"/>
    </row>
    <row r="49" spans="16:18">
      <c r="P49" s="485"/>
      <c r="Q49" s="485"/>
      <c r="R49" s="485"/>
    </row>
    <row r="50" spans="16:18">
      <c r="P50" s="485"/>
      <c r="Q50" s="485"/>
      <c r="R50" s="485"/>
    </row>
    <row r="51" spans="16:18">
      <c r="P51" s="485"/>
      <c r="Q51" s="485"/>
      <c r="R51" s="485"/>
    </row>
    <row r="52" spans="16:18">
      <c r="P52" s="485"/>
      <c r="Q52" s="485"/>
      <c r="R52" s="485"/>
    </row>
    <row r="53" spans="16:18">
      <c r="P53" s="485"/>
      <c r="Q53" s="485"/>
      <c r="R53" s="485"/>
    </row>
    <row r="54" spans="16:18">
      <c r="P54" s="485"/>
      <c r="Q54" s="485"/>
      <c r="R54" s="485"/>
    </row>
    <row r="55" spans="16:18">
      <c r="P55" s="485"/>
      <c r="Q55" s="485"/>
      <c r="R55" s="485"/>
    </row>
    <row r="56" spans="16:18">
      <c r="P56" s="485"/>
      <c r="Q56" s="485"/>
      <c r="R56" s="485"/>
    </row>
    <row r="57" spans="16:18">
      <c r="P57" s="485"/>
      <c r="Q57" s="485"/>
      <c r="R57" s="485"/>
    </row>
    <row r="58" spans="16:18">
      <c r="P58" s="485"/>
      <c r="Q58" s="485"/>
      <c r="R58" s="485"/>
    </row>
    <row r="59" spans="16:18">
      <c r="P59" s="485"/>
      <c r="Q59" s="485"/>
      <c r="R59" s="485"/>
    </row>
    <row r="60" spans="16:18">
      <c r="P60" s="485"/>
      <c r="Q60" s="485"/>
      <c r="R60" s="485"/>
    </row>
    <row r="61" spans="16:18">
      <c r="P61" s="485"/>
      <c r="Q61" s="485"/>
      <c r="R61" s="485"/>
    </row>
    <row r="62" spans="16:18">
      <c r="P62" s="485"/>
      <c r="Q62" s="485"/>
      <c r="R62" s="485"/>
    </row>
    <row r="63" spans="16:18">
      <c r="P63" s="485"/>
      <c r="Q63" s="485"/>
      <c r="R63" s="485"/>
    </row>
    <row r="64" spans="16:18">
      <c r="P64" s="485"/>
      <c r="Q64" s="485"/>
      <c r="R64" s="485"/>
    </row>
    <row r="65" spans="16:18">
      <c r="P65" s="485"/>
      <c r="Q65" s="485"/>
      <c r="R65" s="485"/>
    </row>
    <row r="66" spans="16:18">
      <c r="P66" s="485"/>
      <c r="Q66" s="485"/>
      <c r="R66" s="485"/>
    </row>
    <row r="67" spans="16:18">
      <c r="P67" s="485"/>
      <c r="Q67" s="485"/>
      <c r="R67" s="485"/>
    </row>
    <row r="68" spans="16:18">
      <c r="P68" s="485"/>
      <c r="Q68" s="485"/>
      <c r="R68" s="485"/>
    </row>
    <row r="69" spans="16:18">
      <c r="P69" s="485"/>
      <c r="Q69" s="485"/>
      <c r="R69" s="485"/>
    </row>
    <row r="70" spans="16:18">
      <c r="P70" s="485"/>
      <c r="Q70" s="485"/>
      <c r="R70" s="485"/>
    </row>
    <row r="71" spans="16:18">
      <c r="P71" s="485"/>
      <c r="Q71" s="485"/>
      <c r="R71" s="485"/>
    </row>
    <row r="72" spans="16:18">
      <c r="P72" s="485"/>
      <c r="Q72" s="485"/>
      <c r="R72" s="485"/>
    </row>
    <row r="73" spans="16:18">
      <c r="P73" s="485"/>
      <c r="Q73" s="485"/>
      <c r="R73" s="485"/>
    </row>
    <row r="74" spans="16:18">
      <c r="P74" s="485"/>
      <c r="Q74" s="485"/>
      <c r="R74" s="485"/>
    </row>
    <row r="75" spans="16:18">
      <c r="P75" s="485"/>
      <c r="Q75" s="485"/>
      <c r="R75" s="485"/>
    </row>
    <row r="76" spans="16:18">
      <c r="P76" s="485"/>
      <c r="Q76" s="485"/>
      <c r="R76" s="485"/>
    </row>
    <row r="77" spans="16:18">
      <c r="P77" s="485"/>
      <c r="Q77" s="485"/>
      <c r="R77" s="485"/>
    </row>
    <row r="78" spans="16:18">
      <c r="P78" s="485"/>
      <c r="Q78" s="485"/>
      <c r="R78" s="485"/>
    </row>
    <row r="79" spans="16:18">
      <c r="P79" s="485"/>
      <c r="Q79" s="485"/>
      <c r="R79" s="485"/>
    </row>
    <row r="80" spans="16:18">
      <c r="P80" s="485"/>
      <c r="Q80" s="485"/>
      <c r="R80" s="485"/>
    </row>
    <row r="81" spans="16:18">
      <c r="P81" s="485"/>
      <c r="Q81" s="485"/>
      <c r="R81" s="485"/>
    </row>
    <row r="82" spans="16:18">
      <c r="P82" s="485"/>
      <c r="Q82" s="485"/>
      <c r="R82" s="485"/>
    </row>
    <row r="83" spans="16:18">
      <c r="P83" s="485"/>
      <c r="Q83" s="485"/>
      <c r="R83" s="485"/>
    </row>
    <row r="84" spans="16:18">
      <c r="P84" s="485"/>
      <c r="Q84" s="485"/>
      <c r="R84" s="485"/>
    </row>
    <row r="85" spans="16:18">
      <c r="P85" s="485"/>
      <c r="Q85" s="485"/>
      <c r="R85" s="485"/>
    </row>
    <row r="86" spans="16:18">
      <c r="P86" s="485"/>
      <c r="Q86" s="485"/>
      <c r="R86" s="485"/>
    </row>
    <row r="87" spans="16:18">
      <c r="P87" s="485"/>
      <c r="Q87" s="485"/>
      <c r="R87" s="485"/>
    </row>
    <row r="88" spans="16:18">
      <c r="P88" s="485"/>
      <c r="Q88" s="485"/>
      <c r="R88" s="485"/>
    </row>
    <row r="89" spans="16:18">
      <c r="P89" s="485"/>
      <c r="Q89" s="485"/>
      <c r="R89" s="485"/>
    </row>
    <row r="90" spans="16:18">
      <c r="P90" s="485"/>
      <c r="Q90" s="485"/>
      <c r="R90" s="485"/>
    </row>
    <row r="91" spans="16:18">
      <c r="P91" s="485"/>
      <c r="Q91" s="485"/>
      <c r="R91" s="485"/>
    </row>
    <row r="92" spans="16:18">
      <c r="P92" s="485"/>
      <c r="Q92" s="485"/>
      <c r="R92" s="485"/>
    </row>
    <row r="93" spans="16:18">
      <c r="P93" s="485"/>
      <c r="Q93" s="485"/>
      <c r="R93" s="485"/>
    </row>
    <row r="94" spans="16:18">
      <c r="P94" s="485"/>
      <c r="Q94" s="485"/>
      <c r="R94" s="485"/>
    </row>
    <row r="95" spans="16:18">
      <c r="P95" s="485"/>
      <c r="Q95" s="485"/>
      <c r="R95" s="485"/>
    </row>
    <row r="96" spans="16:18">
      <c r="P96" s="485"/>
      <c r="Q96" s="485"/>
      <c r="R96" s="485"/>
    </row>
    <row r="97" spans="16:18">
      <c r="P97" s="485"/>
      <c r="Q97" s="485"/>
      <c r="R97" s="485"/>
    </row>
    <row r="98" spans="16:18">
      <c r="P98" s="485"/>
      <c r="Q98" s="485"/>
      <c r="R98" s="485"/>
    </row>
    <row r="99" spans="16:18">
      <c r="P99" s="485"/>
      <c r="Q99" s="485"/>
      <c r="R99" s="485"/>
    </row>
    <row r="100" spans="16:18">
      <c r="P100" s="485"/>
      <c r="Q100" s="485"/>
      <c r="R100" s="485"/>
    </row>
    <row r="101" spans="16:18">
      <c r="P101" s="485"/>
      <c r="Q101" s="485"/>
      <c r="R101" s="485"/>
    </row>
    <row r="102" spans="16:18">
      <c r="P102" s="485"/>
      <c r="Q102" s="485"/>
      <c r="R102" s="485"/>
    </row>
    <row r="103" spans="16:18">
      <c r="P103" s="485"/>
      <c r="Q103" s="485"/>
      <c r="R103" s="485"/>
    </row>
    <row r="104" spans="16:18">
      <c r="P104" s="485"/>
      <c r="Q104" s="485"/>
      <c r="R104" s="485"/>
    </row>
    <row r="105" spans="16:18">
      <c r="P105" s="485"/>
      <c r="Q105" s="485"/>
      <c r="R105" s="485"/>
    </row>
    <row r="106" spans="16:18">
      <c r="P106" s="485"/>
      <c r="Q106" s="485"/>
      <c r="R106" s="485"/>
    </row>
    <row r="107" spans="16:18">
      <c r="P107" s="485"/>
      <c r="Q107" s="485"/>
      <c r="R107" s="485"/>
    </row>
    <row r="108" spans="16:18">
      <c r="P108" s="485"/>
      <c r="Q108" s="485"/>
      <c r="R108" s="485"/>
    </row>
    <row r="109" spans="16:18">
      <c r="P109" s="485"/>
      <c r="Q109" s="485"/>
      <c r="R109" s="485"/>
    </row>
    <row r="110" spans="16:18">
      <c r="P110" s="485"/>
      <c r="Q110" s="485"/>
      <c r="R110" s="485"/>
    </row>
    <row r="111" spans="16:18">
      <c r="P111" s="485"/>
      <c r="Q111" s="485"/>
      <c r="R111" s="485"/>
    </row>
    <row r="112" spans="16:18">
      <c r="P112" s="485"/>
      <c r="Q112" s="485"/>
      <c r="R112" s="485"/>
    </row>
    <row r="113" spans="16:18">
      <c r="P113" s="485"/>
      <c r="Q113" s="485"/>
      <c r="R113" s="485"/>
    </row>
    <row r="114" spans="16:18">
      <c r="P114" s="485"/>
      <c r="Q114" s="485"/>
      <c r="R114" s="485"/>
    </row>
    <row r="115" spans="16:18">
      <c r="P115" s="485"/>
      <c r="Q115" s="485"/>
      <c r="R115" s="485"/>
    </row>
    <row r="116" spans="16:18">
      <c r="P116" s="485"/>
      <c r="Q116" s="485"/>
      <c r="R116" s="485"/>
    </row>
    <row r="117" spans="16:18">
      <c r="P117" s="485"/>
      <c r="Q117" s="485"/>
      <c r="R117" s="485"/>
    </row>
    <row r="118" spans="16:18">
      <c r="P118" s="485"/>
      <c r="Q118" s="485"/>
      <c r="R118" s="485"/>
    </row>
    <row r="119" spans="16:18">
      <c r="P119" s="485"/>
      <c r="Q119" s="485"/>
      <c r="R119" s="485"/>
    </row>
    <row r="120" spans="16:18">
      <c r="P120" s="485"/>
      <c r="Q120" s="485"/>
      <c r="R120" s="485"/>
    </row>
    <row r="121" spans="16:18">
      <c r="P121" s="485"/>
      <c r="Q121" s="485"/>
      <c r="R121" s="485"/>
    </row>
    <row r="122" spans="16:18">
      <c r="P122" s="485"/>
      <c r="Q122" s="485"/>
      <c r="R122" s="485"/>
    </row>
    <row r="123" spans="16:18">
      <c r="P123" s="485"/>
      <c r="Q123" s="485"/>
      <c r="R123" s="485"/>
    </row>
    <row r="124" spans="16:18">
      <c r="P124" s="485"/>
      <c r="Q124" s="485"/>
      <c r="R124" s="485"/>
    </row>
    <row r="125" spans="16:18">
      <c r="P125" s="485"/>
      <c r="Q125" s="485"/>
      <c r="R125" s="485"/>
    </row>
    <row r="126" spans="16:18">
      <c r="P126" s="485"/>
      <c r="Q126" s="485"/>
      <c r="R126" s="485"/>
    </row>
    <row r="127" spans="16:18">
      <c r="P127" s="485"/>
      <c r="Q127" s="485"/>
      <c r="R127" s="485"/>
    </row>
    <row r="128" spans="16:18">
      <c r="P128" s="485"/>
      <c r="Q128" s="485"/>
      <c r="R128" s="485"/>
    </row>
    <row r="129" spans="16:18">
      <c r="P129" s="485"/>
      <c r="Q129" s="485"/>
      <c r="R129" s="485"/>
    </row>
    <row r="130" spans="16:18">
      <c r="P130" s="485"/>
      <c r="Q130" s="485"/>
      <c r="R130" s="485"/>
    </row>
    <row r="131" spans="16:18">
      <c r="P131" s="485"/>
      <c r="Q131" s="485"/>
      <c r="R131" s="485"/>
    </row>
    <row r="132" spans="16:18">
      <c r="P132" s="485"/>
      <c r="Q132" s="485"/>
      <c r="R132" s="485"/>
    </row>
    <row r="133" spans="16:18">
      <c r="P133" s="485"/>
      <c r="Q133" s="485"/>
      <c r="R133" s="485"/>
    </row>
    <row r="134" spans="16:18">
      <c r="P134" s="485"/>
      <c r="Q134" s="485"/>
      <c r="R134" s="485"/>
    </row>
    <row r="135" spans="16:18">
      <c r="P135" s="485"/>
      <c r="Q135" s="485"/>
      <c r="R135" s="485"/>
    </row>
    <row r="136" spans="16:18">
      <c r="P136" s="485"/>
      <c r="Q136" s="485"/>
      <c r="R136" s="485"/>
    </row>
    <row r="137" spans="16:18">
      <c r="P137" s="485"/>
      <c r="Q137" s="485"/>
      <c r="R137" s="485"/>
    </row>
    <row r="138" spans="16:18">
      <c r="P138" s="485"/>
      <c r="Q138" s="485"/>
      <c r="R138" s="485"/>
    </row>
    <row r="139" spans="16:18">
      <c r="P139" s="485"/>
      <c r="Q139" s="485"/>
      <c r="R139" s="485"/>
    </row>
    <row r="140" spans="16:18">
      <c r="P140" s="485"/>
      <c r="Q140" s="485"/>
      <c r="R140" s="485"/>
    </row>
    <row r="141" spans="16:18">
      <c r="P141" s="485"/>
      <c r="Q141" s="485"/>
      <c r="R141" s="485"/>
    </row>
    <row r="142" spans="16:18">
      <c r="P142" s="485"/>
      <c r="Q142" s="485"/>
      <c r="R142" s="485"/>
    </row>
    <row r="143" spans="16:18">
      <c r="P143" s="485"/>
      <c r="Q143" s="485"/>
      <c r="R143" s="485"/>
    </row>
    <row r="144" spans="16:18">
      <c r="P144" s="485"/>
      <c r="Q144" s="485"/>
      <c r="R144" s="485"/>
    </row>
    <row r="145" spans="16:18">
      <c r="P145" s="485"/>
      <c r="Q145" s="485"/>
      <c r="R145" s="485"/>
    </row>
    <row r="146" spans="16:18">
      <c r="P146" s="485"/>
      <c r="Q146" s="485"/>
      <c r="R146" s="485"/>
    </row>
    <row r="147" spans="16:18">
      <c r="P147" s="485"/>
      <c r="Q147" s="485"/>
      <c r="R147" s="485"/>
    </row>
    <row r="148" spans="16:18">
      <c r="P148" s="485"/>
      <c r="Q148" s="485"/>
      <c r="R148" s="485"/>
    </row>
    <row r="149" spans="16:18">
      <c r="P149" s="485"/>
      <c r="Q149" s="485"/>
      <c r="R149" s="485"/>
    </row>
    <row r="150" spans="16:18">
      <c r="P150" s="485"/>
      <c r="Q150" s="485"/>
      <c r="R150" s="485"/>
    </row>
    <row r="151" spans="16:18">
      <c r="P151" s="485"/>
      <c r="Q151" s="485"/>
      <c r="R151" s="485"/>
    </row>
    <row r="152" spans="16:18">
      <c r="P152" s="485"/>
      <c r="Q152" s="485"/>
      <c r="R152" s="485"/>
    </row>
    <row r="153" spans="16:18">
      <c r="P153" s="485"/>
      <c r="Q153" s="485"/>
      <c r="R153" s="485"/>
    </row>
    <row r="154" spans="16:18">
      <c r="P154" s="485"/>
      <c r="Q154" s="485"/>
      <c r="R154" s="485"/>
    </row>
    <row r="155" spans="16:18">
      <c r="P155" s="485"/>
      <c r="Q155" s="485"/>
      <c r="R155" s="485"/>
    </row>
    <row r="156" spans="16:18">
      <c r="P156" s="485"/>
      <c r="Q156" s="485"/>
      <c r="R156" s="485"/>
    </row>
    <row r="157" spans="16:18">
      <c r="P157" s="485"/>
      <c r="Q157" s="485"/>
      <c r="R157" s="485"/>
    </row>
    <row r="158" spans="16:18">
      <c r="P158" s="485"/>
      <c r="Q158" s="485"/>
      <c r="R158" s="485"/>
    </row>
    <row r="159" spans="16:18">
      <c r="P159" s="485"/>
      <c r="Q159" s="485"/>
      <c r="R159" s="485"/>
    </row>
    <row r="160" spans="16:18">
      <c r="P160" s="485"/>
      <c r="Q160" s="485"/>
      <c r="R160" s="485"/>
    </row>
    <row r="161" spans="16:18">
      <c r="P161" s="485"/>
      <c r="Q161" s="485"/>
      <c r="R161" s="485"/>
    </row>
    <row r="162" spans="16:18">
      <c r="P162" s="485"/>
      <c r="Q162" s="485"/>
      <c r="R162" s="485"/>
    </row>
    <row r="163" spans="16:18">
      <c r="P163" s="485"/>
      <c r="Q163" s="485"/>
      <c r="R163" s="485"/>
    </row>
    <row r="164" spans="16:18">
      <c r="P164" s="485"/>
      <c r="Q164" s="485"/>
      <c r="R164" s="485"/>
    </row>
    <row r="165" spans="16:18">
      <c r="P165" s="485"/>
      <c r="Q165" s="485"/>
      <c r="R165" s="485"/>
    </row>
    <row r="166" spans="16:18">
      <c r="P166" s="485"/>
      <c r="Q166" s="485"/>
      <c r="R166" s="485"/>
    </row>
    <row r="167" spans="16:18">
      <c r="P167" s="485"/>
      <c r="Q167" s="485"/>
      <c r="R167" s="485"/>
    </row>
    <row r="168" spans="16:18">
      <c r="P168" s="485"/>
      <c r="Q168" s="485"/>
      <c r="R168" s="485"/>
    </row>
    <row r="169" spans="16:18">
      <c r="P169" s="485"/>
      <c r="Q169" s="485"/>
      <c r="R169" s="485"/>
    </row>
    <row r="170" spans="16:18">
      <c r="P170" s="485"/>
      <c r="Q170" s="485"/>
      <c r="R170" s="485"/>
    </row>
    <row r="171" spans="16:18">
      <c r="P171" s="485"/>
      <c r="Q171" s="485"/>
      <c r="R171" s="485"/>
    </row>
    <row r="172" spans="16:18">
      <c r="P172" s="485"/>
      <c r="Q172" s="485"/>
      <c r="R172" s="485"/>
    </row>
    <row r="173" spans="16:18">
      <c r="P173" s="485"/>
      <c r="Q173" s="485"/>
      <c r="R173" s="485"/>
    </row>
    <row r="174" spans="16:18">
      <c r="P174" s="485"/>
      <c r="Q174" s="485"/>
      <c r="R174" s="485"/>
    </row>
    <row r="175" spans="16:18">
      <c r="P175" s="485"/>
      <c r="Q175" s="485"/>
      <c r="R175" s="485"/>
    </row>
    <row r="176" spans="16:18">
      <c r="P176" s="485"/>
      <c r="Q176" s="485"/>
      <c r="R176" s="485"/>
    </row>
    <row r="177" spans="16:18">
      <c r="P177" s="485"/>
      <c r="Q177" s="485"/>
      <c r="R177" s="485"/>
    </row>
    <row r="178" spans="16:18">
      <c r="P178" s="485"/>
      <c r="Q178" s="485"/>
      <c r="R178" s="485"/>
    </row>
    <row r="179" spans="16:18">
      <c r="P179" s="485"/>
      <c r="Q179" s="485"/>
      <c r="R179" s="485"/>
    </row>
    <row r="180" spans="16:18">
      <c r="P180" s="485"/>
      <c r="Q180" s="485"/>
      <c r="R180" s="485"/>
    </row>
    <row r="181" spans="16:18">
      <c r="P181" s="485"/>
      <c r="Q181" s="485"/>
      <c r="R181" s="485"/>
    </row>
    <row r="182" spans="16:18">
      <c r="P182" s="485"/>
      <c r="Q182" s="485"/>
      <c r="R182" s="485"/>
    </row>
    <row r="183" spans="16:18">
      <c r="P183" s="485"/>
      <c r="Q183" s="485"/>
      <c r="R183" s="485"/>
    </row>
    <row r="184" spans="16:18">
      <c r="P184" s="485"/>
      <c r="Q184" s="485"/>
      <c r="R184" s="485"/>
    </row>
    <row r="185" spans="16:18">
      <c r="P185" s="485"/>
      <c r="Q185" s="485"/>
      <c r="R185" s="485"/>
    </row>
    <row r="186" spans="16:18">
      <c r="P186" s="485"/>
      <c r="Q186" s="485"/>
      <c r="R186" s="485"/>
    </row>
    <row r="187" spans="16:18">
      <c r="P187" s="485"/>
      <c r="Q187" s="485"/>
      <c r="R187" s="485"/>
    </row>
    <row r="188" spans="16:18">
      <c r="P188" s="485"/>
      <c r="Q188" s="485"/>
      <c r="R188" s="485"/>
    </row>
    <row r="189" spans="16:18">
      <c r="P189" s="485"/>
      <c r="Q189" s="485"/>
      <c r="R189" s="485"/>
    </row>
    <row r="190" spans="16:18">
      <c r="P190" s="485"/>
      <c r="Q190" s="485"/>
      <c r="R190" s="485"/>
    </row>
    <row r="191" spans="16:18">
      <c r="P191" s="485"/>
      <c r="Q191" s="485"/>
      <c r="R191" s="485"/>
    </row>
    <row r="192" spans="16:18">
      <c r="P192" s="485"/>
      <c r="Q192" s="485"/>
      <c r="R192" s="485"/>
    </row>
    <row r="193" spans="16:18">
      <c r="P193" s="485"/>
      <c r="Q193" s="485"/>
      <c r="R193" s="485"/>
    </row>
    <row r="194" spans="16:18">
      <c r="P194" s="485"/>
      <c r="Q194" s="485"/>
      <c r="R194" s="485"/>
    </row>
    <row r="195" spans="16:18">
      <c r="P195" s="485"/>
      <c r="Q195" s="485"/>
      <c r="R195" s="485"/>
    </row>
    <row r="196" spans="16:18">
      <c r="P196" s="485"/>
      <c r="Q196" s="485"/>
      <c r="R196" s="485"/>
    </row>
    <row r="197" spans="16:18">
      <c r="P197" s="485"/>
      <c r="Q197" s="485"/>
      <c r="R197" s="485"/>
    </row>
    <row r="198" spans="16:18">
      <c r="P198" s="485"/>
      <c r="Q198" s="485"/>
      <c r="R198" s="485"/>
    </row>
    <row r="199" spans="16:18">
      <c r="P199" s="485"/>
      <c r="Q199" s="485"/>
      <c r="R199" s="485"/>
    </row>
    <row r="200" spans="16:18">
      <c r="P200" s="485"/>
      <c r="Q200" s="485"/>
      <c r="R200" s="485"/>
    </row>
    <row r="201" spans="16:18">
      <c r="P201" s="485"/>
      <c r="Q201" s="485"/>
      <c r="R201" s="485"/>
    </row>
    <row r="202" spans="16:18">
      <c r="P202" s="485"/>
      <c r="Q202" s="485"/>
      <c r="R202" s="485"/>
    </row>
    <row r="203" spans="16:18">
      <c r="P203" s="485"/>
      <c r="Q203" s="485"/>
      <c r="R203" s="485"/>
    </row>
    <row r="204" spans="16:18">
      <c r="P204" s="485"/>
      <c r="Q204" s="485"/>
      <c r="R204" s="485"/>
    </row>
    <row r="205" spans="16:18">
      <c r="P205" s="485"/>
      <c r="Q205" s="485"/>
      <c r="R205" s="485"/>
    </row>
    <row r="206" spans="16:18">
      <c r="P206" s="485"/>
      <c r="Q206" s="485"/>
      <c r="R206" s="485"/>
    </row>
    <row r="207" spans="16:18">
      <c r="P207" s="485"/>
      <c r="Q207" s="485"/>
      <c r="R207" s="485"/>
    </row>
    <row r="208" spans="16:18">
      <c r="P208" s="485"/>
      <c r="Q208" s="485"/>
      <c r="R208" s="485"/>
    </row>
    <row r="209" spans="16:18">
      <c r="P209" s="485"/>
      <c r="Q209" s="485"/>
      <c r="R209" s="485"/>
    </row>
    <row r="210" spans="16:18">
      <c r="P210" s="485"/>
      <c r="Q210" s="485"/>
      <c r="R210" s="485"/>
    </row>
    <row r="211" spans="16:18">
      <c r="P211" s="485"/>
      <c r="Q211" s="485"/>
      <c r="R211" s="485"/>
    </row>
    <row r="212" spans="16:18">
      <c r="P212" s="485"/>
      <c r="Q212" s="485"/>
      <c r="R212" s="485"/>
    </row>
    <row r="213" spans="16:18">
      <c r="P213" s="485"/>
      <c r="Q213" s="485"/>
      <c r="R213" s="485"/>
    </row>
    <row r="214" spans="16:18">
      <c r="P214" s="485"/>
      <c r="Q214" s="485"/>
      <c r="R214" s="485"/>
    </row>
    <row r="215" spans="16:18">
      <c r="P215" s="485"/>
      <c r="Q215" s="485"/>
      <c r="R215" s="485"/>
    </row>
    <row r="216" spans="16:18">
      <c r="P216" s="485"/>
      <c r="Q216" s="485"/>
      <c r="R216" s="485"/>
    </row>
    <row r="217" spans="16:18">
      <c r="P217" s="485"/>
      <c r="Q217" s="485"/>
      <c r="R217" s="485"/>
    </row>
    <row r="218" spans="16:18">
      <c r="P218" s="485"/>
      <c r="Q218" s="485"/>
      <c r="R218" s="485"/>
    </row>
    <row r="219" spans="16:18">
      <c r="P219" s="485"/>
      <c r="Q219" s="485"/>
      <c r="R219" s="485"/>
    </row>
    <row r="220" spans="16:18">
      <c r="P220" s="485"/>
      <c r="Q220" s="485"/>
      <c r="R220" s="485"/>
    </row>
    <row r="221" spans="16:18">
      <c r="P221" s="485"/>
      <c r="Q221" s="485"/>
      <c r="R221" s="485"/>
    </row>
    <row r="222" spans="16:18">
      <c r="P222" s="485"/>
      <c r="Q222" s="485"/>
      <c r="R222" s="485"/>
    </row>
    <row r="223" spans="16:18">
      <c r="P223" s="485"/>
      <c r="Q223" s="485"/>
      <c r="R223" s="485"/>
    </row>
    <row r="224" spans="16:18">
      <c r="P224" s="485"/>
      <c r="Q224" s="485"/>
      <c r="R224" s="485"/>
    </row>
    <row r="225" spans="16:18">
      <c r="P225" s="485"/>
      <c r="Q225" s="485"/>
      <c r="R225" s="485"/>
    </row>
    <row r="226" spans="16:18">
      <c r="P226" s="485"/>
      <c r="Q226" s="485"/>
      <c r="R226" s="485"/>
    </row>
    <row r="227" spans="16:18">
      <c r="P227" s="485"/>
      <c r="Q227" s="485"/>
      <c r="R227" s="485"/>
    </row>
    <row r="228" spans="16:18">
      <c r="P228" s="485"/>
      <c r="Q228" s="485"/>
      <c r="R228" s="485"/>
    </row>
    <row r="229" spans="16:18">
      <c r="P229" s="485"/>
      <c r="Q229" s="485"/>
      <c r="R229" s="485"/>
    </row>
    <row r="230" spans="16:18">
      <c r="P230" s="485"/>
      <c r="Q230" s="485"/>
      <c r="R230" s="485"/>
    </row>
    <row r="231" spans="16:18">
      <c r="P231" s="485"/>
      <c r="Q231" s="485"/>
      <c r="R231" s="485"/>
    </row>
    <row r="232" spans="16:18">
      <c r="P232" s="485"/>
      <c r="Q232" s="485"/>
      <c r="R232" s="485"/>
    </row>
    <row r="233" spans="16:18">
      <c r="P233" s="485"/>
      <c r="Q233" s="485"/>
      <c r="R233" s="485"/>
    </row>
    <row r="234" spans="16:18">
      <c r="P234" s="485"/>
      <c r="Q234" s="485"/>
      <c r="R234" s="485"/>
    </row>
    <row r="235" spans="16:18">
      <c r="P235" s="485"/>
      <c r="Q235" s="485"/>
      <c r="R235" s="485"/>
    </row>
    <row r="236" spans="16:18">
      <c r="P236" s="485"/>
      <c r="Q236" s="485"/>
      <c r="R236" s="485"/>
    </row>
    <row r="237" spans="16:18">
      <c r="P237" s="485"/>
      <c r="Q237" s="485"/>
      <c r="R237" s="485"/>
    </row>
    <row r="238" spans="16:18">
      <c r="P238" s="485"/>
      <c r="Q238" s="485"/>
      <c r="R238" s="485"/>
    </row>
    <row r="239" spans="16:18">
      <c r="P239" s="485"/>
      <c r="Q239" s="485"/>
      <c r="R239" s="485"/>
    </row>
    <row r="240" spans="16:18">
      <c r="P240" s="485"/>
      <c r="Q240" s="485"/>
      <c r="R240" s="485"/>
    </row>
    <row r="241" spans="16:18">
      <c r="P241" s="485"/>
      <c r="Q241" s="485"/>
      <c r="R241" s="485"/>
    </row>
    <row r="242" spans="16:18">
      <c r="P242" s="485"/>
      <c r="Q242" s="485"/>
      <c r="R242" s="485"/>
    </row>
    <row r="243" spans="16:18">
      <c r="P243" s="485"/>
      <c r="Q243" s="485"/>
      <c r="R243" s="485"/>
    </row>
    <row r="244" spans="16:18">
      <c r="P244" s="485"/>
      <c r="Q244" s="485"/>
      <c r="R244" s="485"/>
    </row>
    <row r="245" spans="16:18">
      <c r="P245" s="485"/>
      <c r="Q245" s="485"/>
      <c r="R245" s="485"/>
    </row>
    <row r="246" spans="16:18">
      <c r="P246" s="485"/>
      <c r="Q246" s="485"/>
      <c r="R246" s="485"/>
    </row>
    <row r="247" spans="16:18">
      <c r="P247" s="485"/>
      <c r="Q247" s="485"/>
      <c r="R247" s="485"/>
    </row>
    <row r="248" spans="16:18">
      <c r="P248" s="485"/>
      <c r="Q248" s="485"/>
      <c r="R248" s="485"/>
    </row>
    <row r="249" spans="16:18">
      <c r="P249" s="485"/>
      <c r="Q249" s="485"/>
      <c r="R249" s="485"/>
    </row>
    <row r="250" spans="16:18">
      <c r="P250" s="485"/>
      <c r="Q250" s="485"/>
      <c r="R250" s="485"/>
    </row>
    <row r="251" spans="16:18">
      <c r="P251" s="485"/>
      <c r="Q251" s="485"/>
      <c r="R251" s="485"/>
    </row>
    <row r="252" spans="16:18">
      <c r="P252" s="485"/>
      <c r="Q252" s="485"/>
      <c r="R252" s="485"/>
    </row>
    <row r="253" spans="16:18">
      <c r="P253" s="485"/>
      <c r="Q253" s="485"/>
      <c r="R253" s="485"/>
    </row>
    <row r="254" spans="16:18">
      <c r="P254" s="485"/>
      <c r="Q254" s="485"/>
      <c r="R254" s="485"/>
    </row>
    <row r="255" spans="16:18">
      <c r="P255" s="485"/>
      <c r="Q255" s="485"/>
      <c r="R255" s="485"/>
    </row>
    <row r="256" spans="16:18">
      <c r="P256" s="485"/>
      <c r="Q256" s="485"/>
      <c r="R256" s="485"/>
    </row>
    <row r="257" spans="16:18">
      <c r="P257" s="485"/>
      <c r="Q257" s="485"/>
      <c r="R257" s="485"/>
    </row>
    <row r="258" spans="16:18">
      <c r="P258" s="485"/>
      <c r="Q258" s="485"/>
      <c r="R258" s="485"/>
    </row>
    <row r="259" spans="16:18">
      <c r="P259" s="485"/>
      <c r="Q259" s="485"/>
      <c r="R259" s="485"/>
    </row>
    <row r="260" spans="16:18">
      <c r="P260" s="485"/>
      <c r="Q260" s="485"/>
      <c r="R260" s="485"/>
    </row>
    <row r="261" spans="16:18">
      <c r="P261" s="485"/>
      <c r="Q261" s="485"/>
      <c r="R261" s="485"/>
    </row>
    <row r="262" spans="16:18">
      <c r="P262" s="485"/>
      <c r="Q262" s="485"/>
      <c r="R262" s="485"/>
    </row>
    <row r="263" spans="16:18">
      <c r="P263" s="485"/>
      <c r="Q263" s="485"/>
      <c r="R263" s="485"/>
    </row>
    <row r="264" spans="16:18">
      <c r="P264" s="485"/>
      <c r="Q264" s="485"/>
      <c r="R264" s="485"/>
    </row>
    <row r="265" spans="16:18">
      <c r="P265" s="485"/>
      <c r="Q265" s="485"/>
      <c r="R265" s="485"/>
    </row>
    <row r="266" spans="16:18">
      <c r="P266" s="485"/>
      <c r="Q266" s="485"/>
      <c r="R266" s="485"/>
    </row>
    <row r="267" spans="16:18">
      <c r="P267" s="485"/>
      <c r="Q267" s="485"/>
      <c r="R267" s="485"/>
    </row>
    <row r="268" spans="16:18">
      <c r="P268" s="485"/>
      <c r="Q268" s="485"/>
      <c r="R268" s="485"/>
    </row>
    <row r="269" spans="16:18">
      <c r="P269" s="485"/>
      <c r="Q269" s="485"/>
      <c r="R269" s="485"/>
    </row>
    <row r="270" spans="16:18">
      <c r="P270" s="485"/>
      <c r="Q270" s="485"/>
      <c r="R270" s="485"/>
    </row>
    <row r="271" spans="16:18">
      <c r="P271" s="485"/>
      <c r="Q271" s="485"/>
      <c r="R271" s="485"/>
    </row>
    <row r="272" spans="16:18">
      <c r="P272" s="485"/>
      <c r="Q272" s="485"/>
      <c r="R272" s="485"/>
    </row>
    <row r="273" spans="16:18">
      <c r="P273" s="485"/>
      <c r="Q273" s="485"/>
      <c r="R273" s="485"/>
    </row>
    <row r="274" spans="16:18">
      <c r="P274" s="485"/>
      <c r="Q274" s="485"/>
      <c r="R274" s="485"/>
    </row>
    <row r="275" spans="16:18">
      <c r="P275" s="485"/>
      <c r="Q275" s="485"/>
      <c r="R275" s="485"/>
    </row>
    <row r="276" spans="16:18">
      <c r="P276" s="485"/>
      <c r="Q276" s="485"/>
      <c r="R276" s="485"/>
    </row>
    <row r="277" spans="16:18">
      <c r="P277" s="485"/>
      <c r="Q277" s="485"/>
      <c r="R277" s="485"/>
    </row>
    <row r="278" spans="16:18">
      <c r="P278" s="485"/>
      <c r="Q278" s="485"/>
      <c r="R278" s="485"/>
    </row>
    <row r="279" spans="16:18">
      <c r="P279" s="485"/>
      <c r="Q279" s="485"/>
      <c r="R279" s="485"/>
    </row>
    <row r="280" spans="16:18">
      <c r="P280" s="485"/>
      <c r="Q280" s="485"/>
      <c r="R280" s="485"/>
    </row>
    <row r="281" spans="16:18">
      <c r="P281" s="485"/>
      <c r="Q281" s="485"/>
      <c r="R281" s="485"/>
    </row>
    <row r="282" spans="16:18">
      <c r="P282" s="485"/>
      <c r="Q282" s="485"/>
      <c r="R282" s="485"/>
    </row>
    <row r="283" spans="16:18">
      <c r="P283" s="485"/>
      <c r="Q283" s="485"/>
      <c r="R283" s="485"/>
    </row>
    <row r="284" spans="16:18">
      <c r="P284" s="485"/>
      <c r="Q284" s="485"/>
      <c r="R284" s="485"/>
    </row>
    <row r="285" spans="16:18">
      <c r="P285" s="485"/>
      <c r="Q285" s="485"/>
      <c r="R285" s="485"/>
    </row>
    <row r="286" spans="16:18">
      <c r="P286" s="485"/>
      <c r="Q286" s="485"/>
      <c r="R286" s="485"/>
    </row>
    <row r="287" spans="16:18">
      <c r="P287" s="485"/>
      <c r="Q287" s="485"/>
      <c r="R287" s="485"/>
    </row>
    <row r="288" spans="16:18">
      <c r="P288" s="485"/>
      <c r="Q288" s="485"/>
      <c r="R288" s="485"/>
    </row>
    <row r="289" spans="16:18">
      <c r="P289" s="485"/>
      <c r="Q289" s="485"/>
      <c r="R289" s="485"/>
    </row>
    <row r="290" spans="16:18">
      <c r="P290" s="485"/>
      <c r="Q290" s="485"/>
      <c r="R290" s="485"/>
    </row>
    <row r="291" spans="16:18">
      <c r="P291" s="485"/>
      <c r="Q291" s="485"/>
      <c r="R291" s="485"/>
    </row>
    <row r="292" spans="16:18">
      <c r="P292" s="485"/>
      <c r="Q292" s="485"/>
      <c r="R292" s="485"/>
    </row>
    <row r="293" spans="16:18">
      <c r="P293" s="485"/>
      <c r="Q293" s="485"/>
      <c r="R293" s="485"/>
    </row>
    <row r="294" spans="16:18">
      <c r="P294" s="485"/>
      <c r="Q294" s="485"/>
      <c r="R294" s="485"/>
    </row>
    <row r="295" spans="16:18">
      <c r="P295" s="485"/>
      <c r="Q295" s="485"/>
      <c r="R295" s="485"/>
    </row>
    <row r="296" spans="16:18">
      <c r="P296" s="485"/>
      <c r="Q296" s="485"/>
      <c r="R296" s="485"/>
    </row>
    <row r="297" spans="16:18">
      <c r="P297" s="485"/>
      <c r="Q297" s="485"/>
      <c r="R297" s="485"/>
    </row>
    <row r="298" spans="16:18">
      <c r="P298" s="485"/>
      <c r="Q298" s="485"/>
      <c r="R298" s="485"/>
    </row>
    <row r="299" spans="16:18">
      <c r="P299" s="485"/>
      <c r="Q299" s="485"/>
      <c r="R299" s="485"/>
    </row>
    <row r="300" spans="16:18">
      <c r="P300" s="485"/>
      <c r="Q300" s="485"/>
      <c r="R300" s="485"/>
    </row>
    <row r="301" spans="16:18">
      <c r="P301" s="485"/>
      <c r="Q301" s="485"/>
      <c r="R301" s="485"/>
    </row>
    <row r="302" spans="16:18">
      <c r="P302" s="485"/>
      <c r="Q302" s="485"/>
      <c r="R302" s="485"/>
    </row>
    <row r="303" spans="16:18">
      <c r="P303" s="485"/>
      <c r="Q303" s="485"/>
      <c r="R303" s="485"/>
    </row>
    <row r="304" spans="16:18">
      <c r="P304" s="485"/>
      <c r="Q304" s="485"/>
      <c r="R304" s="485"/>
    </row>
    <row r="305" spans="16:18">
      <c r="P305" s="485"/>
      <c r="Q305" s="485"/>
      <c r="R305" s="485"/>
    </row>
    <row r="306" spans="16:18">
      <c r="P306" s="485"/>
      <c r="Q306" s="485"/>
      <c r="R306" s="485"/>
    </row>
    <row r="307" spans="16:18">
      <c r="P307" s="485"/>
      <c r="Q307" s="485"/>
      <c r="R307" s="485"/>
    </row>
    <row r="308" spans="16:18">
      <c r="P308" s="485"/>
      <c r="Q308" s="485"/>
      <c r="R308" s="485"/>
    </row>
    <row r="309" spans="16:18">
      <c r="P309" s="485"/>
      <c r="Q309" s="485"/>
      <c r="R309" s="485"/>
    </row>
    <row r="310" spans="16:18">
      <c r="P310" s="485"/>
      <c r="Q310" s="485"/>
      <c r="R310" s="485"/>
    </row>
    <row r="311" spans="16:18">
      <c r="P311" s="485"/>
      <c r="Q311" s="485"/>
      <c r="R311" s="485"/>
    </row>
    <row r="312" spans="16:18">
      <c r="P312" s="485"/>
      <c r="Q312" s="485"/>
      <c r="R312" s="485"/>
    </row>
    <row r="313" spans="16:18">
      <c r="P313" s="485"/>
      <c r="Q313" s="485"/>
      <c r="R313" s="485"/>
    </row>
    <row r="314" spans="16:18">
      <c r="P314" s="485"/>
      <c r="Q314" s="485"/>
      <c r="R314" s="485"/>
    </row>
    <row r="315" spans="16:18">
      <c r="P315" s="485"/>
      <c r="Q315" s="485"/>
      <c r="R315" s="485"/>
    </row>
    <row r="316" spans="16:18">
      <c r="P316" s="485"/>
      <c r="Q316" s="485"/>
      <c r="R316" s="485"/>
    </row>
    <row r="317" spans="16:18">
      <c r="P317" s="485"/>
      <c r="Q317" s="485"/>
      <c r="R317" s="485"/>
    </row>
    <row r="318" spans="16:18">
      <c r="P318" s="485"/>
      <c r="Q318" s="485"/>
      <c r="R318" s="485"/>
    </row>
    <row r="319" spans="16:18">
      <c r="P319" s="485"/>
      <c r="Q319" s="485"/>
      <c r="R319" s="485"/>
    </row>
    <row r="320" spans="16:18">
      <c r="P320" s="485"/>
      <c r="Q320" s="485"/>
      <c r="R320" s="485"/>
    </row>
    <row r="321" spans="16:18">
      <c r="P321" s="485"/>
      <c r="Q321" s="485"/>
      <c r="R321" s="485"/>
    </row>
    <row r="322" spans="16:18">
      <c r="P322" s="485"/>
      <c r="Q322" s="485"/>
      <c r="R322" s="485"/>
    </row>
    <row r="323" spans="16:18">
      <c r="P323" s="485"/>
      <c r="Q323" s="485"/>
      <c r="R323" s="485"/>
    </row>
    <row r="324" spans="16:18">
      <c r="P324" s="485"/>
      <c r="Q324" s="485"/>
      <c r="R324" s="485"/>
    </row>
    <row r="325" spans="16:18">
      <c r="P325" s="485"/>
      <c r="Q325" s="485"/>
      <c r="R325" s="485"/>
    </row>
    <row r="326" spans="16:18">
      <c r="P326" s="485"/>
      <c r="Q326" s="485"/>
      <c r="R326" s="485"/>
    </row>
    <row r="327" spans="16:18">
      <c r="P327" s="485"/>
      <c r="Q327" s="485"/>
      <c r="R327" s="485"/>
    </row>
    <row r="328" spans="16:18">
      <c r="P328" s="485"/>
      <c r="Q328" s="485"/>
      <c r="R328" s="485"/>
    </row>
    <row r="329" spans="16:18">
      <c r="P329" s="485"/>
      <c r="Q329" s="485"/>
      <c r="R329" s="485"/>
    </row>
    <row r="330" spans="16:18">
      <c r="P330" s="485"/>
      <c r="Q330" s="485"/>
      <c r="R330" s="485"/>
    </row>
    <row r="331" spans="16:18">
      <c r="P331" s="485"/>
      <c r="Q331" s="485"/>
      <c r="R331" s="485"/>
    </row>
    <row r="332" spans="16:18">
      <c r="P332" s="485"/>
      <c r="Q332" s="485"/>
      <c r="R332" s="485"/>
    </row>
    <row r="333" spans="16:18">
      <c r="P333" s="485"/>
      <c r="Q333" s="485"/>
      <c r="R333" s="485"/>
    </row>
    <row r="334" spans="16:18">
      <c r="P334" s="485"/>
      <c r="Q334" s="485"/>
      <c r="R334" s="485"/>
    </row>
    <row r="335" spans="16:18">
      <c r="P335" s="485"/>
      <c r="Q335" s="485"/>
      <c r="R335" s="485"/>
    </row>
    <row r="336" spans="16:18">
      <c r="P336" s="485"/>
      <c r="Q336" s="485"/>
      <c r="R336" s="485"/>
    </row>
    <row r="337" spans="16:18">
      <c r="P337" s="485"/>
      <c r="Q337" s="485"/>
      <c r="R337" s="485"/>
    </row>
    <row r="338" spans="16:18">
      <c r="P338" s="485"/>
      <c r="Q338" s="485"/>
      <c r="R338" s="485"/>
    </row>
    <row r="339" spans="16:18">
      <c r="P339" s="485"/>
      <c r="Q339" s="485"/>
      <c r="R339" s="485"/>
    </row>
    <row r="340" spans="16:18">
      <c r="P340" s="485"/>
      <c r="Q340" s="485"/>
      <c r="R340" s="485"/>
    </row>
    <row r="341" spans="16:18">
      <c r="P341" s="485"/>
      <c r="Q341" s="485"/>
      <c r="R341" s="485"/>
    </row>
    <row r="342" spans="16:18">
      <c r="P342" s="485"/>
      <c r="Q342" s="485"/>
      <c r="R342" s="485"/>
    </row>
    <row r="343" spans="16:18">
      <c r="P343" s="485"/>
      <c r="Q343" s="485"/>
      <c r="R343" s="485"/>
    </row>
    <row r="344" spans="16:18">
      <c r="P344" s="485"/>
      <c r="Q344" s="485"/>
      <c r="R344" s="485"/>
    </row>
    <row r="345" spans="16:18">
      <c r="P345" s="485"/>
      <c r="Q345" s="485"/>
      <c r="R345" s="485"/>
    </row>
    <row r="346" spans="16:18">
      <c r="P346" s="485"/>
      <c r="Q346" s="485"/>
      <c r="R346" s="485"/>
    </row>
    <row r="347" spans="16:18">
      <c r="P347" s="485"/>
      <c r="Q347" s="485"/>
      <c r="R347" s="485"/>
    </row>
    <row r="348" spans="16:18">
      <c r="P348" s="485"/>
      <c r="Q348" s="485"/>
      <c r="R348" s="485"/>
    </row>
    <row r="349" spans="16:18">
      <c r="P349" s="485"/>
      <c r="Q349" s="485"/>
      <c r="R349" s="485"/>
    </row>
    <row r="350" spans="16:18">
      <c r="P350" s="485"/>
      <c r="Q350" s="485"/>
      <c r="R350" s="485"/>
    </row>
    <row r="351" spans="16:18">
      <c r="P351" s="485"/>
      <c r="Q351" s="485"/>
      <c r="R351" s="485"/>
    </row>
    <row r="352" spans="16:18">
      <c r="P352" s="485"/>
      <c r="Q352" s="485"/>
      <c r="R352" s="485"/>
    </row>
    <row r="353" spans="16:18">
      <c r="P353" s="485"/>
      <c r="Q353" s="485"/>
      <c r="R353" s="485"/>
    </row>
    <row r="354" spans="16:18">
      <c r="P354" s="485"/>
      <c r="Q354" s="485"/>
      <c r="R354" s="485"/>
    </row>
    <row r="355" spans="16:18">
      <c r="P355" s="485"/>
      <c r="Q355" s="485"/>
      <c r="R355" s="485"/>
    </row>
    <row r="356" spans="16:18">
      <c r="P356" s="485"/>
      <c r="Q356" s="485"/>
      <c r="R356" s="485"/>
    </row>
    <row r="357" spans="16:18">
      <c r="P357" s="485"/>
      <c r="Q357" s="485"/>
      <c r="R357" s="485"/>
    </row>
    <row r="358" spans="16:18">
      <c r="P358" s="485"/>
      <c r="Q358" s="485"/>
      <c r="R358" s="485"/>
    </row>
    <row r="359" spans="16:18">
      <c r="P359" s="485"/>
      <c r="Q359" s="485"/>
      <c r="R359" s="485"/>
    </row>
    <row r="360" spans="16:18">
      <c r="P360" s="485"/>
      <c r="Q360" s="485"/>
      <c r="R360" s="485"/>
    </row>
    <row r="361" spans="16:18">
      <c r="P361" s="485"/>
      <c r="Q361" s="485"/>
      <c r="R361" s="485"/>
    </row>
    <row r="362" spans="16:18">
      <c r="P362" s="485"/>
      <c r="Q362" s="485"/>
      <c r="R362" s="485"/>
    </row>
    <row r="363" spans="16:18">
      <c r="P363" s="485"/>
      <c r="Q363" s="485"/>
      <c r="R363" s="485"/>
    </row>
    <row r="364" spans="16:18">
      <c r="P364" s="485"/>
      <c r="Q364" s="485"/>
      <c r="R364" s="485"/>
    </row>
    <row r="365" spans="16:18">
      <c r="P365" s="485"/>
      <c r="Q365" s="485"/>
      <c r="R365" s="485"/>
    </row>
    <row r="366" spans="16:18">
      <c r="P366" s="485"/>
      <c r="Q366" s="485"/>
      <c r="R366" s="485"/>
    </row>
    <row r="367" spans="16:18">
      <c r="P367" s="485"/>
      <c r="Q367" s="485"/>
      <c r="R367" s="485"/>
    </row>
    <row r="368" spans="16:18">
      <c r="P368" s="485"/>
      <c r="Q368" s="485"/>
      <c r="R368" s="485"/>
    </row>
    <row r="369" spans="16:18">
      <c r="P369" s="485"/>
      <c r="Q369" s="485"/>
      <c r="R369" s="485"/>
    </row>
    <row r="370" spans="16:18">
      <c r="P370" s="485"/>
      <c r="Q370" s="485"/>
      <c r="R370" s="485"/>
    </row>
    <row r="371" spans="16:18">
      <c r="P371" s="485"/>
      <c r="Q371" s="485"/>
      <c r="R371" s="485"/>
    </row>
    <row r="372" spans="16:18">
      <c r="P372" s="485"/>
      <c r="Q372" s="485"/>
      <c r="R372" s="485"/>
    </row>
    <row r="373" spans="16:18">
      <c r="P373" s="485"/>
      <c r="Q373" s="485"/>
      <c r="R373" s="485"/>
    </row>
    <row r="374" spans="16:18">
      <c r="P374" s="485"/>
      <c r="Q374" s="485"/>
      <c r="R374" s="485"/>
    </row>
    <row r="375" spans="16:18">
      <c r="P375" s="485"/>
      <c r="Q375" s="485"/>
      <c r="R375" s="485"/>
    </row>
    <row r="376" spans="16:18">
      <c r="P376" s="485"/>
      <c r="Q376" s="485"/>
      <c r="R376" s="485"/>
    </row>
    <row r="377" spans="16:18">
      <c r="P377" s="485"/>
      <c r="Q377" s="485"/>
      <c r="R377" s="485"/>
    </row>
    <row r="378" spans="16:18">
      <c r="P378" s="485"/>
      <c r="Q378" s="485"/>
      <c r="R378" s="485"/>
    </row>
    <row r="379" spans="16:18">
      <c r="P379" s="485"/>
      <c r="Q379" s="485"/>
      <c r="R379" s="485"/>
    </row>
    <row r="380" spans="16:18">
      <c r="P380" s="485"/>
      <c r="Q380" s="485"/>
      <c r="R380" s="485"/>
    </row>
    <row r="381" spans="16:18">
      <c r="P381" s="485"/>
      <c r="Q381" s="485"/>
      <c r="R381" s="485"/>
    </row>
    <row r="382" spans="16:18">
      <c r="P382" s="485"/>
      <c r="Q382" s="485"/>
      <c r="R382" s="485"/>
    </row>
    <row r="383" spans="16:18">
      <c r="P383" s="485"/>
      <c r="Q383" s="485"/>
      <c r="R383" s="485"/>
    </row>
    <row r="384" spans="16:18">
      <c r="P384" s="485"/>
      <c r="Q384" s="485"/>
      <c r="R384" s="485"/>
    </row>
    <row r="385" spans="16:18">
      <c r="P385" s="485"/>
      <c r="Q385" s="485"/>
      <c r="R385" s="485"/>
    </row>
    <row r="386" spans="16:18">
      <c r="P386" s="485"/>
      <c r="Q386" s="485"/>
      <c r="R386" s="485"/>
    </row>
    <row r="387" spans="16:18">
      <c r="P387" s="485"/>
      <c r="Q387" s="485"/>
      <c r="R387" s="485"/>
    </row>
    <row r="388" spans="16:18">
      <c r="P388" s="485"/>
      <c r="Q388" s="485"/>
      <c r="R388" s="485"/>
    </row>
    <row r="389" spans="16:18">
      <c r="P389" s="485"/>
      <c r="Q389" s="485"/>
      <c r="R389" s="485"/>
    </row>
    <row r="390" spans="16:18">
      <c r="P390" s="485"/>
      <c r="Q390" s="485"/>
      <c r="R390" s="485"/>
    </row>
    <row r="391" spans="16:18">
      <c r="P391" s="485"/>
      <c r="Q391" s="485"/>
      <c r="R391" s="485"/>
    </row>
    <row r="392" spans="16:18">
      <c r="P392" s="485"/>
      <c r="Q392" s="485"/>
      <c r="R392" s="485"/>
    </row>
    <row r="393" spans="16:18">
      <c r="P393" s="485"/>
      <c r="Q393" s="485"/>
      <c r="R393" s="485"/>
    </row>
    <row r="394" spans="16:18">
      <c r="P394" s="485"/>
      <c r="Q394" s="485"/>
      <c r="R394" s="485"/>
    </row>
    <row r="395" spans="16:18">
      <c r="P395" s="485"/>
      <c r="Q395" s="485"/>
      <c r="R395" s="485"/>
    </row>
    <row r="396" spans="16:18">
      <c r="P396" s="485"/>
      <c r="Q396" s="485"/>
      <c r="R396" s="485"/>
    </row>
    <row r="397" spans="16:18">
      <c r="P397" s="485"/>
      <c r="Q397" s="485"/>
      <c r="R397" s="485"/>
    </row>
    <row r="398" spans="16:18">
      <c r="P398" s="485"/>
      <c r="Q398" s="485"/>
      <c r="R398" s="485"/>
    </row>
    <row r="399" spans="16:18">
      <c r="P399" s="485"/>
      <c r="Q399" s="485"/>
      <c r="R399" s="485"/>
    </row>
    <row r="400" spans="16:18">
      <c r="P400" s="485"/>
      <c r="Q400" s="485"/>
      <c r="R400" s="485"/>
    </row>
    <row r="401" spans="16:18">
      <c r="P401" s="485"/>
      <c r="Q401" s="485"/>
      <c r="R401" s="485"/>
    </row>
    <row r="402" spans="16:18">
      <c r="P402" s="485"/>
      <c r="Q402" s="485"/>
      <c r="R402" s="485"/>
    </row>
    <row r="403" spans="16:18">
      <c r="P403" s="485"/>
      <c r="Q403" s="485"/>
      <c r="R403" s="485"/>
    </row>
    <row r="404" spans="16:18">
      <c r="P404" s="485"/>
      <c r="Q404" s="485"/>
      <c r="R404" s="485"/>
    </row>
    <row r="405" spans="16:18">
      <c r="P405" s="485"/>
      <c r="Q405" s="485"/>
      <c r="R405" s="485"/>
    </row>
    <row r="406" spans="16:18">
      <c r="P406" s="485"/>
      <c r="Q406" s="485"/>
      <c r="R406" s="485"/>
    </row>
    <row r="407" spans="16:18">
      <c r="P407" s="485"/>
      <c r="Q407" s="485"/>
      <c r="R407" s="485"/>
    </row>
    <row r="408" spans="16:18">
      <c r="P408" s="485"/>
      <c r="Q408" s="485"/>
      <c r="R408" s="485"/>
    </row>
    <row r="409" spans="16:18">
      <c r="P409" s="485"/>
      <c r="Q409" s="485"/>
      <c r="R409" s="485"/>
    </row>
    <row r="410" spans="16:18">
      <c r="P410" s="485"/>
      <c r="Q410" s="485"/>
      <c r="R410" s="485"/>
    </row>
    <row r="411" spans="16:18">
      <c r="P411" s="485"/>
      <c r="Q411" s="485"/>
      <c r="R411" s="485"/>
    </row>
    <row r="412" spans="16:18">
      <c r="P412" s="485"/>
      <c r="Q412" s="485"/>
      <c r="R412" s="485"/>
    </row>
    <row r="413" spans="16:18">
      <c r="P413" s="485"/>
      <c r="Q413" s="485"/>
      <c r="R413" s="485"/>
    </row>
    <row r="414" spans="16:18">
      <c r="P414" s="485"/>
      <c r="Q414" s="485"/>
      <c r="R414" s="485"/>
    </row>
    <row r="415" spans="16:18">
      <c r="P415" s="485"/>
      <c r="Q415" s="485"/>
      <c r="R415" s="485"/>
    </row>
    <row r="416" spans="16:18">
      <c r="P416" s="485"/>
      <c r="Q416" s="485"/>
      <c r="R416" s="485"/>
    </row>
    <row r="417" spans="16:18">
      <c r="P417" s="485"/>
      <c r="Q417" s="485"/>
      <c r="R417" s="485"/>
    </row>
    <row r="418" spans="16:18">
      <c r="P418" s="485"/>
      <c r="Q418" s="485"/>
      <c r="R418" s="485"/>
    </row>
    <row r="419" spans="16:18">
      <c r="P419" s="485"/>
      <c r="Q419" s="485"/>
      <c r="R419" s="485"/>
    </row>
    <row r="420" spans="16:18">
      <c r="P420" s="485"/>
      <c r="Q420" s="485"/>
      <c r="R420" s="485"/>
    </row>
    <row r="421" spans="16:18">
      <c r="P421" s="485"/>
      <c r="Q421" s="485"/>
      <c r="R421" s="485"/>
    </row>
    <row r="422" spans="16:18">
      <c r="P422" s="485"/>
      <c r="Q422" s="485"/>
      <c r="R422" s="485"/>
    </row>
    <row r="423" spans="16:18">
      <c r="P423" s="485"/>
      <c r="Q423" s="485"/>
      <c r="R423" s="485"/>
    </row>
    <row r="424" spans="16:18">
      <c r="P424" s="485"/>
      <c r="Q424" s="485"/>
      <c r="R424" s="485"/>
    </row>
    <row r="425" spans="16:18">
      <c r="P425" s="485"/>
      <c r="Q425" s="485"/>
      <c r="R425" s="485"/>
    </row>
    <row r="426" spans="16:18">
      <c r="P426" s="485"/>
      <c r="Q426" s="485"/>
      <c r="R426" s="485"/>
    </row>
    <row r="427" spans="16:18">
      <c r="P427" s="485"/>
      <c r="Q427" s="485"/>
      <c r="R427" s="485"/>
    </row>
    <row r="428" spans="16:18">
      <c r="P428" s="485"/>
      <c r="Q428" s="485"/>
      <c r="R428" s="485"/>
    </row>
    <row r="429" spans="16:18">
      <c r="P429" s="485"/>
      <c r="Q429" s="485"/>
      <c r="R429" s="485"/>
    </row>
    <row r="430" spans="16:18">
      <c r="P430" s="485"/>
      <c r="Q430" s="485"/>
      <c r="R430" s="485"/>
    </row>
    <row r="431" spans="16:18">
      <c r="P431" s="485"/>
      <c r="Q431" s="485"/>
      <c r="R431" s="485"/>
    </row>
    <row r="432" spans="16:18">
      <c r="P432" s="485"/>
      <c r="Q432" s="485"/>
      <c r="R432" s="485"/>
    </row>
    <row r="433" spans="16:18">
      <c r="P433" s="485"/>
      <c r="Q433" s="485"/>
      <c r="R433" s="485"/>
    </row>
    <row r="434" spans="16:18">
      <c r="P434" s="485"/>
      <c r="Q434" s="485"/>
      <c r="R434" s="485"/>
    </row>
    <row r="435" spans="16:18">
      <c r="P435" s="485"/>
      <c r="Q435" s="485"/>
      <c r="R435" s="485"/>
    </row>
    <row r="436" spans="16:18">
      <c r="P436" s="485"/>
      <c r="Q436" s="485"/>
      <c r="R436" s="485"/>
    </row>
    <row r="437" spans="16:18">
      <c r="P437" s="485"/>
      <c r="Q437" s="485"/>
      <c r="R437" s="485"/>
    </row>
    <row r="438" spans="16:18">
      <c r="P438" s="485"/>
      <c r="Q438" s="485"/>
      <c r="R438" s="485"/>
    </row>
    <row r="439" spans="16:18">
      <c r="P439" s="485"/>
      <c r="Q439" s="485"/>
      <c r="R439" s="485"/>
    </row>
    <row r="440" spans="16:18">
      <c r="P440" s="485"/>
      <c r="Q440" s="485"/>
      <c r="R440" s="485"/>
    </row>
    <row r="441" spans="16:18">
      <c r="P441" s="485"/>
      <c r="Q441" s="485"/>
      <c r="R441" s="485"/>
    </row>
    <row r="442" spans="16:18">
      <c r="P442" s="485"/>
      <c r="Q442" s="485"/>
      <c r="R442" s="485"/>
    </row>
    <row r="443" spans="16:18">
      <c r="P443" s="485"/>
      <c r="Q443" s="485"/>
      <c r="R443" s="485"/>
    </row>
    <row r="444" spans="16:18">
      <c r="P444" s="485"/>
      <c r="Q444" s="485"/>
      <c r="R444" s="485"/>
    </row>
    <row r="445" spans="16:18">
      <c r="P445" s="485"/>
      <c r="Q445" s="485"/>
      <c r="R445" s="485"/>
    </row>
    <row r="446" spans="16:18">
      <c r="P446" s="485"/>
      <c r="Q446" s="485"/>
      <c r="R446" s="485"/>
    </row>
    <row r="447" spans="16:18">
      <c r="P447" s="485"/>
      <c r="Q447" s="485"/>
      <c r="R447" s="485"/>
    </row>
    <row r="448" spans="16:18">
      <c r="P448" s="485"/>
      <c r="Q448" s="485"/>
      <c r="R448" s="485"/>
    </row>
    <row r="449" spans="16:18">
      <c r="P449" s="485"/>
      <c r="Q449" s="485"/>
      <c r="R449" s="485"/>
    </row>
    <row r="450" spans="16:18">
      <c r="P450" s="485"/>
      <c r="Q450" s="485"/>
      <c r="R450" s="485"/>
    </row>
    <row r="451" spans="16:18">
      <c r="P451" s="485"/>
      <c r="Q451" s="485"/>
      <c r="R451" s="485"/>
    </row>
    <row r="452" spans="16:18">
      <c r="P452" s="485"/>
      <c r="Q452" s="485"/>
      <c r="R452" s="485"/>
    </row>
    <row r="453" spans="16:18">
      <c r="P453" s="485"/>
      <c r="Q453" s="485"/>
      <c r="R453" s="485"/>
    </row>
    <row r="454" spans="16:18">
      <c r="P454" s="485"/>
      <c r="Q454" s="485"/>
      <c r="R454" s="485"/>
    </row>
    <row r="455" spans="16:18">
      <c r="P455" s="485"/>
      <c r="Q455" s="485"/>
      <c r="R455" s="485"/>
    </row>
    <row r="456" spans="16:18">
      <c r="P456" s="485"/>
      <c r="Q456" s="485"/>
      <c r="R456" s="485"/>
    </row>
    <row r="457" spans="16:18">
      <c r="P457" s="485"/>
      <c r="Q457" s="485"/>
      <c r="R457" s="485"/>
    </row>
    <row r="458" spans="16:18">
      <c r="P458" s="485"/>
      <c r="Q458" s="485"/>
      <c r="R458" s="485"/>
    </row>
    <row r="459" spans="16:18">
      <c r="P459" s="485"/>
      <c r="Q459" s="485"/>
      <c r="R459" s="485"/>
    </row>
    <row r="460" spans="16:18">
      <c r="P460" s="485"/>
      <c r="Q460" s="485"/>
      <c r="R460" s="485"/>
    </row>
    <row r="461" spans="16:18">
      <c r="P461" s="485"/>
      <c r="Q461" s="485"/>
      <c r="R461" s="485"/>
    </row>
    <row r="462" spans="16:18">
      <c r="P462" s="485"/>
      <c r="Q462" s="485"/>
      <c r="R462" s="485"/>
    </row>
    <row r="463" spans="16:18">
      <c r="P463" s="485"/>
      <c r="Q463" s="485"/>
      <c r="R463" s="485"/>
    </row>
    <row r="464" spans="16:18">
      <c r="P464" s="485"/>
      <c r="Q464" s="485"/>
      <c r="R464" s="485"/>
    </row>
    <row r="465" spans="16:18">
      <c r="P465" s="485"/>
      <c r="Q465" s="485"/>
      <c r="R465" s="485"/>
    </row>
    <row r="466" spans="16:18">
      <c r="P466" s="485"/>
      <c r="Q466" s="485"/>
      <c r="R466" s="485"/>
    </row>
    <row r="467" spans="16:18">
      <c r="P467" s="485"/>
      <c r="Q467" s="485"/>
      <c r="R467" s="485"/>
    </row>
    <row r="468" spans="16:18">
      <c r="P468" s="485"/>
      <c r="Q468" s="485"/>
      <c r="R468" s="485"/>
    </row>
    <row r="469" spans="16:18">
      <c r="P469" s="485"/>
      <c r="Q469" s="485"/>
      <c r="R469" s="485"/>
    </row>
    <row r="470" spans="16:18">
      <c r="P470" s="485"/>
      <c r="Q470" s="485"/>
      <c r="R470" s="485"/>
    </row>
    <row r="471" spans="16:18">
      <c r="P471" s="485"/>
      <c r="Q471" s="485"/>
      <c r="R471" s="485"/>
    </row>
    <row r="472" spans="16:18">
      <c r="P472" s="485"/>
      <c r="Q472" s="485"/>
      <c r="R472" s="485"/>
    </row>
    <row r="473" spans="16:18">
      <c r="P473" s="485"/>
      <c r="Q473" s="485"/>
      <c r="R473" s="485"/>
    </row>
    <row r="474" spans="16:18">
      <c r="P474" s="485"/>
      <c r="Q474" s="485"/>
      <c r="R474" s="485"/>
    </row>
    <row r="475" spans="16:18">
      <c r="P475" s="485"/>
      <c r="Q475" s="485"/>
      <c r="R475" s="485"/>
    </row>
    <row r="476" spans="16:18">
      <c r="P476" s="485"/>
      <c r="Q476" s="485"/>
      <c r="R476" s="485"/>
    </row>
    <row r="477" spans="16:18">
      <c r="P477" s="485"/>
      <c r="Q477" s="485"/>
      <c r="R477" s="485"/>
    </row>
    <row r="478" spans="16:18">
      <c r="P478" s="485"/>
      <c r="Q478" s="485"/>
      <c r="R478" s="485"/>
    </row>
    <row r="479" spans="16:18">
      <c r="P479" s="485"/>
      <c r="Q479" s="485"/>
      <c r="R479" s="485"/>
    </row>
    <row r="480" spans="16:18">
      <c r="P480" s="485"/>
      <c r="Q480" s="485"/>
      <c r="R480" s="485"/>
    </row>
    <row r="481" spans="16:18">
      <c r="P481" s="485"/>
      <c r="Q481" s="485"/>
      <c r="R481" s="485"/>
    </row>
    <row r="482" spans="16:18">
      <c r="P482" s="485"/>
      <c r="Q482" s="485"/>
      <c r="R482" s="485"/>
    </row>
    <row r="483" spans="16:18">
      <c r="P483" s="485"/>
      <c r="Q483" s="485"/>
      <c r="R483" s="485"/>
    </row>
    <row r="484" spans="16:18">
      <c r="P484" s="485"/>
      <c r="Q484" s="485"/>
      <c r="R484" s="485"/>
    </row>
    <row r="485" spans="16:18">
      <c r="P485" s="485"/>
      <c r="Q485" s="485"/>
      <c r="R485" s="485"/>
    </row>
    <row r="486" spans="16:18">
      <c r="P486" s="485"/>
      <c r="Q486" s="485"/>
      <c r="R486" s="485"/>
    </row>
    <row r="487" spans="16:18">
      <c r="P487" s="485"/>
      <c r="Q487" s="485"/>
      <c r="R487" s="485"/>
    </row>
    <row r="488" spans="16:18">
      <c r="P488" s="485"/>
      <c r="Q488" s="485"/>
      <c r="R488" s="485"/>
    </row>
    <row r="489" spans="16:18">
      <c r="P489" s="485"/>
      <c r="Q489" s="485"/>
      <c r="R489" s="485"/>
    </row>
    <row r="490" spans="16:18">
      <c r="P490" s="485"/>
      <c r="Q490" s="485"/>
      <c r="R490" s="485"/>
    </row>
    <row r="491" spans="16:18">
      <c r="P491" s="485"/>
      <c r="Q491" s="485"/>
      <c r="R491" s="485"/>
    </row>
    <row r="492" spans="16:18">
      <c r="P492" s="485"/>
      <c r="Q492" s="485"/>
      <c r="R492" s="485"/>
    </row>
    <row r="493" spans="16:18">
      <c r="P493" s="485"/>
      <c r="Q493" s="485"/>
      <c r="R493" s="485"/>
    </row>
    <row r="494" spans="16:18">
      <c r="P494" s="485"/>
      <c r="Q494" s="485"/>
      <c r="R494" s="485"/>
    </row>
    <row r="495" spans="16:18">
      <c r="P495" s="485"/>
      <c r="Q495" s="485"/>
      <c r="R495" s="485"/>
    </row>
    <row r="496" spans="16:18">
      <c r="P496" s="485"/>
      <c r="Q496" s="485"/>
      <c r="R496" s="485"/>
    </row>
    <row r="497" spans="16:18">
      <c r="P497" s="485"/>
      <c r="Q497" s="485"/>
      <c r="R497" s="485"/>
    </row>
    <row r="498" spans="16:18">
      <c r="P498" s="485"/>
      <c r="Q498" s="485"/>
      <c r="R498" s="485"/>
    </row>
    <row r="499" spans="16:18">
      <c r="P499" s="485"/>
      <c r="Q499" s="485"/>
      <c r="R499" s="485"/>
    </row>
    <row r="500" spans="16:18">
      <c r="P500" s="485"/>
      <c r="Q500" s="485"/>
      <c r="R500" s="485"/>
    </row>
    <row r="501" spans="16:18">
      <c r="P501" s="485"/>
      <c r="Q501" s="485"/>
      <c r="R501" s="485"/>
    </row>
    <row r="502" spans="16:18">
      <c r="P502" s="485"/>
      <c r="Q502" s="485"/>
      <c r="R502" s="485"/>
    </row>
    <row r="503" spans="16:18">
      <c r="P503" s="485"/>
      <c r="Q503" s="485"/>
      <c r="R503" s="485"/>
    </row>
    <row r="504" spans="16:18">
      <c r="P504" s="485"/>
      <c r="Q504" s="485"/>
      <c r="R504" s="485"/>
    </row>
    <row r="505" spans="16:18">
      <c r="P505" s="485"/>
      <c r="Q505" s="485"/>
      <c r="R505" s="485"/>
    </row>
    <row r="506" spans="16:18">
      <c r="P506" s="485"/>
      <c r="Q506" s="485"/>
      <c r="R506" s="485"/>
    </row>
    <row r="507" spans="16:18">
      <c r="P507" s="485"/>
      <c r="Q507" s="485"/>
      <c r="R507" s="485"/>
    </row>
    <row r="508" spans="16:18">
      <c r="P508" s="485"/>
      <c r="Q508" s="485"/>
      <c r="R508" s="485"/>
    </row>
    <row r="509" spans="16:18">
      <c r="P509" s="485"/>
      <c r="Q509" s="485"/>
      <c r="R509" s="485"/>
    </row>
    <row r="510" spans="16:18">
      <c r="P510" s="485"/>
      <c r="Q510" s="485"/>
      <c r="R510" s="485"/>
    </row>
    <row r="511" spans="16:18">
      <c r="P511" s="485"/>
      <c r="Q511" s="485"/>
      <c r="R511" s="485"/>
    </row>
    <row r="512" spans="16:18">
      <c r="P512" s="485"/>
      <c r="Q512" s="485"/>
      <c r="R512" s="485"/>
    </row>
    <row r="513" spans="16:18">
      <c r="P513" s="485"/>
      <c r="Q513" s="485"/>
      <c r="R513" s="485"/>
    </row>
    <row r="514" spans="16:18">
      <c r="P514" s="485"/>
      <c r="Q514" s="485"/>
      <c r="R514" s="485"/>
    </row>
    <row r="515" spans="16:18">
      <c r="P515" s="485"/>
      <c r="Q515" s="485"/>
      <c r="R515" s="485"/>
    </row>
    <row r="516" spans="16:18">
      <c r="P516" s="485"/>
      <c r="Q516" s="485"/>
      <c r="R516" s="485"/>
    </row>
    <row r="517" spans="16:18">
      <c r="P517" s="485"/>
      <c r="Q517" s="485"/>
      <c r="R517" s="485"/>
    </row>
    <row r="518" spans="16:18">
      <c r="P518" s="485"/>
      <c r="Q518" s="485"/>
      <c r="R518" s="485"/>
    </row>
    <row r="519" spans="16:18">
      <c r="P519" s="485"/>
      <c r="Q519" s="485"/>
      <c r="R519" s="485"/>
    </row>
    <row r="520" spans="16:18">
      <c r="P520" s="485"/>
      <c r="Q520" s="485"/>
      <c r="R520" s="485"/>
    </row>
    <row r="521" spans="16:18">
      <c r="P521" s="485"/>
      <c r="Q521" s="485"/>
      <c r="R521" s="485"/>
    </row>
    <row r="522" spans="16:18">
      <c r="P522" s="485"/>
      <c r="Q522" s="485"/>
      <c r="R522" s="485"/>
    </row>
    <row r="523" spans="16:18">
      <c r="P523" s="485"/>
      <c r="Q523" s="485"/>
      <c r="R523" s="485"/>
    </row>
    <row r="524" spans="16:18">
      <c r="P524" s="485"/>
      <c r="Q524" s="485"/>
      <c r="R524" s="485"/>
    </row>
    <row r="525" spans="16:18">
      <c r="P525" s="485"/>
      <c r="Q525" s="485"/>
      <c r="R525" s="485"/>
    </row>
    <row r="526" spans="16:18">
      <c r="P526" s="485"/>
      <c r="Q526" s="485"/>
      <c r="R526" s="485"/>
    </row>
    <row r="527" spans="16:18">
      <c r="P527" s="485"/>
      <c r="Q527" s="485"/>
      <c r="R527" s="485"/>
    </row>
    <row r="528" spans="16:18">
      <c r="P528" s="485"/>
      <c r="Q528" s="485"/>
      <c r="R528" s="485"/>
    </row>
    <row r="529" spans="16:18">
      <c r="P529" s="485"/>
      <c r="Q529" s="485"/>
      <c r="R529" s="485"/>
    </row>
    <row r="530" spans="16:18">
      <c r="P530" s="485"/>
      <c r="Q530" s="485"/>
      <c r="R530" s="485"/>
    </row>
    <row r="531" spans="16:18">
      <c r="P531" s="485"/>
      <c r="Q531" s="485"/>
      <c r="R531" s="485"/>
    </row>
    <row r="532" spans="16:18">
      <c r="P532" s="485"/>
      <c r="Q532" s="485"/>
      <c r="R532" s="485"/>
    </row>
    <row r="533" spans="16:18">
      <c r="P533" s="485"/>
      <c r="Q533" s="485"/>
      <c r="R533" s="485"/>
    </row>
    <row r="534" spans="16:18">
      <c r="P534" s="485"/>
      <c r="Q534" s="485"/>
      <c r="R534" s="485"/>
    </row>
    <row r="535" spans="16:18">
      <c r="P535" s="485"/>
      <c r="Q535" s="485"/>
      <c r="R535" s="485"/>
    </row>
    <row r="536" spans="16:18">
      <c r="P536" s="485"/>
      <c r="Q536" s="485"/>
      <c r="R536" s="485"/>
    </row>
    <row r="537" spans="16:18">
      <c r="P537" s="485"/>
      <c r="Q537" s="485"/>
      <c r="R537" s="485"/>
    </row>
    <row r="538" spans="16:18">
      <c r="P538" s="485"/>
      <c r="Q538" s="485"/>
      <c r="R538" s="485"/>
    </row>
    <row r="539" spans="16:18">
      <c r="P539" s="485"/>
      <c r="Q539" s="485"/>
      <c r="R539" s="485"/>
    </row>
    <row r="540" spans="16:18">
      <c r="P540" s="485"/>
      <c r="Q540" s="485"/>
      <c r="R540" s="485"/>
    </row>
    <row r="541" spans="16:18">
      <c r="P541" s="485"/>
      <c r="Q541" s="485"/>
      <c r="R541" s="485"/>
    </row>
    <row r="542" spans="16:18">
      <c r="P542" s="485"/>
      <c r="Q542" s="485"/>
      <c r="R542" s="485"/>
    </row>
    <row r="543" spans="16:18">
      <c r="P543" s="485"/>
      <c r="Q543" s="485"/>
      <c r="R543" s="485"/>
    </row>
    <row r="544" spans="16:18">
      <c r="P544" s="485"/>
      <c r="Q544" s="485"/>
      <c r="R544" s="485"/>
    </row>
    <row r="545" spans="16:18">
      <c r="P545" s="485"/>
      <c r="Q545" s="485"/>
      <c r="R545" s="485"/>
    </row>
    <row r="546" spans="16:18">
      <c r="P546" s="485"/>
      <c r="Q546" s="485"/>
      <c r="R546" s="485"/>
    </row>
    <row r="547" spans="16:18">
      <c r="P547" s="485"/>
      <c r="Q547" s="485"/>
      <c r="R547" s="485"/>
    </row>
    <row r="548" spans="16:18">
      <c r="P548" s="485"/>
      <c r="Q548" s="485"/>
      <c r="R548" s="485"/>
    </row>
    <row r="549" spans="16:18">
      <c r="P549" s="485"/>
      <c r="Q549" s="485"/>
      <c r="R549" s="485"/>
    </row>
    <row r="550" spans="16:18">
      <c r="P550" s="485"/>
      <c r="Q550" s="485"/>
      <c r="R550" s="485"/>
    </row>
    <row r="551" spans="16:18">
      <c r="P551" s="485"/>
      <c r="Q551" s="485"/>
      <c r="R551" s="485"/>
    </row>
    <row r="552" spans="16:18">
      <c r="P552" s="485"/>
      <c r="Q552" s="485"/>
      <c r="R552" s="485"/>
    </row>
    <row r="553" spans="16:18">
      <c r="P553" s="485"/>
      <c r="Q553" s="485"/>
      <c r="R553" s="485"/>
    </row>
    <row r="554" spans="16:18">
      <c r="P554" s="485"/>
      <c r="Q554" s="485"/>
      <c r="R554" s="485"/>
    </row>
    <row r="555" spans="16:18">
      <c r="P555" s="485"/>
      <c r="Q555" s="485"/>
      <c r="R555" s="485"/>
    </row>
    <row r="556" spans="16:18">
      <c r="P556" s="485"/>
      <c r="Q556" s="485"/>
      <c r="R556" s="485"/>
    </row>
    <row r="557" spans="16:18">
      <c r="P557" s="485"/>
      <c r="Q557" s="485"/>
      <c r="R557" s="485"/>
    </row>
    <row r="558" spans="16:18">
      <c r="P558" s="485"/>
      <c r="Q558" s="485"/>
      <c r="R558" s="485"/>
    </row>
    <row r="559" spans="16:18">
      <c r="P559" s="485"/>
      <c r="Q559" s="485"/>
      <c r="R559" s="485"/>
    </row>
    <row r="560" spans="16:18">
      <c r="P560" s="485"/>
      <c r="Q560" s="485"/>
      <c r="R560" s="485"/>
    </row>
    <row r="561" spans="16:18">
      <c r="P561" s="485"/>
      <c r="Q561" s="485"/>
      <c r="R561" s="485"/>
    </row>
    <row r="562" spans="16:18">
      <c r="P562" s="485"/>
      <c r="Q562" s="485"/>
      <c r="R562" s="485"/>
    </row>
    <row r="563" spans="16:18">
      <c r="P563" s="485"/>
      <c r="Q563" s="485"/>
      <c r="R563" s="485"/>
    </row>
    <row r="564" spans="16:18">
      <c r="P564" s="485"/>
      <c r="Q564" s="485"/>
      <c r="R564" s="485"/>
    </row>
    <row r="565" spans="16:18">
      <c r="P565" s="485"/>
      <c r="Q565" s="485"/>
      <c r="R565" s="485"/>
    </row>
    <row r="566" spans="16:18">
      <c r="P566" s="485"/>
      <c r="Q566" s="485"/>
      <c r="R566" s="485"/>
    </row>
    <row r="567" spans="16:18">
      <c r="P567" s="485"/>
      <c r="Q567" s="485"/>
      <c r="R567" s="485"/>
    </row>
    <row r="568" spans="16:18">
      <c r="P568" s="485"/>
      <c r="Q568" s="485"/>
      <c r="R568" s="485"/>
    </row>
    <row r="569" spans="16:18">
      <c r="P569" s="485"/>
      <c r="Q569" s="485"/>
      <c r="R569" s="485"/>
    </row>
    <row r="570" spans="16:18">
      <c r="P570" s="485"/>
      <c r="Q570" s="485"/>
      <c r="R570" s="485"/>
    </row>
    <row r="571" spans="16:18">
      <c r="P571" s="485"/>
      <c r="Q571" s="485"/>
      <c r="R571" s="485"/>
    </row>
    <row r="572" spans="16:18">
      <c r="P572" s="485"/>
      <c r="Q572" s="485"/>
      <c r="R572" s="485"/>
    </row>
    <row r="573" spans="16:18">
      <c r="P573" s="485"/>
      <c r="Q573" s="485"/>
      <c r="R573" s="485"/>
    </row>
    <row r="574" spans="16:18">
      <c r="P574" s="485"/>
      <c r="Q574" s="485"/>
      <c r="R574" s="485"/>
    </row>
    <row r="575" spans="16:18">
      <c r="P575" s="485"/>
      <c r="Q575" s="485"/>
      <c r="R575" s="485"/>
    </row>
    <row r="576" spans="16:18">
      <c r="P576" s="485"/>
      <c r="Q576" s="485"/>
      <c r="R576" s="485"/>
    </row>
    <row r="577" spans="16:18">
      <c r="P577" s="485"/>
      <c r="Q577" s="485"/>
      <c r="R577" s="485"/>
    </row>
    <row r="578" spans="16:18">
      <c r="P578" s="485"/>
      <c r="Q578" s="485"/>
      <c r="R578" s="485"/>
    </row>
    <row r="579" spans="16:18">
      <c r="P579" s="485"/>
      <c r="Q579" s="485"/>
      <c r="R579" s="485"/>
    </row>
    <row r="580" spans="16:18">
      <c r="P580" s="485"/>
      <c r="Q580" s="485"/>
      <c r="R580" s="485"/>
    </row>
    <row r="581" spans="16:18">
      <c r="P581" s="485"/>
      <c r="Q581" s="485"/>
      <c r="R581" s="485"/>
    </row>
    <row r="582" spans="16:18">
      <c r="P582" s="485"/>
      <c r="Q582" s="485"/>
      <c r="R582" s="485"/>
    </row>
    <row r="583" spans="16:18">
      <c r="P583" s="485"/>
      <c r="Q583" s="485"/>
      <c r="R583" s="485"/>
    </row>
    <row r="584" spans="16:18">
      <c r="P584" s="485"/>
      <c r="Q584" s="485"/>
      <c r="R584" s="485"/>
    </row>
    <row r="585" spans="16:18">
      <c r="P585" s="485"/>
      <c r="Q585" s="485"/>
      <c r="R585" s="485"/>
    </row>
    <row r="586" spans="16:18">
      <c r="P586" s="485"/>
      <c r="Q586" s="485"/>
      <c r="R586" s="485"/>
    </row>
    <row r="587" spans="16:18">
      <c r="P587" s="485"/>
      <c r="Q587" s="485"/>
      <c r="R587" s="485"/>
    </row>
    <row r="588" spans="16:18">
      <c r="P588" s="485"/>
      <c r="Q588" s="485"/>
      <c r="R588" s="485"/>
    </row>
    <row r="589" spans="16:18">
      <c r="P589" s="485"/>
      <c r="Q589" s="485"/>
      <c r="R589" s="485"/>
    </row>
    <row r="590" spans="16:18">
      <c r="P590" s="485"/>
      <c r="Q590" s="485"/>
      <c r="R590" s="485"/>
    </row>
    <row r="591" spans="16:18">
      <c r="P591" s="485"/>
      <c r="Q591" s="485"/>
      <c r="R591" s="485"/>
    </row>
    <row r="592" spans="16:18">
      <c r="P592" s="485"/>
      <c r="Q592" s="485"/>
      <c r="R592" s="485"/>
    </row>
    <row r="593" spans="16:18">
      <c r="P593" s="485"/>
      <c r="Q593" s="485"/>
      <c r="R593" s="485"/>
    </row>
    <row r="594" spans="16:18">
      <c r="P594" s="485"/>
      <c r="Q594" s="485"/>
      <c r="R594" s="485"/>
    </row>
    <row r="595" spans="16:18">
      <c r="P595" s="485"/>
      <c r="Q595" s="485"/>
      <c r="R595" s="485"/>
    </row>
    <row r="596" spans="16:18">
      <c r="P596" s="485"/>
      <c r="Q596" s="485"/>
      <c r="R596" s="485"/>
    </row>
    <row r="597" spans="16:18">
      <c r="P597" s="485"/>
      <c r="Q597" s="485"/>
      <c r="R597" s="485"/>
    </row>
    <row r="598" spans="16:18">
      <c r="P598" s="485"/>
      <c r="Q598" s="485"/>
      <c r="R598" s="485"/>
    </row>
    <row r="599" spans="16:18">
      <c r="P599" s="485"/>
      <c r="Q599" s="485"/>
      <c r="R599" s="485"/>
    </row>
    <row r="600" spans="16:18">
      <c r="P600" s="485"/>
      <c r="Q600" s="485"/>
      <c r="R600" s="485"/>
    </row>
    <row r="601" spans="16:18">
      <c r="P601" s="485"/>
      <c r="Q601" s="485"/>
      <c r="R601" s="485"/>
    </row>
    <row r="602" spans="16:18">
      <c r="P602" s="485"/>
      <c r="Q602" s="485"/>
      <c r="R602" s="485"/>
    </row>
    <row r="603" spans="16:18">
      <c r="P603" s="485"/>
      <c r="Q603" s="485"/>
      <c r="R603" s="485"/>
    </row>
    <row r="604" spans="16:18">
      <c r="P604" s="485"/>
      <c r="Q604" s="485"/>
      <c r="R604" s="485"/>
    </row>
    <row r="605" spans="16:18">
      <c r="P605" s="485"/>
      <c r="Q605" s="485"/>
      <c r="R605" s="485"/>
    </row>
    <row r="606" spans="16:18">
      <c r="P606" s="485"/>
      <c r="Q606" s="485"/>
      <c r="R606" s="485"/>
    </row>
    <row r="607" spans="16:18">
      <c r="P607" s="485"/>
      <c r="Q607" s="485"/>
      <c r="R607" s="485"/>
    </row>
    <row r="608" spans="16:18">
      <c r="P608" s="485"/>
      <c r="Q608" s="485"/>
      <c r="R608" s="485"/>
    </row>
    <row r="609" spans="16:18">
      <c r="P609" s="485"/>
      <c r="Q609" s="485"/>
      <c r="R609" s="485"/>
    </row>
    <row r="610" spans="16:18">
      <c r="P610" s="485"/>
      <c r="Q610" s="485"/>
      <c r="R610" s="485"/>
    </row>
    <row r="611" spans="16:18">
      <c r="P611" s="485"/>
      <c r="Q611" s="485"/>
      <c r="R611" s="485"/>
    </row>
    <row r="612" spans="16:18">
      <c r="P612" s="485"/>
      <c r="Q612" s="485"/>
      <c r="R612" s="485"/>
    </row>
    <row r="613" spans="16:18">
      <c r="P613" s="485"/>
      <c r="Q613" s="485"/>
      <c r="R613" s="485"/>
    </row>
    <row r="614" spans="16:18">
      <c r="P614" s="485"/>
      <c r="Q614" s="485"/>
      <c r="R614" s="485"/>
    </row>
    <row r="615" spans="16:18">
      <c r="P615" s="485"/>
      <c r="Q615" s="485"/>
      <c r="R615" s="485"/>
    </row>
    <row r="616" spans="16:18">
      <c r="P616" s="485"/>
      <c r="Q616" s="485"/>
      <c r="R616" s="485"/>
    </row>
    <row r="617" spans="16:18">
      <c r="P617" s="485"/>
      <c r="Q617" s="485"/>
      <c r="R617" s="485"/>
    </row>
    <row r="618" spans="16:18">
      <c r="P618" s="485"/>
      <c r="Q618" s="485"/>
      <c r="R618" s="485"/>
    </row>
    <row r="619" spans="16:18">
      <c r="P619" s="485"/>
      <c r="Q619" s="485"/>
      <c r="R619" s="485"/>
    </row>
    <row r="620" spans="16:18">
      <c r="P620" s="485"/>
      <c r="Q620" s="485"/>
      <c r="R620" s="485"/>
    </row>
    <row r="621" spans="16:18">
      <c r="P621" s="485"/>
      <c r="Q621" s="485"/>
      <c r="R621" s="485"/>
    </row>
    <row r="622" spans="16:18">
      <c r="P622" s="485"/>
      <c r="Q622" s="485"/>
      <c r="R622" s="485"/>
    </row>
    <row r="623" spans="16:18">
      <c r="P623" s="485"/>
      <c r="Q623" s="485"/>
      <c r="R623" s="485"/>
    </row>
    <row r="624" spans="16:18">
      <c r="P624" s="485"/>
      <c r="Q624" s="485"/>
      <c r="R624" s="485"/>
    </row>
    <row r="625" spans="16:18">
      <c r="P625" s="485"/>
      <c r="Q625" s="485"/>
      <c r="R625" s="485"/>
    </row>
    <row r="626" spans="16:18">
      <c r="P626" s="485"/>
      <c r="Q626" s="485"/>
      <c r="R626" s="485"/>
    </row>
    <row r="627" spans="16:18">
      <c r="P627" s="485"/>
      <c r="Q627" s="485"/>
      <c r="R627" s="485"/>
    </row>
    <row r="628" spans="16:18">
      <c r="P628" s="485"/>
      <c r="Q628" s="485"/>
      <c r="R628" s="485"/>
    </row>
    <row r="629" spans="16:18">
      <c r="P629" s="485"/>
      <c r="Q629" s="485"/>
      <c r="R629" s="485"/>
    </row>
    <row r="630" spans="16:18">
      <c r="P630" s="485"/>
      <c r="Q630" s="485"/>
      <c r="R630" s="485"/>
    </row>
    <row r="631" spans="16:18">
      <c r="P631" s="485"/>
      <c r="Q631" s="485"/>
      <c r="R631" s="485"/>
    </row>
    <row r="632" spans="16:18">
      <c r="P632" s="485"/>
      <c r="Q632" s="485"/>
      <c r="R632" s="485"/>
    </row>
    <row r="633" spans="16:18">
      <c r="P633" s="485"/>
      <c r="Q633" s="485"/>
      <c r="R633" s="485"/>
    </row>
    <row r="634" spans="16:18">
      <c r="P634" s="485"/>
      <c r="Q634" s="485"/>
      <c r="R634" s="485"/>
    </row>
    <row r="635" spans="16:18">
      <c r="P635" s="485"/>
      <c r="Q635" s="485"/>
      <c r="R635" s="485"/>
    </row>
    <row r="636" spans="16:18">
      <c r="P636" s="485"/>
      <c r="Q636" s="485"/>
      <c r="R636" s="485"/>
    </row>
    <row r="637" spans="16:18">
      <c r="P637" s="485"/>
      <c r="Q637" s="485"/>
      <c r="R637" s="485"/>
    </row>
    <row r="638" spans="16:18">
      <c r="P638" s="485"/>
      <c r="Q638" s="485"/>
      <c r="R638" s="485"/>
    </row>
    <row r="639" spans="16:18">
      <c r="P639" s="485"/>
      <c r="Q639" s="485"/>
      <c r="R639" s="485"/>
    </row>
    <row r="640" spans="16:18">
      <c r="P640" s="485"/>
      <c r="Q640" s="485"/>
      <c r="R640" s="485"/>
    </row>
    <row r="641" spans="16:18">
      <c r="P641" s="485"/>
      <c r="Q641" s="485"/>
      <c r="R641" s="485"/>
    </row>
    <row r="642" spans="16:18">
      <c r="P642" s="485"/>
      <c r="Q642" s="485"/>
      <c r="R642" s="485"/>
    </row>
    <row r="643" spans="16:18">
      <c r="P643" s="485"/>
      <c r="Q643" s="485"/>
      <c r="R643" s="485"/>
    </row>
    <row r="644" spans="16:18">
      <c r="P644" s="485"/>
      <c r="Q644" s="485"/>
      <c r="R644" s="485"/>
    </row>
    <row r="645" spans="16:18">
      <c r="P645" s="485"/>
      <c r="Q645" s="485"/>
      <c r="R645" s="485"/>
    </row>
    <row r="646" spans="16:18">
      <c r="P646" s="485"/>
      <c r="Q646" s="485"/>
      <c r="R646" s="485"/>
    </row>
    <row r="647" spans="16:18">
      <c r="P647" s="485"/>
      <c r="Q647" s="485"/>
      <c r="R647" s="485"/>
    </row>
    <row r="648" spans="16:18">
      <c r="P648" s="485"/>
      <c r="Q648" s="485"/>
      <c r="R648" s="485"/>
    </row>
    <row r="649" spans="16:18">
      <c r="P649" s="485"/>
      <c r="Q649" s="485"/>
      <c r="R649" s="485"/>
    </row>
    <row r="650" spans="16:18">
      <c r="P650" s="485"/>
      <c r="Q650" s="485"/>
      <c r="R650" s="485"/>
    </row>
    <row r="651" spans="16:18">
      <c r="P651" s="485"/>
      <c r="Q651" s="485"/>
      <c r="R651" s="485"/>
    </row>
    <row r="652" spans="16:18">
      <c r="P652" s="485"/>
      <c r="Q652" s="485"/>
      <c r="R652" s="485"/>
    </row>
    <row r="653" spans="16:18">
      <c r="P653" s="485"/>
      <c r="Q653" s="485"/>
      <c r="R653" s="485"/>
    </row>
    <row r="654" spans="16:18">
      <c r="P654" s="485"/>
      <c r="Q654" s="485"/>
      <c r="R654" s="485"/>
    </row>
    <row r="655" spans="16:18">
      <c r="P655" s="485"/>
      <c r="Q655" s="485"/>
      <c r="R655" s="485"/>
    </row>
    <row r="656" spans="16:18">
      <c r="P656" s="485"/>
      <c r="Q656" s="485"/>
      <c r="R656" s="485"/>
    </row>
    <row r="657" spans="16:18">
      <c r="P657" s="485"/>
      <c r="Q657" s="485"/>
      <c r="R657" s="485"/>
    </row>
    <row r="658" spans="16:18">
      <c r="P658" s="485"/>
      <c r="Q658" s="485"/>
      <c r="R658" s="485"/>
    </row>
    <row r="659" spans="16:18">
      <c r="P659" s="485"/>
      <c r="Q659" s="485"/>
      <c r="R659" s="485"/>
    </row>
    <row r="660" spans="16:18">
      <c r="P660" s="485"/>
      <c r="Q660" s="485"/>
      <c r="R660" s="485"/>
    </row>
    <row r="661" spans="16:18">
      <c r="P661" s="485"/>
      <c r="Q661" s="485"/>
      <c r="R661" s="485"/>
    </row>
    <row r="662" spans="16:18">
      <c r="P662" s="485"/>
      <c r="Q662" s="485"/>
      <c r="R662" s="485"/>
    </row>
    <row r="663" spans="16:18">
      <c r="P663" s="485"/>
      <c r="Q663" s="485"/>
      <c r="R663" s="485"/>
    </row>
    <row r="664" spans="16:18">
      <c r="P664" s="485"/>
      <c r="Q664" s="485"/>
      <c r="R664" s="485"/>
    </row>
    <row r="665" spans="16:18">
      <c r="P665" s="485"/>
      <c r="Q665" s="485"/>
      <c r="R665" s="485"/>
    </row>
    <row r="666" spans="16:18">
      <c r="P666" s="485"/>
      <c r="Q666" s="485"/>
      <c r="R666" s="485"/>
    </row>
    <row r="667" spans="16:18">
      <c r="P667" s="485"/>
      <c r="Q667" s="485"/>
      <c r="R667" s="485"/>
    </row>
    <row r="668" spans="16:18">
      <c r="P668" s="485"/>
      <c r="Q668" s="485"/>
      <c r="R668" s="485"/>
    </row>
    <row r="669" spans="16:18">
      <c r="P669" s="485"/>
      <c r="Q669" s="485"/>
      <c r="R669" s="485"/>
    </row>
    <row r="670" spans="16:18">
      <c r="P670" s="485"/>
      <c r="Q670" s="485"/>
      <c r="R670" s="485"/>
    </row>
    <row r="671" spans="16:18">
      <c r="P671" s="485"/>
      <c r="Q671" s="485"/>
      <c r="R671" s="485"/>
    </row>
    <row r="672" spans="16:18">
      <c r="P672" s="485"/>
      <c r="Q672" s="485"/>
      <c r="R672" s="485"/>
    </row>
    <row r="673" spans="16:18">
      <c r="P673" s="485"/>
      <c r="Q673" s="485"/>
      <c r="R673" s="485"/>
    </row>
    <row r="674" spans="16:18">
      <c r="P674" s="485"/>
      <c r="Q674" s="485"/>
      <c r="R674" s="485"/>
    </row>
    <row r="675" spans="16:18">
      <c r="P675" s="485"/>
      <c r="Q675" s="485"/>
      <c r="R675" s="485"/>
    </row>
    <row r="676" spans="16:18">
      <c r="P676" s="485"/>
      <c r="Q676" s="485"/>
      <c r="R676" s="485"/>
    </row>
    <row r="677" spans="16:18">
      <c r="P677" s="485"/>
      <c r="Q677" s="485"/>
      <c r="R677" s="485"/>
    </row>
    <row r="678" spans="16:18">
      <c r="P678" s="485"/>
      <c r="Q678" s="485"/>
      <c r="R678" s="485"/>
    </row>
    <row r="679" spans="16:18">
      <c r="P679" s="485"/>
      <c r="Q679" s="485"/>
      <c r="R679" s="485"/>
    </row>
    <row r="680" spans="16:18">
      <c r="P680" s="485"/>
      <c r="Q680" s="485"/>
      <c r="R680" s="485"/>
    </row>
    <row r="681" spans="16:18">
      <c r="P681" s="485"/>
      <c r="Q681" s="485"/>
      <c r="R681" s="485"/>
    </row>
    <row r="682" spans="16:18">
      <c r="P682" s="485"/>
      <c r="Q682" s="485"/>
      <c r="R682" s="485"/>
    </row>
    <row r="683" spans="16:18">
      <c r="P683" s="485"/>
      <c r="Q683" s="485"/>
      <c r="R683" s="485"/>
    </row>
    <row r="684" spans="16:18">
      <c r="P684" s="485"/>
      <c r="Q684" s="485"/>
      <c r="R684" s="485"/>
    </row>
    <row r="685" spans="16:18">
      <c r="P685" s="485"/>
      <c r="Q685" s="485"/>
      <c r="R685" s="485"/>
    </row>
    <row r="686" spans="16:18">
      <c r="P686" s="485"/>
      <c r="Q686" s="485"/>
      <c r="R686" s="485"/>
    </row>
    <row r="687" spans="16:18">
      <c r="P687" s="485"/>
      <c r="Q687" s="485"/>
      <c r="R687" s="485"/>
    </row>
    <row r="688" spans="16:18">
      <c r="P688" s="485"/>
      <c r="Q688" s="485"/>
      <c r="R688" s="485"/>
    </row>
    <row r="689" spans="16:18">
      <c r="P689" s="485"/>
      <c r="Q689" s="485"/>
      <c r="R689" s="485"/>
    </row>
    <row r="690" spans="16:18">
      <c r="P690" s="485"/>
      <c r="Q690" s="485"/>
      <c r="R690" s="485"/>
    </row>
    <row r="691" spans="16:18">
      <c r="P691" s="485"/>
      <c r="Q691" s="485"/>
      <c r="R691" s="485"/>
    </row>
    <row r="692" spans="16:18">
      <c r="P692" s="485"/>
      <c r="Q692" s="485"/>
      <c r="R692" s="485"/>
    </row>
    <row r="693" spans="16:18">
      <c r="P693" s="485"/>
      <c r="Q693" s="485"/>
      <c r="R693" s="485"/>
    </row>
    <row r="694" spans="16:18">
      <c r="P694" s="485"/>
      <c r="Q694" s="485"/>
      <c r="R694" s="485"/>
    </row>
    <row r="695" spans="16:18">
      <c r="P695" s="485"/>
      <c r="Q695" s="485"/>
      <c r="R695" s="485"/>
    </row>
    <row r="696" spans="16:18">
      <c r="P696" s="485"/>
      <c r="Q696" s="485"/>
      <c r="R696" s="485"/>
    </row>
    <row r="697" spans="16:18">
      <c r="P697" s="485"/>
      <c r="Q697" s="485"/>
      <c r="R697" s="485"/>
    </row>
    <row r="698" spans="16:18">
      <c r="P698" s="485"/>
      <c r="Q698" s="485"/>
      <c r="R698" s="485"/>
    </row>
    <row r="699" spans="16:18">
      <c r="P699" s="485"/>
      <c r="Q699" s="485"/>
      <c r="R699" s="485"/>
    </row>
    <row r="700" spans="16:18">
      <c r="P700" s="485"/>
      <c r="Q700" s="485"/>
      <c r="R700" s="485"/>
    </row>
    <row r="701" spans="16:18">
      <c r="P701" s="485"/>
      <c r="Q701" s="485"/>
      <c r="R701" s="485"/>
    </row>
    <row r="702" spans="16:18">
      <c r="P702" s="485"/>
      <c r="Q702" s="485"/>
      <c r="R702" s="485"/>
    </row>
    <row r="703" spans="16:18">
      <c r="P703" s="485"/>
      <c r="Q703" s="485"/>
      <c r="R703" s="485"/>
    </row>
    <row r="704" spans="16:18">
      <c r="P704" s="485"/>
      <c r="Q704" s="485"/>
      <c r="R704" s="485"/>
    </row>
    <row r="705" spans="16:18">
      <c r="P705" s="485"/>
      <c r="Q705" s="485"/>
      <c r="R705" s="485"/>
    </row>
    <row r="706" spans="16:18">
      <c r="P706" s="485"/>
      <c r="Q706" s="485"/>
      <c r="R706" s="485"/>
    </row>
    <row r="707" spans="16:18">
      <c r="P707" s="485"/>
      <c r="Q707" s="485"/>
      <c r="R707" s="485"/>
    </row>
    <row r="708" spans="16:18">
      <c r="P708" s="485"/>
      <c r="Q708" s="485"/>
      <c r="R708" s="485"/>
    </row>
    <row r="709" spans="16:18">
      <c r="P709" s="485"/>
      <c r="Q709" s="485"/>
      <c r="R709" s="485"/>
    </row>
    <row r="710" spans="16:18">
      <c r="P710" s="485"/>
      <c r="Q710" s="485"/>
      <c r="R710" s="485"/>
    </row>
    <row r="711" spans="16:18">
      <c r="P711" s="485"/>
      <c r="Q711" s="485"/>
      <c r="R711" s="485"/>
    </row>
    <row r="712" spans="16:18">
      <c r="P712" s="485"/>
      <c r="Q712" s="485"/>
      <c r="R712" s="485"/>
    </row>
    <row r="713" spans="16:18">
      <c r="P713" s="485"/>
      <c r="Q713" s="485"/>
      <c r="R713" s="485"/>
    </row>
    <row r="714" spans="16:18">
      <c r="P714" s="485"/>
      <c r="Q714" s="485"/>
      <c r="R714" s="485"/>
    </row>
    <row r="715" spans="16:18">
      <c r="P715" s="485"/>
      <c r="Q715" s="485"/>
      <c r="R715" s="485"/>
    </row>
    <row r="716" spans="16:18">
      <c r="P716" s="485"/>
      <c r="Q716" s="485"/>
      <c r="R716" s="485"/>
    </row>
    <row r="717" spans="16:18">
      <c r="P717" s="485"/>
      <c r="Q717" s="485"/>
      <c r="R717" s="485"/>
    </row>
    <row r="718" spans="16:18">
      <c r="P718" s="485"/>
      <c r="Q718" s="485"/>
      <c r="R718" s="485"/>
    </row>
    <row r="719" spans="16:18">
      <c r="P719" s="485"/>
      <c r="Q719" s="485"/>
      <c r="R719" s="485"/>
    </row>
    <row r="720" spans="16:18">
      <c r="P720" s="485"/>
      <c r="Q720" s="485"/>
      <c r="R720" s="485"/>
    </row>
    <row r="721" spans="16:18">
      <c r="P721" s="485"/>
      <c r="Q721" s="485"/>
      <c r="R721" s="485"/>
    </row>
    <row r="722" spans="16:18">
      <c r="P722" s="485"/>
      <c r="Q722" s="485"/>
      <c r="R722" s="485"/>
    </row>
    <row r="723" spans="16:18">
      <c r="P723" s="485"/>
      <c r="Q723" s="485"/>
      <c r="R723" s="485"/>
    </row>
    <row r="724" spans="16:18">
      <c r="P724" s="485"/>
      <c r="Q724" s="485"/>
      <c r="R724" s="485"/>
    </row>
    <row r="725" spans="16:18">
      <c r="P725" s="485"/>
      <c r="Q725" s="485"/>
      <c r="R725" s="485"/>
    </row>
    <row r="726" spans="16:18">
      <c r="P726" s="485"/>
      <c r="Q726" s="485"/>
      <c r="R726" s="485"/>
    </row>
    <row r="727" spans="16:18">
      <c r="P727" s="485"/>
      <c r="Q727" s="485"/>
      <c r="R727" s="485"/>
    </row>
    <row r="728" spans="16:18">
      <c r="P728" s="485"/>
      <c r="Q728" s="485"/>
      <c r="R728" s="485"/>
    </row>
    <row r="729" spans="16:18">
      <c r="P729" s="485"/>
      <c r="Q729" s="485"/>
      <c r="R729" s="485"/>
    </row>
    <row r="730" spans="16:18">
      <c r="P730" s="485"/>
      <c r="Q730" s="485"/>
      <c r="R730" s="485"/>
    </row>
    <row r="731" spans="16:18">
      <c r="P731" s="485"/>
      <c r="Q731" s="485"/>
      <c r="R731" s="485"/>
    </row>
    <row r="732" spans="16:18">
      <c r="P732" s="485"/>
      <c r="Q732" s="485"/>
      <c r="R732" s="485"/>
    </row>
    <row r="733" spans="16:18">
      <c r="P733" s="485"/>
      <c r="Q733" s="485"/>
      <c r="R733" s="485"/>
    </row>
    <row r="734" spans="16:18">
      <c r="P734" s="485"/>
      <c r="Q734" s="485"/>
      <c r="R734" s="485"/>
    </row>
    <row r="735" spans="16:18">
      <c r="P735" s="485"/>
      <c r="Q735" s="485"/>
      <c r="R735" s="485"/>
    </row>
    <row r="736" spans="16:18">
      <c r="P736" s="485"/>
      <c r="Q736" s="485"/>
      <c r="R736" s="485"/>
    </row>
    <row r="737" spans="16:18">
      <c r="P737" s="485"/>
      <c r="Q737" s="485"/>
      <c r="R737" s="485"/>
    </row>
    <row r="738" spans="16:18">
      <c r="P738" s="485"/>
      <c r="Q738" s="485"/>
      <c r="R738" s="485"/>
    </row>
    <row r="739" spans="16:18">
      <c r="P739" s="485"/>
      <c r="Q739" s="485"/>
      <c r="R739" s="485"/>
    </row>
    <row r="740" spans="16:18">
      <c r="P740" s="485"/>
      <c r="Q740" s="485"/>
      <c r="R740" s="485"/>
    </row>
    <row r="741" spans="16:18">
      <c r="P741" s="485"/>
      <c r="Q741" s="485"/>
      <c r="R741" s="485"/>
    </row>
    <row r="742" spans="16:18">
      <c r="P742" s="485"/>
      <c r="Q742" s="485"/>
      <c r="R742" s="485"/>
    </row>
    <row r="743" spans="16:18">
      <c r="P743" s="485"/>
      <c r="Q743" s="485"/>
      <c r="R743" s="485"/>
    </row>
    <row r="744" spans="16:18">
      <c r="P744" s="485"/>
      <c r="Q744" s="485"/>
      <c r="R744" s="485"/>
    </row>
    <row r="745" spans="16:18">
      <c r="P745" s="485"/>
      <c r="Q745" s="485"/>
      <c r="R745" s="485"/>
    </row>
    <row r="746" spans="16:18">
      <c r="P746" s="485"/>
      <c r="Q746" s="485"/>
      <c r="R746" s="485"/>
    </row>
    <row r="747" spans="16:18">
      <c r="P747" s="485"/>
      <c r="Q747" s="485"/>
      <c r="R747" s="485"/>
    </row>
    <row r="748" spans="16:18">
      <c r="P748" s="485"/>
      <c r="Q748" s="485"/>
      <c r="R748" s="485"/>
    </row>
    <row r="749" spans="16:18">
      <c r="P749" s="485"/>
      <c r="Q749" s="485"/>
      <c r="R749" s="485"/>
    </row>
    <row r="750" spans="16:18">
      <c r="P750" s="485"/>
      <c r="Q750" s="485"/>
      <c r="R750" s="485"/>
    </row>
    <row r="751" spans="16:18">
      <c r="P751" s="485"/>
      <c r="Q751" s="485"/>
      <c r="R751" s="485"/>
    </row>
    <row r="752" spans="16:18">
      <c r="P752" s="485"/>
      <c r="Q752" s="485"/>
      <c r="R752" s="485"/>
    </row>
    <row r="753" spans="16:18">
      <c r="P753" s="485"/>
      <c r="Q753" s="485"/>
      <c r="R753" s="485"/>
    </row>
    <row r="754" spans="16:18">
      <c r="P754" s="485"/>
      <c r="Q754" s="485"/>
      <c r="R754" s="485"/>
    </row>
    <row r="755" spans="16:18">
      <c r="P755" s="485"/>
      <c r="Q755" s="485"/>
      <c r="R755" s="485"/>
    </row>
    <row r="756" spans="16:18">
      <c r="P756" s="485"/>
      <c r="Q756" s="485"/>
      <c r="R756" s="485"/>
    </row>
    <row r="757" spans="16:18">
      <c r="P757" s="485"/>
      <c r="Q757" s="485"/>
      <c r="R757" s="485"/>
    </row>
    <row r="758" spans="16:18">
      <c r="P758" s="485"/>
      <c r="Q758" s="485"/>
      <c r="R758" s="485"/>
    </row>
    <row r="759" spans="16:18">
      <c r="P759" s="485"/>
      <c r="Q759" s="485"/>
      <c r="R759" s="485"/>
    </row>
    <row r="760" spans="16:18">
      <c r="P760" s="485"/>
      <c r="Q760" s="485"/>
      <c r="R760" s="485"/>
    </row>
    <row r="761" spans="16:18">
      <c r="P761" s="485"/>
      <c r="Q761" s="485"/>
      <c r="R761" s="485"/>
    </row>
    <row r="762" spans="16:18">
      <c r="P762" s="485"/>
      <c r="Q762" s="485"/>
      <c r="R762" s="485"/>
    </row>
    <row r="763" spans="16:18">
      <c r="P763" s="485"/>
      <c r="Q763" s="485"/>
      <c r="R763" s="485"/>
    </row>
    <row r="764" spans="16:18">
      <c r="P764" s="485"/>
      <c r="Q764" s="485"/>
      <c r="R764" s="485"/>
    </row>
    <row r="765" spans="16:18">
      <c r="P765" s="485"/>
      <c r="Q765" s="485"/>
      <c r="R765" s="485"/>
    </row>
    <row r="766" spans="16:18">
      <c r="P766" s="485"/>
      <c r="Q766" s="485"/>
      <c r="R766" s="485"/>
    </row>
    <row r="767" spans="16:18">
      <c r="P767" s="485"/>
      <c r="Q767" s="485"/>
      <c r="R767" s="485"/>
    </row>
    <row r="768" spans="16:18">
      <c r="P768" s="485"/>
      <c r="Q768" s="485"/>
      <c r="R768" s="485"/>
    </row>
    <row r="769" spans="16:18">
      <c r="P769" s="485"/>
      <c r="Q769" s="485"/>
      <c r="R769" s="485"/>
    </row>
    <row r="770" spans="16:18">
      <c r="P770" s="485"/>
      <c r="Q770" s="485"/>
      <c r="R770" s="485"/>
    </row>
    <row r="771" spans="16:18">
      <c r="P771" s="485"/>
      <c r="Q771" s="485"/>
      <c r="R771" s="485"/>
    </row>
    <row r="772" spans="16:18">
      <c r="P772" s="485"/>
      <c r="Q772" s="485"/>
      <c r="R772" s="485"/>
    </row>
    <row r="773" spans="16:18">
      <c r="P773" s="485"/>
      <c r="Q773" s="485"/>
      <c r="R773" s="485"/>
    </row>
    <row r="774" spans="16:18">
      <c r="P774" s="485"/>
      <c r="Q774" s="485"/>
      <c r="R774" s="485"/>
    </row>
    <row r="775" spans="16:18">
      <c r="P775" s="485"/>
      <c r="Q775" s="485"/>
      <c r="R775" s="485"/>
    </row>
    <row r="776" spans="16:18">
      <c r="P776" s="485"/>
      <c r="Q776" s="485"/>
      <c r="R776" s="485"/>
    </row>
    <row r="777" spans="16:18">
      <c r="P777" s="485"/>
      <c r="Q777" s="485"/>
      <c r="R777" s="485"/>
    </row>
    <row r="778" spans="16:18">
      <c r="P778" s="485"/>
      <c r="Q778" s="485"/>
      <c r="R778" s="485"/>
    </row>
    <row r="779" spans="16:18">
      <c r="P779" s="485"/>
      <c r="Q779" s="485"/>
      <c r="R779" s="485"/>
    </row>
    <row r="780" spans="16:18">
      <c r="P780" s="485"/>
      <c r="Q780" s="485"/>
      <c r="R780" s="485"/>
    </row>
    <row r="781" spans="16:18">
      <c r="P781" s="485"/>
      <c r="Q781" s="485"/>
      <c r="R781" s="485"/>
    </row>
    <row r="782" spans="16:18">
      <c r="P782" s="485"/>
      <c r="Q782" s="485"/>
      <c r="R782" s="485"/>
    </row>
    <row r="783" spans="16:18">
      <c r="P783" s="485"/>
      <c r="Q783" s="485"/>
      <c r="R783" s="485"/>
    </row>
    <row r="784" spans="16:18">
      <c r="P784" s="485"/>
      <c r="Q784" s="485"/>
      <c r="R784" s="485"/>
    </row>
    <row r="785" spans="16:18">
      <c r="P785" s="485"/>
      <c r="Q785" s="485"/>
      <c r="R785" s="485"/>
    </row>
    <row r="786" spans="16:18">
      <c r="P786" s="485"/>
      <c r="Q786" s="485"/>
      <c r="R786" s="485"/>
    </row>
    <row r="787" spans="16:18">
      <c r="P787" s="485"/>
      <c r="Q787" s="485"/>
      <c r="R787" s="485"/>
    </row>
    <row r="788" spans="16:18">
      <c r="P788" s="485"/>
      <c r="Q788" s="485"/>
      <c r="R788" s="485"/>
    </row>
    <row r="789" spans="16:18">
      <c r="P789" s="485"/>
      <c r="Q789" s="485"/>
      <c r="R789" s="485"/>
    </row>
    <row r="790" spans="16:18">
      <c r="P790" s="485"/>
      <c r="Q790" s="485"/>
      <c r="R790" s="485"/>
    </row>
    <row r="791" spans="16:18">
      <c r="P791" s="485"/>
      <c r="Q791" s="485"/>
      <c r="R791" s="485"/>
    </row>
    <row r="792" spans="16:18">
      <c r="P792" s="485"/>
      <c r="Q792" s="485"/>
      <c r="R792" s="485"/>
    </row>
    <row r="793" spans="16:18">
      <c r="P793" s="485"/>
      <c r="Q793" s="485"/>
      <c r="R793" s="485"/>
    </row>
    <row r="794" spans="16:18">
      <c r="P794" s="485"/>
      <c r="Q794" s="485"/>
      <c r="R794" s="485"/>
    </row>
    <row r="795" spans="16:18">
      <c r="P795" s="485"/>
      <c r="Q795" s="485"/>
      <c r="R795" s="485"/>
    </row>
    <row r="796" spans="16:18">
      <c r="P796" s="485"/>
      <c r="Q796" s="485"/>
      <c r="R796" s="485"/>
    </row>
    <row r="797" spans="16:18">
      <c r="P797" s="485"/>
      <c r="Q797" s="485"/>
      <c r="R797" s="485"/>
    </row>
    <row r="798" spans="16:18">
      <c r="P798" s="485"/>
      <c r="Q798" s="485"/>
      <c r="R798" s="485"/>
    </row>
    <row r="799" spans="16:18">
      <c r="P799" s="485"/>
      <c r="Q799" s="485"/>
      <c r="R799" s="485"/>
    </row>
    <row r="800" spans="16:18">
      <c r="P800" s="485"/>
      <c r="Q800" s="485"/>
      <c r="R800" s="485"/>
    </row>
    <row r="801" spans="16:18">
      <c r="P801" s="485"/>
      <c r="Q801" s="485"/>
      <c r="R801" s="485"/>
    </row>
    <row r="802" spans="16:18">
      <c r="P802" s="485"/>
      <c r="Q802" s="485"/>
      <c r="R802" s="485"/>
    </row>
    <row r="803" spans="16:18">
      <c r="P803" s="485"/>
      <c r="Q803" s="485"/>
      <c r="R803" s="485"/>
    </row>
    <row r="804" spans="16:18">
      <c r="P804" s="485"/>
      <c r="Q804" s="485"/>
      <c r="R804" s="485"/>
    </row>
    <row r="805" spans="16:18">
      <c r="P805" s="485"/>
      <c r="Q805" s="485"/>
      <c r="R805" s="485"/>
    </row>
    <row r="806" spans="16:18">
      <c r="P806" s="485"/>
      <c r="Q806" s="485"/>
      <c r="R806" s="485"/>
    </row>
    <row r="807" spans="16:18">
      <c r="P807" s="485"/>
      <c r="Q807" s="485"/>
      <c r="R807" s="485"/>
    </row>
    <row r="808" spans="16:18">
      <c r="P808" s="485"/>
      <c r="Q808" s="485"/>
      <c r="R808" s="485"/>
    </row>
    <row r="809" spans="16:18">
      <c r="P809" s="485"/>
      <c r="Q809" s="485"/>
      <c r="R809" s="485"/>
    </row>
    <row r="810" spans="16:18">
      <c r="P810" s="485"/>
      <c r="Q810" s="485"/>
      <c r="R810" s="485"/>
    </row>
    <row r="811" spans="16:18">
      <c r="P811" s="485"/>
      <c r="Q811" s="485"/>
      <c r="R811" s="485"/>
    </row>
    <row r="812" spans="16:18">
      <c r="P812" s="485"/>
      <c r="Q812" s="485"/>
      <c r="R812" s="485"/>
    </row>
    <row r="813" spans="16:18">
      <c r="P813" s="485"/>
      <c r="Q813" s="485"/>
      <c r="R813" s="485"/>
    </row>
    <row r="814" spans="16:18">
      <c r="P814" s="485"/>
      <c r="Q814" s="485"/>
      <c r="R814" s="485"/>
    </row>
    <row r="815" spans="16:18">
      <c r="P815" s="485"/>
      <c r="Q815" s="485"/>
      <c r="R815" s="485"/>
    </row>
    <row r="816" spans="16:18">
      <c r="P816" s="485"/>
      <c r="Q816" s="485"/>
      <c r="R816" s="485"/>
    </row>
    <row r="817" spans="16:18">
      <c r="P817" s="485"/>
      <c r="Q817" s="485"/>
      <c r="R817" s="485"/>
    </row>
    <row r="818" spans="16:18">
      <c r="P818" s="485"/>
      <c r="Q818" s="485"/>
      <c r="R818" s="485"/>
    </row>
    <row r="819" spans="16:18">
      <c r="P819" s="485"/>
      <c r="Q819" s="485"/>
      <c r="R819" s="485"/>
    </row>
    <row r="820" spans="16:18">
      <c r="P820" s="485"/>
      <c r="Q820" s="485"/>
      <c r="R820" s="485"/>
    </row>
    <row r="821" spans="16:18">
      <c r="P821" s="485"/>
      <c r="Q821" s="485"/>
      <c r="R821" s="485"/>
    </row>
    <row r="822" spans="16:18">
      <c r="P822" s="485"/>
      <c r="Q822" s="485"/>
      <c r="R822" s="485"/>
    </row>
    <row r="823" spans="16:18">
      <c r="P823" s="485"/>
      <c r="Q823" s="485"/>
      <c r="R823" s="485"/>
    </row>
    <row r="824" spans="16:18">
      <c r="P824" s="485"/>
      <c r="Q824" s="485"/>
      <c r="R824" s="485"/>
    </row>
    <row r="825" spans="16:18">
      <c r="P825" s="485"/>
      <c r="Q825" s="485"/>
      <c r="R825" s="485"/>
    </row>
    <row r="826" spans="16:18">
      <c r="P826" s="485"/>
      <c r="Q826" s="485"/>
      <c r="R826" s="485"/>
    </row>
    <row r="827" spans="16:18">
      <c r="P827" s="485"/>
      <c r="Q827" s="485"/>
      <c r="R827" s="485"/>
    </row>
    <row r="828" spans="16:18">
      <c r="P828" s="485"/>
      <c r="Q828" s="485"/>
      <c r="R828" s="485"/>
    </row>
    <row r="829" spans="16:18">
      <c r="P829" s="485"/>
      <c r="Q829" s="485"/>
      <c r="R829" s="485"/>
    </row>
    <row r="830" spans="16:18">
      <c r="P830" s="485"/>
      <c r="Q830" s="485"/>
      <c r="R830" s="485"/>
    </row>
    <row r="831" spans="16:18">
      <c r="P831" s="485"/>
      <c r="Q831" s="485"/>
      <c r="R831" s="485"/>
    </row>
    <row r="832" spans="16:18">
      <c r="P832" s="485"/>
      <c r="Q832" s="485"/>
      <c r="R832" s="485"/>
    </row>
    <row r="833" spans="16:18">
      <c r="P833" s="485"/>
      <c r="Q833" s="485"/>
      <c r="R833" s="485"/>
    </row>
    <row r="834" spans="16:18">
      <c r="P834" s="485"/>
      <c r="Q834" s="485"/>
      <c r="R834" s="485"/>
    </row>
    <row r="835" spans="16:18">
      <c r="P835" s="485"/>
      <c r="Q835" s="485"/>
      <c r="R835" s="485"/>
    </row>
    <row r="836" spans="16:18">
      <c r="P836" s="485"/>
      <c r="Q836" s="485"/>
      <c r="R836" s="485"/>
    </row>
    <row r="837" spans="16:18">
      <c r="P837" s="485"/>
      <c r="Q837" s="485"/>
      <c r="R837" s="485"/>
    </row>
    <row r="838" spans="16:18">
      <c r="P838" s="485"/>
      <c r="Q838" s="485"/>
      <c r="R838" s="485"/>
    </row>
    <row r="839" spans="16:18">
      <c r="P839" s="485"/>
      <c r="Q839" s="485"/>
      <c r="R839" s="485"/>
    </row>
    <row r="840" spans="16:18">
      <c r="P840" s="485"/>
      <c r="Q840" s="485"/>
      <c r="R840" s="485"/>
    </row>
    <row r="841" spans="16:18">
      <c r="P841" s="485"/>
      <c r="Q841" s="485"/>
      <c r="R841" s="485"/>
    </row>
    <row r="842" spans="16:18">
      <c r="P842" s="485"/>
      <c r="Q842" s="485"/>
      <c r="R842" s="485"/>
    </row>
    <row r="843" spans="16:18">
      <c r="P843" s="485"/>
      <c r="Q843" s="485"/>
      <c r="R843" s="485"/>
    </row>
    <row r="844" spans="16:18">
      <c r="P844" s="485"/>
      <c r="Q844" s="485"/>
      <c r="R844" s="485"/>
    </row>
    <row r="845" spans="16:18">
      <c r="P845" s="485"/>
      <c r="Q845" s="485"/>
      <c r="R845" s="485"/>
    </row>
    <row r="846" spans="16:18">
      <c r="P846" s="485"/>
      <c r="Q846" s="485"/>
      <c r="R846" s="485"/>
    </row>
    <row r="847" spans="16:18">
      <c r="P847" s="485"/>
      <c r="Q847" s="485"/>
      <c r="R847" s="485"/>
    </row>
    <row r="848" spans="16:18">
      <c r="P848" s="485"/>
      <c r="Q848" s="485"/>
      <c r="R848" s="485"/>
    </row>
    <row r="849" spans="16:18">
      <c r="P849" s="485"/>
      <c r="Q849" s="485"/>
      <c r="R849" s="485"/>
    </row>
    <row r="850" spans="16:18">
      <c r="P850" s="485"/>
      <c r="Q850" s="485"/>
      <c r="R850" s="485"/>
    </row>
    <row r="851" spans="16:18">
      <c r="P851" s="485"/>
      <c r="Q851" s="485"/>
      <c r="R851" s="485"/>
    </row>
    <row r="852" spans="16:18">
      <c r="P852" s="485"/>
      <c r="Q852" s="485"/>
      <c r="R852" s="485"/>
    </row>
    <row r="853" spans="16:18">
      <c r="P853" s="485"/>
      <c r="Q853" s="485"/>
      <c r="R853" s="485"/>
    </row>
    <row r="854" spans="16:18">
      <c r="P854" s="485"/>
      <c r="Q854" s="485"/>
      <c r="R854" s="485"/>
    </row>
    <row r="855" spans="16:18">
      <c r="P855" s="485"/>
      <c r="Q855" s="485"/>
      <c r="R855" s="485"/>
    </row>
    <row r="856" spans="16:18">
      <c r="P856" s="485"/>
      <c r="Q856" s="485"/>
      <c r="R856" s="485"/>
    </row>
    <row r="857" spans="16:18">
      <c r="P857" s="485"/>
      <c r="Q857" s="485"/>
      <c r="R857" s="485"/>
    </row>
    <row r="858" spans="16:18">
      <c r="P858" s="485"/>
      <c r="Q858" s="485"/>
      <c r="R858" s="485"/>
    </row>
    <row r="859" spans="16:18">
      <c r="P859" s="485"/>
      <c r="Q859" s="485"/>
      <c r="R859" s="485"/>
    </row>
    <row r="860" spans="16:18">
      <c r="P860" s="485"/>
      <c r="Q860" s="485"/>
      <c r="R860" s="485"/>
    </row>
    <row r="861" spans="16:18">
      <c r="P861" s="485"/>
      <c r="Q861" s="485"/>
      <c r="R861" s="485"/>
    </row>
    <row r="862" spans="16:18">
      <c r="P862" s="485"/>
      <c r="Q862" s="485"/>
      <c r="R862" s="485"/>
    </row>
    <row r="863" spans="16:18">
      <c r="P863" s="485"/>
      <c r="Q863" s="485"/>
      <c r="R863" s="485"/>
    </row>
    <row r="864" spans="16:18">
      <c r="P864" s="485"/>
      <c r="Q864" s="485"/>
      <c r="R864" s="485"/>
    </row>
    <row r="865" spans="16:18">
      <c r="P865" s="485"/>
      <c r="Q865" s="485"/>
      <c r="R865" s="485"/>
    </row>
    <row r="866" spans="16:18">
      <c r="P866" s="485"/>
      <c r="Q866" s="485"/>
      <c r="R866" s="485"/>
    </row>
    <row r="867" spans="16:18">
      <c r="P867" s="485"/>
      <c r="Q867" s="485"/>
      <c r="R867" s="485"/>
    </row>
    <row r="868" spans="16:18">
      <c r="P868" s="485"/>
      <c r="Q868" s="485"/>
      <c r="R868" s="485"/>
    </row>
    <row r="869" spans="16:18">
      <c r="P869" s="485"/>
      <c r="Q869" s="485"/>
      <c r="R869" s="485"/>
    </row>
    <row r="870" spans="16:18">
      <c r="P870" s="485"/>
      <c r="Q870" s="485"/>
      <c r="R870" s="485"/>
    </row>
    <row r="871" spans="16:18">
      <c r="P871" s="485"/>
      <c r="Q871" s="485"/>
      <c r="R871" s="485"/>
    </row>
    <row r="872" spans="16:18">
      <c r="P872" s="485"/>
      <c r="Q872" s="485"/>
      <c r="R872" s="485"/>
    </row>
    <row r="873" spans="16:18">
      <c r="P873" s="485"/>
      <c r="Q873" s="485"/>
      <c r="R873" s="485"/>
    </row>
    <row r="874" spans="16:18">
      <c r="P874" s="485"/>
      <c r="Q874" s="485"/>
      <c r="R874" s="485"/>
    </row>
    <row r="875" spans="16:18">
      <c r="P875" s="485"/>
      <c r="Q875" s="485"/>
      <c r="R875" s="485"/>
    </row>
    <row r="876" spans="16:18">
      <c r="P876" s="485"/>
      <c r="Q876" s="485"/>
      <c r="R876" s="485"/>
    </row>
    <row r="877" spans="16:18">
      <c r="P877" s="485"/>
      <c r="Q877" s="485"/>
      <c r="R877" s="485"/>
    </row>
    <row r="878" spans="16:18">
      <c r="P878" s="485"/>
      <c r="Q878" s="485"/>
      <c r="R878" s="485"/>
    </row>
    <row r="879" spans="16:18">
      <c r="P879" s="485"/>
      <c r="Q879" s="485"/>
      <c r="R879" s="485"/>
    </row>
    <row r="880" spans="16:18">
      <c r="P880" s="485"/>
      <c r="Q880" s="485"/>
      <c r="R880" s="485"/>
    </row>
    <row r="881" spans="16:18">
      <c r="P881" s="485"/>
      <c r="Q881" s="485"/>
      <c r="R881" s="485"/>
    </row>
    <row r="882" spans="16:18">
      <c r="P882" s="485"/>
      <c r="Q882" s="485"/>
      <c r="R882" s="485"/>
    </row>
    <row r="883" spans="16:18">
      <c r="P883" s="485"/>
      <c r="Q883" s="485"/>
      <c r="R883" s="485"/>
    </row>
    <row r="884" spans="16:18">
      <c r="P884" s="485"/>
      <c r="Q884" s="485"/>
      <c r="R884" s="485"/>
    </row>
    <row r="885" spans="16:18">
      <c r="P885" s="485"/>
      <c r="Q885" s="485"/>
      <c r="R885" s="485"/>
    </row>
    <row r="886" spans="16:18">
      <c r="P886" s="485"/>
      <c r="Q886" s="485"/>
      <c r="R886" s="485"/>
    </row>
    <row r="887" spans="16:18">
      <c r="P887" s="485"/>
      <c r="Q887" s="485"/>
      <c r="R887" s="485"/>
    </row>
    <row r="888" spans="16:18">
      <c r="P888" s="485"/>
      <c r="Q888" s="485"/>
      <c r="R888" s="485"/>
    </row>
    <row r="889" spans="16:18">
      <c r="P889" s="485"/>
      <c r="Q889" s="485"/>
      <c r="R889" s="485"/>
    </row>
    <row r="890" spans="16:18">
      <c r="P890" s="485"/>
      <c r="Q890" s="485"/>
      <c r="R890" s="485"/>
    </row>
    <row r="891" spans="16:18">
      <c r="P891" s="485"/>
      <c r="Q891" s="485"/>
      <c r="R891" s="485"/>
    </row>
    <row r="892" spans="16:18">
      <c r="P892" s="485"/>
      <c r="Q892" s="485"/>
      <c r="R892" s="485"/>
    </row>
    <row r="893" spans="16:18">
      <c r="P893" s="485"/>
      <c r="Q893" s="485"/>
      <c r="R893" s="485"/>
    </row>
    <row r="894" spans="16:18">
      <c r="P894" s="485"/>
      <c r="Q894" s="485"/>
      <c r="R894" s="485"/>
    </row>
    <row r="895" spans="16:18">
      <c r="P895" s="485"/>
      <c r="Q895" s="485"/>
      <c r="R895" s="485"/>
    </row>
    <row r="896" spans="16:18">
      <c r="P896" s="485"/>
      <c r="Q896" s="485"/>
      <c r="R896" s="485"/>
    </row>
    <row r="897" spans="16:18">
      <c r="P897" s="485"/>
      <c r="Q897" s="485"/>
      <c r="R897" s="485"/>
    </row>
    <row r="898" spans="16:18">
      <c r="P898" s="485"/>
      <c r="Q898" s="485"/>
      <c r="R898" s="485"/>
    </row>
    <row r="899" spans="16:18">
      <c r="P899" s="485"/>
      <c r="Q899" s="485"/>
      <c r="R899" s="485"/>
    </row>
    <row r="900" spans="16:18">
      <c r="P900" s="485"/>
      <c r="Q900" s="485"/>
      <c r="R900" s="485"/>
    </row>
    <row r="901" spans="16:18">
      <c r="P901" s="485"/>
      <c r="Q901" s="485"/>
      <c r="R901" s="485"/>
    </row>
    <row r="902" spans="16:18">
      <c r="P902" s="485"/>
      <c r="Q902" s="485"/>
      <c r="R902" s="485"/>
    </row>
    <row r="903" spans="16:18">
      <c r="P903" s="485"/>
      <c r="Q903" s="485"/>
      <c r="R903" s="485"/>
    </row>
    <row r="904" spans="16:18">
      <c r="P904" s="485"/>
      <c r="Q904" s="485"/>
      <c r="R904" s="485"/>
    </row>
    <row r="905" spans="16:18">
      <c r="P905" s="485"/>
      <c r="Q905" s="485"/>
      <c r="R905" s="485"/>
    </row>
    <row r="906" spans="16:18">
      <c r="P906" s="485"/>
      <c r="Q906" s="485"/>
      <c r="R906" s="485"/>
    </row>
    <row r="907" spans="16:18">
      <c r="P907" s="485"/>
      <c r="Q907" s="485"/>
      <c r="R907" s="485"/>
    </row>
    <row r="908" spans="16:18">
      <c r="P908" s="485"/>
      <c r="Q908" s="485"/>
      <c r="R908" s="485"/>
    </row>
    <row r="909" spans="16:18">
      <c r="P909" s="485"/>
      <c r="Q909" s="485"/>
      <c r="R909" s="485"/>
    </row>
    <row r="910" spans="16:18">
      <c r="P910" s="485"/>
      <c r="Q910" s="485"/>
      <c r="R910" s="485"/>
    </row>
    <row r="911" spans="16:18">
      <c r="P911" s="485"/>
      <c r="Q911" s="485"/>
      <c r="R911" s="485"/>
    </row>
    <row r="912" spans="16:18">
      <c r="P912" s="485"/>
      <c r="Q912" s="485"/>
      <c r="R912" s="485"/>
    </row>
    <row r="913" spans="16:18">
      <c r="P913" s="485"/>
      <c r="Q913" s="485"/>
      <c r="R913" s="485"/>
    </row>
    <row r="914" spans="16:18">
      <c r="P914" s="485"/>
      <c r="Q914" s="485"/>
      <c r="R914" s="485"/>
    </row>
    <row r="915" spans="16:18">
      <c r="P915" s="485"/>
      <c r="Q915" s="485"/>
      <c r="R915" s="485"/>
    </row>
    <row r="916" spans="16:18">
      <c r="P916" s="485"/>
      <c r="Q916" s="485"/>
      <c r="R916" s="485"/>
    </row>
    <row r="917" spans="16:18">
      <c r="P917" s="485"/>
      <c r="Q917" s="485"/>
      <c r="R917" s="485"/>
    </row>
    <row r="918" spans="16:18">
      <c r="P918" s="485"/>
      <c r="Q918" s="485"/>
      <c r="R918" s="485"/>
    </row>
    <row r="919" spans="16:18">
      <c r="P919" s="485"/>
      <c r="Q919" s="485"/>
      <c r="R919" s="485"/>
    </row>
    <row r="920" spans="16:18">
      <c r="P920" s="485"/>
      <c r="Q920" s="485"/>
      <c r="R920" s="485"/>
    </row>
    <row r="921" spans="16:18">
      <c r="P921" s="485"/>
      <c r="Q921" s="485"/>
      <c r="R921" s="485"/>
    </row>
    <row r="922" spans="16:18">
      <c r="P922" s="485"/>
      <c r="Q922" s="485"/>
      <c r="R922" s="485"/>
    </row>
    <row r="923" spans="16:18">
      <c r="P923" s="485"/>
      <c r="Q923" s="485"/>
      <c r="R923" s="485"/>
    </row>
    <row r="924" spans="16:18">
      <c r="P924" s="485"/>
      <c r="Q924" s="485"/>
      <c r="R924" s="485"/>
    </row>
    <row r="925" spans="16:18">
      <c r="P925" s="485"/>
      <c r="Q925" s="485"/>
      <c r="R925" s="485"/>
    </row>
    <row r="926" spans="16:18">
      <c r="P926" s="485"/>
      <c r="Q926" s="485"/>
      <c r="R926" s="485"/>
    </row>
    <row r="927" spans="16:18">
      <c r="P927" s="485"/>
      <c r="Q927" s="485"/>
      <c r="R927" s="485"/>
    </row>
    <row r="928" spans="16:18">
      <c r="P928" s="485"/>
      <c r="Q928" s="485"/>
      <c r="R928" s="485"/>
    </row>
    <row r="929" spans="16:18">
      <c r="P929" s="485"/>
      <c r="Q929" s="485"/>
      <c r="R929" s="485"/>
    </row>
    <row r="930" spans="16:18">
      <c r="P930" s="485"/>
      <c r="Q930" s="485"/>
      <c r="R930" s="485"/>
    </row>
    <row r="931" spans="16:18">
      <c r="P931" s="485"/>
      <c r="Q931" s="485"/>
      <c r="R931" s="485"/>
    </row>
    <row r="932" spans="16:18">
      <c r="P932" s="485"/>
      <c r="Q932" s="485"/>
      <c r="R932" s="485"/>
    </row>
    <row r="933" spans="16:18">
      <c r="P933" s="485"/>
      <c r="Q933" s="485"/>
      <c r="R933" s="485"/>
    </row>
    <row r="934" spans="16:18">
      <c r="P934" s="485"/>
      <c r="Q934" s="485"/>
      <c r="R934" s="485"/>
    </row>
    <row r="935" spans="16:18">
      <c r="P935" s="485"/>
      <c r="Q935" s="485"/>
      <c r="R935" s="485"/>
    </row>
    <row r="936" spans="16:18">
      <c r="P936" s="485"/>
      <c r="Q936" s="485"/>
      <c r="R936" s="485"/>
    </row>
    <row r="937" spans="16:18">
      <c r="P937" s="485"/>
      <c r="Q937" s="485"/>
      <c r="R937" s="485"/>
    </row>
    <row r="938" spans="16:18">
      <c r="P938" s="485"/>
      <c r="Q938" s="485"/>
      <c r="R938" s="485"/>
    </row>
    <row r="939" spans="16:18">
      <c r="P939" s="485"/>
      <c r="Q939" s="485"/>
      <c r="R939" s="485"/>
    </row>
    <row r="940" spans="16:18">
      <c r="P940" s="485"/>
      <c r="Q940" s="485"/>
      <c r="R940" s="485"/>
    </row>
    <row r="941" spans="16:18">
      <c r="P941" s="485"/>
      <c r="Q941" s="485"/>
      <c r="R941" s="485"/>
    </row>
    <row r="942" spans="16:18">
      <c r="P942" s="485"/>
      <c r="Q942" s="485"/>
      <c r="R942" s="485"/>
    </row>
    <row r="943" spans="16:18">
      <c r="P943" s="485"/>
      <c r="Q943" s="485"/>
      <c r="R943" s="485"/>
    </row>
    <row r="944" spans="16:18">
      <c r="P944" s="485"/>
      <c r="Q944" s="485"/>
      <c r="R944" s="485"/>
    </row>
    <row r="945" spans="16:18">
      <c r="P945" s="485"/>
      <c r="Q945" s="485"/>
      <c r="R945" s="485"/>
    </row>
    <row r="946" spans="16:18">
      <c r="P946" s="485"/>
      <c r="Q946" s="485"/>
      <c r="R946" s="485"/>
    </row>
    <row r="947" spans="16:18">
      <c r="P947" s="485"/>
      <c r="Q947" s="485"/>
      <c r="R947" s="485"/>
    </row>
    <row r="948" spans="16:18">
      <c r="P948" s="485"/>
      <c r="Q948" s="485"/>
      <c r="R948" s="485"/>
    </row>
    <row r="949" spans="16:18">
      <c r="P949" s="485"/>
      <c r="Q949" s="485"/>
      <c r="R949" s="485"/>
    </row>
    <row r="950" spans="16:18">
      <c r="P950" s="485"/>
      <c r="Q950" s="485"/>
      <c r="R950" s="485"/>
    </row>
    <row r="951" spans="16:18">
      <c r="P951" s="485"/>
      <c r="Q951" s="485"/>
      <c r="R951" s="485"/>
    </row>
    <row r="952" spans="16:18">
      <c r="P952" s="485"/>
      <c r="Q952" s="485"/>
      <c r="R952" s="485"/>
    </row>
    <row r="953" spans="16:18">
      <c r="P953" s="485"/>
      <c r="Q953" s="485"/>
      <c r="R953" s="485"/>
    </row>
    <row r="954" spans="16:18">
      <c r="P954" s="485"/>
      <c r="Q954" s="485"/>
      <c r="R954" s="485"/>
    </row>
    <row r="955" spans="16:18">
      <c r="P955" s="485"/>
      <c r="Q955" s="485"/>
      <c r="R955" s="485"/>
    </row>
    <row r="956" spans="16:18">
      <c r="P956" s="485"/>
      <c r="Q956" s="485"/>
      <c r="R956" s="485"/>
    </row>
    <row r="957" spans="16:18">
      <c r="P957" s="485"/>
      <c r="Q957" s="485"/>
      <c r="R957" s="485"/>
    </row>
    <row r="958" spans="16:18">
      <c r="P958" s="485"/>
      <c r="Q958" s="485"/>
      <c r="R958" s="485"/>
    </row>
    <row r="959" spans="16:18">
      <c r="P959" s="485"/>
      <c r="Q959" s="485"/>
      <c r="R959" s="485"/>
    </row>
    <row r="960" spans="16:18">
      <c r="P960" s="485"/>
      <c r="Q960" s="485"/>
      <c r="R960" s="485"/>
    </row>
    <row r="961" spans="16:18">
      <c r="P961" s="485"/>
      <c r="Q961" s="485"/>
      <c r="R961" s="485"/>
    </row>
    <row r="962" spans="16:18">
      <c r="P962" s="485"/>
      <c r="Q962" s="485"/>
      <c r="R962" s="485"/>
    </row>
    <row r="963" spans="16:18">
      <c r="P963" s="485"/>
      <c r="Q963" s="485"/>
      <c r="R963" s="485"/>
    </row>
    <row r="964" spans="16:18">
      <c r="P964" s="485"/>
      <c r="Q964" s="485"/>
      <c r="R964" s="485"/>
    </row>
    <row r="965" spans="16:18">
      <c r="P965" s="485"/>
      <c r="Q965" s="485"/>
      <c r="R965" s="485"/>
    </row>
    <row r="966" spans="16:18">
      <c r="P966" s="485"/>
      <c r="Q966" s="485"/>
      <c r="R966" s="485"/>
    </row>
    <row r="967" spans="16:18">
      <c r="P967" s="485"/>
      <c r="Q967" s="485"/>
      <c r="R967" s="485"/>
    </row>
    <row r="968" spans="16:18">
      <c r="P968" s="485"/>
      <c r="Q968" s="485"/>
      <c r="R968" s="485"/>
    </row>
    <row r="969" spans="16:18">
      <c r="P969" s="485"/>
      <c r="Q969" s="485"/>
      <c r="R969" s="485"/>
    </row>
    <row r="970" spans="16:18">
      <c r="P970" s="485"/>
      <c r="Q970" s="485"/>
      <c r="R970" s="485"/>
    </row>
    <row r="971" spans="16:18">
      <c r="P971" s="485"/>
      <c r="Q971" s="485"/>
      <c r="R971" s="485"/>
    </row>
    <row r="972" spans="16:18">
      <c r="P972" s="485"/>
      <c r="Q972" s="485"/>
      <c r="R972" s="485"/>
    </row>
    <row r="973" spans="16:18">
      <c r="P973" s="485"/>
      <c r="Q973" s="485"/>
      <c r="R973" s="485"/>
    </row>
    <row r="974" spans="16:18">
      <c r="P974" s="485"/>
      <c r="Q974" s="485"/>
      <c r="R974" s="485"/>
    </row>
    <row r="975" spans="16:18">
      <c r="P975" s="485"/>
      <c r="Q975" s="485"/>
      <c r="R975" s="485"/>
    </row>
    <row r="976" spans="16:18">
      <c r="P976" s="485"/>
      <c r="Q976" s="485"/>
      <c r="R976" s="485"/>
    </row>
    <row r="977" spans="16:18">
      <c r="P977" s="485"/>
      <c r="Q977" s="485"/>
      <c r="R977" s="485"/>
    </row>
    <row r="978" spans="16:18">
      <c r="P978" s="485"/>
      <c r="Q978" s="485"/>
      <c r="R978" s="485"/>
    </row>
    <row r="979" spans="16:18">
      <c r="P979" s="485"/>
      <c r="Q979" s="485"/>
      <c r="R979" s="485"/>
    </row>
    <row r="980" spans="16:18">
      <c r="P980" s="485"/>
      <c r="Q980" s="485"/>
      <c r="R980" s="485"/>
    </row>
    <row r="981" spans="16:18">
      <c r="P981" s="485"/>
      <c r="Q981" s="485"/>
      <c r="R981" s="485"/>
    </row>
    <row r="982" spans="16:18">
      <c r="P982" s="485"/>
      <c r="Q982" s="485"/>
      <c r="R982" s="485"/>
    </row>
    <row r="983" spans="16:18">
      <c r="P983" s="485"/>
      <c r="Q983" s="485"/>
      <c r="R983" s="485"/>
    </row>
    <row r="984" spans="16:18">
      <c r="P984" s="485"/>
      <c r="Q984" s="485"/>
      <c r="R984" s="485"/>
    </row>
    <row r="985" spans="16:18">
      <c r="P985" s="485"/>
      <c r="Q985" s="485"/>
      <c r="R985" s="485"/>
    </row>
    <row r="986" spans="16:18">
      <c r="P986" s="485"/>
      <c r="Q986" s="485"/>
      <c r="R986" s="485"/>
    </row>
    <row r="987" spans="16:18">
      <c r="P987" s="485"/>
      <c r="Q987" s="485"/>
      <c r="R987" s="485"/>
    </row>
    <row r="988" spans="16:18">
      <c r="P988" s="485"/>
      <c r="Q988" s="485"/>
      <c r="R988" s="485"/>
    </row>
    <row r="989" spans="16:18">
      <c r="P989" s="485"/>
      <c r="Q989" s="485"/>
      <c r="R989" s="485"/>
    </row>
    <row r="990" spans="16:18">
      <c r="P990" s="485"/>
      <c r="Q990" s="485"/>
      <c r="R990" s="485"/>
    </row>
    <row r="991" spans="16:18">
      <c r="P991" s="485"/>
      <c r="Q991" s="485"/>
      <c r="R991" s="485"/>
    </row>
    <row r="992" spans="16:18">
      <c r="P992" s="485"/>
      <c r="Q992" s="485"/>
      <c r="R992" s="485"/>
    </row>
    <row r="993" spans="16:18">
      <c r="P993" s="485"/>
      <c r="Q993" s="485"/>
      <c r="R993" s="485"/>
    </row>
    <row r="994" spans="16:18">
      <c r="P994" s="485"/>
      <c r="Q994" s="485"/>
      <c r="R994" s="485"/>
    </row>
    <row r="995" spans="16:18">
      <c r="P995" s="485"/>
      <c r="Q995" s="485"/>
      <c r="R995" s="485"/>
    </row>
    <row r="996" spans="16:18">
      <c r="P996" s="485"/>
      <c r="Q996" s="485"/>
      <c r="R996" s="485"/>
    </row>
    <row r="997" spans="16:18">
      <c r="P997" s="485"/>
      <c r="Q997" s="485"/>
      <c r="R997" s="485"/>
    </row>
    <row r="998" spans="16:18">
      <c r="P998" s="485"/>
      <c r="Q998" s="485"/>
      <c r="R998" s="485"/>
    </row>
    <row r="999" spans="16:18">
      <c r="P999" s="485"/>
      <c r="Q999" s="485"/>
      <c r="R999" s="485"/>
    </row>
    <row r="1000" spans="16:18">
      <c r="P1000" s="485"/>
      <c r="Q1000" s="485"/>
      <c r="R1000" s="485"/>
    </row>
    <row r="1001" spans="16:18">
      <c r="P1001" s="485"/>
      <c r="Q1001" s="485"/>
      <c r="R1001" s="485"/>
    </row>
    <row r="1002" spans="16:18">
      <c r="P1002" s="485"/>
      <c r="Q1002" s="485"/>
      <c r="R1002" s="485"/>
    </row>
    <row r="1003" spans="16:18">
      <c r="P1003" s="485"/>
      <c r="Q1003" s="485"/>
      <c r="R1003" s="485"/>
    </row>
    <row r="1004" spans="16:18">
      <c r="P1004" s="485"/>
      <c r="Q1004" s="485"/>
      <c r="R1004" s="485"/>
    </row>
    <row r="1005" spans="16:18">
      <c r="P1005" s="485"/>
      <c r="Q1005" s="485"/>
      <c r="R1005" s="485"/>
    </row>
    <row r="1006" spans="16:18">
      <c r="P1006" s="485"/>
      <c r="Q1006" s="485"/>
      <c r="R1006" s="485"/>
    </row>
    <row r="1007" spans="16:18">
      <c r="P1007" s="485"/>
      <c r="Q1007" s="485"/>
      <c r="R1007" s="485"/>
    </row>
    <row r="1008" spans="16:18">
      <c r="P1008" s="485"/>
      <c r="Q1008" s="485"/>
      <c r="R1008" s="485"/>
    </row>
    <row r="1009" spans="16:18">
      <c r="P1009" s="485"/>
      <c r="Q1009" s="485"/>
      <c r="R1009" s="485"/>
    </row>
    <row r="1010" spans="16:18">
      <c r="P1010" s="485"/>
      <c r="Q1010" s="485"/>
      <c r="R1010" s="485"/>
    </row>
    <row r="1011" spans="16:18">
      <c r="P1011" s="485"/>
      <c r="Q1011" s="485"/>
      <c r="R1011" s="485"/>
    </row>
    <row r="1012" spans="16:18">
      <c r="P1012" s="485"/>
      <c r="Q1012" s="485"/>
      <c r="R1012" s="485"/>
    </row>
    <row r="1013" spans="16:18">
      <c r="P1013" s="485"/>
      <c r="Q1013" s="485"/>
      <c r="R1013" s="485"/>
    </row>
    <row r="1014" spans="16:18">
      <c r="P1014" s="485"/>
      <c r="Q1014" s="485"/>
      <c r="R1014" s="485"/>
    </row>
    <row r="1015" spans="16:18">
      <c r="P1015" s="485"/>
      <c r="Q1015" s="485"/>
      <c r="R1015" s="485"/>
    </row>
    <row r="1016" spans="16:18">
      <c r="P1016" s="485"/>
      <c r="Q1016" s="485"/>
      <c r="R1016" s="485"/>
    </row>
    <row r="1017" spans="16:18">
      <c r="P1017" s="485"/>
      <c r="Q1017" s="485"/>
      <c r="R1017" s="485"/>
    </row>
    <row r="1018" spans="16:18">
      <c r="P1018" s="485"/>
      <c r="Q1018" s="485"/>
      <c r="R1018" s="485"/>
    </row>
    <row r="1019" spans="16:18">
      <c r="P1019" s="485"/>
      <c r="Q1019" s="485"/>
      <c r="R1019" s="485"/>
    </row>
    <row r="1020" spans="16:18">
      <c r="P1020" s="485"/>
      <c r="Q1020" s="485"/>
      <c r="R1020" s="485"/>
    </row>
    <row r="1021" spans="16:18">
      <c r="P1021" s="485"/>
      <c r="Q1021" s="485"/>
      <c r="R1021" s="485"/>
    </row>
    <row r="1022" spans="16:18">
      <c r="P1022" s="485"/>
      <c r="Q1022" s="485"/>
      <c r="R1022" s="485"/>
    </row>
    <row r="1023" spans="16:18">
      <c r="P1023" s="485"/>
      <c r="Q1023" s="485"/>
      <c r="R1023" s="485"/>
    </row>
    <row r="1024" spans="16:18">
      <c r="P1024" s="485"/>
      <c r="Q1024" s="485"/>
      <c r="R1024" s="485"/>
    </row>
    <row r="1025" spans="16:18">
      <c r="P1025" s="485"/>
      <c r="Q1025" s="485"/>
      <c r="R1025" s="485"/>
    </row>
    <row r="1026" spans="16:18">
      <c r="P1026" s="485"/>
      <c r="Q1026" s="485"/>
      <c r="R1026" s="485"/>
    </row>
    <row r="1027" spans="16:18">
      <c r="P1027" s="485"/>
      <c r="Q1027" s="485"/>
      <c r="R1027" s="485"/>
    </row>
    <row r="1028" spans="16:18">
      <c r="P1028" s="485"/>
      <c r="Q1028" s="485"/>
      <c r="R1028" s="485"/>
    </row>
    <row r="1029" spans="16:18">
      <c r="P1029" s="485"/>
      <c r="Q1029" s="485"/>
      <c r="R1029" s="485"/>
    </row>
    <row r="1030" spans="16:18">
      <c r="P1030" s="485"/>
      <c r="Q1030" s="485"/>
      <c r="R1030" s="485"/>
    </row>
    <row r="1031" spans="16:18">
      <c r="P1031" s="485"/>
      <c r="Q1031" s="485"/>
      <c r="R1031" s="485"/>
    </row>
    <row r="1032" spans="16:18">
      <c r="P1032" s="485"/>
      <c r="Q1032" s="485"/>
      <c r="R1032" s="485"/>
    </row>
    <row r="1033" spans="16:18">
      <c r="P1033" s="485"/>
      <c r="Q1033" s="485"/>
      <c r="R1033" s="485"/>
    </row>
    <row r="1034" spans="16:18">
      <c r="P1034" s="485"/>
      <c r="Q1034" s="485"/>
      <c r="R1034" s="485"/>
    </row>
    <row r="1035" spans="16:18">
      <c r="P1035" s="485"/>
      <c r="Q1035" s="485"/>
      <c r="R1035" s="485"/>
    </row>
    <row r="1036" spans="16:18">
      <c r="P1036" s="485"/>
      <c r="Q1036" s="485"/>
      <c r="R1036" s="485"/>
    </row>
    <row r="1037" spans="16:18">
      <c r="P1037" s="485"/>
      <c r="Q1037" s="485"/>
      <c r="R1037" s="485"/>
    </row>
    <row r="1038" spans="16:18">
      <c r="P1038" s="485"/>
      <c r="Q1038" s="485"/>
      <c r="R1038" s="485"/>
    </row>
    <row r="1039" spans="16:18">
      <c r="P1039" s="485"/>
      <c r="Q1039" s="485"/>
      <c r="R1039" s="485"/>
    </row>
    <row r="1040" spans="16:18">
      <c r="P1040" s="485"/>
      <c r="Q1040" s="485"/>
      <c r="R1040" s="485"/>
    </row>
    <row r="1041" spans="16:18">
      <c r="P1041" s="485"/>
      <c r="Q1041" s="485"/>
      <c r="R1041" s="485"/>
    </row>
    <row r="1042" spans="16:18">
      <c r="P1042" s="485"/>
      <c r="Q1042" s="485"/>
      <c r="R1042" s="485"/>
    </row>
    <row r="1043" spans="16:18">
      <c r="P1043" s="485"/>
      <c r="Q1043" s="485"/>
      <c r="R1043" s="485"/>
    </row>
    <row r="1044" spans="16:18">
      <c r="P1044" s="485"/>
      <c r="Q1044" s="485"/>
      <c r="R1044" s="485"/>
    </row>
    <row r="1045" spans="16:18">
      <c r="P1045" s="485"/>
      <c r="Q1045" s="485"/>
      <c r="R1045" s="485"/>
    </row>
    <row r="1046" spans="16:18">
      <c r="P1046" s="485"/>
      <c r="Q1046" s="485"/>
      <c r="R1046" s="485"/>
    </row>
    <row r="1047" spans="16:18">
      <c r="P1047" s="485"/>
      <c r="Q1047" s="485"/>
      <c r="R1047" s="485"/>
    </row>
    <row r="1048" spans="16:18">
      <c r="P1048" s="485"/>
      <c r="Q1048" s="485"/>
      <c r="R1048" s="485"/>
    </row>
    <row r="1049" spans="16:18">
      <c r="P1049" s="485"/>
      <c r="Q1049" s="485"/>
      <c r="R1049" s="485"/>
    </row>
    <row r="1050" spans="16:18">
      <c r="P1050" s="485"/>
      <c r="Q1050" s="485"/>
      <c r="R1050" s="485"/>
    </row>
    <row r="1051" spans="16:18">
      <c r="P1051" s="485"/>
      <c r="Q1051" s="485"/>
      <c r="R1051" s="485"/>
    </row>
    <row r="1052" spans="16:18">
      <c r="P1052" s="485"/>
      <c r="Q1052" s="485"/>
      <c r="R1052" s="485"/>
    </row>
    <row r="1053" spans="16:18">
      <c r="P1053" s="485"/>
      <c r="Q1053" s="485"/>
      <c r="R1053" s="485"/>
    </row>
    <row r="1054" spans="16:18">
      <c r="P1054" s="485"/>
      <c r="Q1054" s="485"/>
      <c r="R1054" s="485"/>
    </row>
    <row r="1055" spans="16:18">
      <c r="P1055" s="485"/>
      <c r="Q1055" s="485"/>
      <c r="R1055" s="485"/>
    </row>
    <row r="1056" spans="16:18">
      <c r="P1056" s="485"/>
      <c r="Q1056" s="485"/>
      <c r="R1056" s="485"/>
    </row>
    <row r="1057" spans="16:18">
      <c r="P1057" s="485"/>
      <c r="Q1057" s="485"/>
      <c r="R1057" s="485"/>
    </row>
    <row r="1058" spans="16:18">
      <c r="P1058" s="485"/>
      <c r="Q1058" s="485"/>
      <c r="R1058" s="485"/>
    </row>
    <row r="1059" spans="16:18">
      <c r="P1059" s="485"/>
      <c r="Q1059" s="485"/>
      <c r="R1059" s="485"/>
    </row>
    <row r="1060" spans="16:18">
      <c r="P1060" s="485"/>
      <c r="Q1060" s="485"/>
      <c r="R1060" s="485"/>
    </row>
    <row r="1061" spans="16:18">
      <c r="P1061" s="485"/>
      <c r="Q1061" s="485"/>
      <c r="R1061" s="485"/>
    </row>
    <row r="1062" spans="16:18">
      <c r="P1062" s="485"/>
      <c r="Q1062" s="485"/>
      <c r="R1062" s="485"/>
    </row>
    <row r="1063" spans="16:18">
      <c r="P1063" s="485"/>
      <c r="Q1063" s="485"/>
      <c r="R1063" s="485"/>
    </row>
    <row r="1064" spans="16:18">
      <c r="P1064" s="485"/>
      <c r="Q1064" s="485"/>
      <c r="R1064" s="485"/>
    </row>
    <row r="1065" spans="16:18">
      <c r="P1065" s="485"/>
      <c r="Q1065" s="485"/>
      <c r="R1065" s="485"/>
    </row>
    <row r="1066" spans="16:18">
      <c r="P1066" s="485"/>
      <c r="Q1066" s="485"/>
      <c r="R1066" s="485"/>
    </row>
    <row r="1067" spans="16:18">
      <c r="P1067" s="485"/>
      <c r="Q1067" s="485"/>
      <c r="R1067" s="485"/>
    </row>
    <row r="1068" spans="16:18">
      <c r="P1068" s="485"/>
      <c r="Q1068" s="485"/>
      <c r="R1068" s="485"/>
    </row>
    <row r="1069" spans="16:18">
      <c r="P1069" s="485"/>
      <c r="Q1069" s="485"/>
      <c r="R1069" s="485"/>
    </row>
    <row r="1070" spans="16:18">
      <c r="P1070" s="485"/>
      <c r="Q1070" s="485"/>
      <c r="R1070" s="485"/>
    </row>
    <row r="1071" spans="16:18">
      <c r="P1071" s="485"/>
      <c r="Q1071" s="485"/>
      <c r="R1071" s="485"/>
    </row>
    <row r="1072" spans="16:18">
      <c r="P1072" s="485"/>
      <c r="Q1072" s="485"/>
      <c r="R1072" s="485"/>
    </row>
    <row r="1073" spans="16:18">
      <c r="P1073" s="485"/>
      <c r="Q1073" s="485"/>
      <c r="R1073" s="485"/>
    </row>
    <row r="1074" spans="16:18">
      <c r="P1074" s="485"/>
      <c r="Q1074" s="485"/>
      <c r="R1074" s="485"/>
    </row>
    <row r="1075" spans="16:18">
      <c r="P1075" s="485"/>
      <c r="Q1075" s="485"/>
      <c r="R1075" s="485"/>
    </row>
    <row r="1076" spans="16:18">
      <c r="P1076" s="485"/>
      <c r="Q1076" s="485"/>
      <c r="R1076" s="485"/>
    </row>
    <row r="1077" spans="16:18">
      <c r="P1077" s="485"/>
      <c r="Q1077" s="485"/>
      <c r="R1077" s="485"/>
    </row>
    <row r="1078" spans="16:18">
      <c r="P1078" s="485"/>
      <c r="Q1078" s="485"/>
      <c r="R1078" s="485"/>
    </row>
    <row r="1079" spans="16:18">
      <c r="P1079" s="485"/>
      <c r="Q1079" s="485"/>
      <c r="R1079" s="485"/>
    </row>
    <row r="1080" spans="16:18">
      <c r="P1080" s="485"/>
      <c r="Q1080" s="485"/>
      <c r="R1080" s="485"/>
    </row>
    <row r="1081" spans="16:18">
      <c r="P1081" s="485"/>
      <c r="Q1081" s="485"/>
      <c r="R1081" s="485"/>
    </row>
    <row r="1082" spans="16:18">
      <c r="P1082" s="485"/>
      <c r="Q1082" s="485"/>
      <c r="R1082" s="485"/>
    </row>
    <row r="1083" spans="16:18">
      <c r="P1083" s="485"/>
      <c r="Q1083" s="485"/>
      <c r="R1083" s="485"/>
    </row>
    <row r="1084" spans="16:18">
      <c r="P1084" s="485"/>
      <c r="Q1084" s="485"/>
      <c r="R1084" s="485"/>
    </row>
    <row r="1085" spans="16:18">
      <c r="P1085" s="485"/>
      <c r="Q1085" s="485"/>
      <c r="R1085" s="485"/>
    </row>
    <row r="1086" spans="16:18">
      <c r="P1086" s="485"/>
      <c r="Q1086" s="485"/>
      <c r="R1086" s="485"/>
    </row>
    <row r="1087" spans="16:18">
      <c r="P1087" s="485"/>
      <c r="Q1087" s="485"/>
      <c r="R1087" s="485"/>
    </row>
    <row r="1088" spans="16:18">
      <c r="P1088" s="485"/>
      <c r="Q1088" s="485"/>
      <c r="R1088" s="485"/>
    </row>
    <row r="1089" spans="16:18">
      <c r="P1089" s="485"/>
      <c r="Q1089" s="485"/>
      <c r="R1089" s="485"/>
    </row>
    <row r="1090" spans="16:18">
      <c r="P1090" s="485"/>
      <c r="Q1090" s="485"/>
      <c r="R1090" s="485"/>
    </row>
    <row r="1091" spans="16:18">
      <c r="P1091" s="485"/>
      <c r="Q1091" s="485"/>
      <c r="R1091" s="485"/>
    </row>
    <row r="1092" spans="16:18">
      <c r="P1092" s="485"/>
      <c r="Q1092" s="485"/>
      <c r="R1092" s="485"/>
    </row>
    <row r="1093" spans="16:18">
      <c r="P1093" s="485"/>
      <c r="Q1093" s="485"/>
      <c r="R1093" s="485"/>
    </row>
    <row r="1094" spans="16:18">
      <c r="P1094" s="485"/>
      <c r="Q1094" s="485"/>
      <c r="R1094" s="485"/>
    </row>
    <row r="1095" spans="16:18">
      <c r="P1095" s="485"/>
      <c r="Q1095" s="485"/>
      <c r="R1095" s="485"/>
    </row>
    <row r="1096" spans="16:18">
      <c r="P1096" s="485"/>
      <c r="Q1096" s="485"/>
      <c r="R1096" s="485"/>
    </row>
    <row r="1097" spans="16:18">
      <c r="P1097" s="485"/>
      <c r="Q1097" s="485"/>
      <c r="R1097" s="485"/>
    </row>
    <row r="1098" spans="16:18">
      <c r="P1098" s="485"/>
      <c r="Q1098" s="485"/>
      <c r="R1098" s="485"/>
    </row>
    <row r="1099" spans="16:18">
      <c r="P1099" s="485"/>
      <c r="Q1099" s="485"/>
      <c r="R1099" s="485"/>
    </row>
    <row r="1100" spans="16:18">
      <c r="P1100" s="485"/>
      <c r="Q1100" s="485"/>
      <c r="R1100" s="485"/>
    </row>
    <row r="1101" spans="16:18">
      <c r="P1101" s="485"/>
      <c r="Q1101" s="485"/>
      <c r="R1101" s="485"/>
    </row>
    <row r="1102" spans="16:18">
      <c r="P1102" s="485"/>
      <c r="Q1102" s="485"/>
      <c r="R1102" s="485"/>
    </row>
    <row r="1103" spans="16:18">
      <c r="P1103" s="485"/>
      <c r="Q1103" s="485"/>
      <c r="R1103" s="485"/>
    </row>
    <row r="1104" spans="16:18">
      <c r="P1104" s="485"/>
      <c r="Q1104" s="485"/>
      <c r="R1104" s="485"/>
    </row>
    <row r="1105" spans="16:18">
      <c r="P1105" s="485"/>
      <c r="Q1105" s="485"/>
      <c r="R1105" s="485"/>
    </row>
    <row r="1106" spans="16:18">
      <c r="P1106" s="485"/>
      <c r="Q1106" s="485"/>
      <c r="R1106" s="485"/>
    </row>
    <row r="1107" spans="16:18">
      <c r="P1107" s="485"/>
      <c r="Q1107" s="485"/>
      <c r="R1107" s="485"/>
    </row>
    <row r="1108" spans="16:18">
      <c r="P1108" s="485"/>
      <c r="Q1108" s="485"/>
      <c r="R1108" s="485"/>
    </row>
    <row r="1109" spans="16:18">
      <c r="P1109" s="485"/>
      <c r="Q1109" s="485"/>
      <c r="R1109" s="485"/>
    </row>
    <row r="1110" spans="16:18">
      <c r="P1110" s="485"/>
      <c r="Q1110" s="485"/>
      <c r="R1110" s="485"/>
    </row>
    <row r="1111" spans="16:18">
      <c r="P1111" s="485"/>
      <c r="Q1111" s="485"/>
      <c r="R1111" s="485"/>
    </row>
    <row r="1112" spans="16:18">
      <c r="P1112" s="485"/>
      <c r="Q1112" s="485"/>
      <c r="R1112" s="485"/>
    </row>
    <row r="1113" spans="16:18">
      <c r="P1113" s="485"/>
      <c r="Q1113" s="485"/>
      <c r="R1113" s="485"/>
    </row>
    <row r="1114" spans="16:18">
      <c r="P1114" s="485"/>
      <c r="Q1114" s="485"/>
      <c r="R1114" s="485"/>
    </row>
    <row r="1115" spans="16:18">
      <c r="P1115" s="485"/>
      <c r="Q1115" s="485"/>
      <c r="R1115" s="485"/>
    </row>
    <row r="1116" spans="16:18">
      <c r="P1116" s="485"/>
      <c r="Q1116" s="485"/>
      <c r="R1116" s="485"/>
    </row>
    <row r="1117" spans="16:18">
      <c r="P1117" s="485"/>
      <c r="Q1117" s="485"/>
      <c r="R1117" s="485"/>
    </row>
    <row r="1118" spans="16:18">
      <c r="P1118" s="485"/>
      <c r="Q1118" s="485"/>
      <c r="R1118" s="485"/>
    </row>
    <row r="1119" spans="16:18">
      <c r="P1119" s="485"/>
      <c r="Q1119" s="485"/>
      <c r="R1119" s="485"/>
    </row>
    <row r="1120" spans="16:18">
      <c r="P1120" s="485"/>
      <c r="Q1120" s="485"/>
      <c r="R1120" s="485"/>
    </row>
    <row r="1121" spans="16:18">
      <c r="P1121" s="485"/>
      <c r="Q1121" s="485"/>
      <c r="R1121" s="485"/>
    </row>
    <row r="1122" spans="16:18">
      <c r="P1122" s="485"/>
      <c r="Q1122" s="485"/>
      <c r="R1122" s="485"/>
    </row>
    <row r="1123" spans="16:18">
      <c r="P1123" s="485"/>
      <c r="Q1123" s="485"/>
      <c r="R1123" s="485"/>
    </row>
    <row r="1124" spans="16:18">
      <c r="P1124" s="485"/>
      <c r="Q1124" s="485"/>
      <c r="R1124" s="485"/>
    </row>
    <row r="1125" spans="16:18">
      <c r="P1125" s="485"/>
      <c r="Q1125" s="485"/>
      <c r="R1125" s="485"/>
    </row>
    <row r="1126" spans="16:18">
      <c r="P1126" s="485"/>
      <c r="Q1126" s="485"/>
      <c r="R1126" s="485"/>
    </row>
    <row r="1127" spans="16:18">
      <c r="P1127" s="485"/>
      <c r="Q1127" s="485"/>
      <c r="R1127" s="485"/>
    </row>
    <row r="1128" spans="16:18">
      <c r="P1128" s="485"/>
      <c r="Q1128" s="485"/>
      <c r="R1128" s="485"/>
    </row>
    <row r="1129" spans="16:18">
      <c r="P1129" s="485"/>
      <c r="Q1129" s="485"/>
      <c r="R1129" s="485"/>
    </row>
    <row r="1130" spans="16:18">
      <c r="P1130" s="485"/>
      <c r="Q1130" s="485"/>
      <c r="R1130" s="485"/>
    </row>
    <row r="1131" spans="16:18">
      <c r="P1131" s="485"/>
      <c r="Q1131" s="485"/>
      <c r="R1131" s="485"/>
    </row>
    <row r="1132" spans="16:18">
      <c r="P1132" s="485"/>
      <c r="Q1132" s="485"/>
      <c r="R1132" s="485"/>
    </row>
    <row r="1133" spans="16:18">
      <c r="P1133" s="485"/>
      <c r="Q1133" s="485"/>
      <c r="R1133" s="485"/>
    </row>
    <row r="1134" spans="16:18">
      <c r="P1134" s="485"/>
      <c r="Q1134" s="485"/>
      <c r="R1134" s="485"/>
    </row>
    <row r="1135" spans="16:18">
      <c r="P1135" s="485"/>
      <c r="Q1135" s="485"/>
      <c r="R1135" s="485"/>
    </row>
    <row r="1136" spans="16:18">
      <c r="P1136" s="485"/>
      <c r="Q1136" s="485"/>
      <c r="R1136" s="485"/>
    </row>
    <row r="1137" spans="16:18">
      <c r="P1137" s="485"/>
      <c r="Q1137" s="485"/>
      <c r="R1137" s="485"/>
    </row>
    <row r="1138" spans="16:18">
      <c r="P1138" s="485"/>
      <c r="Q1138" s="485"/>
      <c r="R1138" s="485"/>
    </row>
    <row r="1139" spans="16:18">
      <c r="P1139" s="485"/>
      <c r="Q1139" s="485"/>
      <c r="R1139" s="485"/>
    </row>
    <row r="1140" spans="16:18">
      <c r="P1140" s="485"/>
      <c r="Q1140" s="485"/>
      <c r="R1140" s="485"/>
    </row>
    <row r="1141" spans="16:18">
      <c r="P1141" s="485"/>
      <c r="Q1141" s="485"/>
      <c r="R1141" s="485"/>
    </row>
    <row r="1142" spans="16:18">
      <c r="P1142" s="485"/>
      <c r="Q1142" s="485"/>
      <c r="R1142" s="485"/>
    </row>
    <row r="1143" spans="16:18">
      <c r="P1143" s="485"/>
      <c r="Q1143" s="485"/>
      <c r="R1143" s="485"/>
    </row>
    <row r="1144" spans="16:18">
      <c r="P1144" s="485"/>
      <c r="Q1144" s="485"/>
      <c r="R1144" s="485"/>
    </row>
    <row r="1145" spans="16:18">
      <c r="P1145" s="485"/>
      <c r="Q1145" s="485"/>
      <c r="R1145" s="485"/>
    </row>
    <row r="1146" spans="16:18">
      <c r="P1146" s="485"/>
      <c r="Q1146" s="485"/>
      <c r="R1146" s="485"/>
    </row>
    <row r="1147" spans="16:18">
      <c r="P1147" s="485"/>
      <c r="Q1147" s="485"/>
      <c r="R1147" s="485"/>
    </row>
    <row r="1148" spans="16:18">
      <c r="P1148" s="485"/>
      <c r="Q1148" s="485"/>
      <c r="R1148" s="485"/>
    </row>
    <row r="1149" spans="16:18">
      <c r="P1149" s="485"/>
      <c r="Q1149" s="485"/>
      <c r="R1149" s="485"/>
    </row>
    <row r="1150" spans="16:18">
      <c r="P1150" s="485"/>
      <c r="Q1150" s="485"/>
      <c r="R1150" s="485"/>
    </row>
    <row r="1151" spans="16:18">
      <c r="P1151" s="485"/>
      <c r="Q1151" s="485"/>
      <c r="R1151" s="485"/>
    </row>
    <row r="1152" spans="16:18">
      <c r="P1152" s="485"/>
      <c r="Q1152" s="485"/>
      <c r="R1152" s="485"/>
    </row>
    <row r="1153" spans="16:18">
      <c r="P1153" s="485"/>
      <c r="Q1153" s="485"/>
      <c r="R1153" s="485"/>
    </row>
    <row r="1154" spans="16:18">
      <c r="P1154" s="485"/>
      <c r="Q1154" s="485"/>
      <c r="R1154" s="485"/>
    </row>
    <row r="1155" spans="16:18">
      <c r="P1155" s="485"/>
      <c r="Q1155" s="485"/>
      <c r="R1155" s="485"/>
    </row>
    <row r="1156" spans="16:18">
      <c r="P1156" s="485"/>
      <c r="Q1156" s="485"/>
      <c r="R1156" s="485"/>
    </row>
    <row r="1157" spans="16:18">
      <c r="P1157" s="485"/>
      <c r="Q1157" s="485"/>
      <c r="R1157" s="485"/>
    </row>
    <row r="1158" spans="16:18">
      <c r="P1158" s="485"/>
      <c r="Q1158" s="485"/>
      <c r="R1158" s="485"/>
    </row>
    <row r="1159" spans="16:18">
      <c r="P1159" s="485"/>
      <c r="Q1159" s="485"/>
      <c r="R1159" s="485"/>
    </row>
    <row r="1160" spans="16:18">
      <c r="P1160" s="485"/>
      <c r="Q1160" s="485"/>
      <c r="R1160" s="485"/>
    </row>
    <row r="1161" spans="16:18">
      <c r="P1161" s="485"/>
      <c r="Q1161" s="485"/>
      <c r="R1161" s="485"/>
    </row>
    <row r="1162" spans="16:18">
      <c r="P1162" s="485"/>
      <c r="Q1162" s="485"/>
      <c r="R1162" s="485"/>
    </row>
    <row r="1163" spans="16:18">
      <c r="P1163" s="485"/>
      <c r="Q1163" s="485"/>
      <c r="R1163" s="485"/>
    </row>
    <row r="1164" spans="16:18">
      <c r="P1164" s="485"/>
      <c r="Q1164" s="485"/>
      <c r="R1164" s="485"/>
    </row>
    <row r="1165" spans="16:18">
      <c r="P1165" s="485"/>
      <c r="Q1165" s="485"/>
      <c r="R1165" s="485"/>
    </row>
    <row r="1166" spans="16:18">
      <c r="P1166" s="485"/>
      <c r="Q1166" s="485"/>
      <c r="R1166" s="485"/>
    </row>
    <row r="1167" spans="16:18">
      <c r="P1167" s="485"/>
      <c r="Q1167" s="485"/>
      <c r="R1167" s="485"/>
    </row>
    <row r="1168" spans="16:18">
      <c r="P1168" s="485"/>
      <c r="Q1168" s="485"/>
      <c r="R1168" s="485"/>
    </row>
    <row r="1169" spans="16:18">
      <c r="P1169" s="485"/>
      <c r="Q1169" s="485"/>
      <c r="R1169" s="485"/>
    </row>
    <row r="1170" spans="16:18">
      <c r="P1170" s="485"/>
      <c r="Q1170" s="485"/>
      <c r="R1170" s="485"/>
    </row>
    <row r="1171" spans="16:18">
      <c r="P1171" s="485"/>
      <c r="Q1171" s="485"/>
      <c r="R1171" s="485"/>
    </row>
    <row r="1172" spans="16:18">
      <c r="P1172" s="485"/>
      <c r="Q1172" s="485"/>
      <c r="R1172" s="485"/>
    </row>
    <row r="1173" spans="16:18">
      <c r="P1173" s="485"/>
      <c r="Q1173" s="485"/>
      <c r="R1173" s="485"/>
    </row>
    <row r="1174" spans="16:18">
      <c r="P1174" s="485"/>
      <c r="Q1174" s="485"/>
      <c r="R1174" s="485"/>
    </row>
    <row r="1175" spans="16:18">
      <c r="P1175" s="485"/>
      <c r="Q1175" s="485"/>
      <c r="R1175" s="485"/>
    </row>
    <row r="1176" spans="16:18">
      <c r="P1176" s="485"/>
      <c r="Q1176" s="485"/>
      <c r="R1176" s="485"/>
    </row>
    <row r="1177" spans="16:18">
      <c r="P1177" s="485"/>
      <c r="Q1177" s="485"/>
      <c r="R1177" s="485"/>
    </row>
    <row r="1178" spans="16:18">
      <c r="P1178" s="485"/>
      <c r="Q1178" s="485"/>
      <c r="R1178" s="485"/>
    </row>
    <row r="1179" spans="16:18">
      <c r="P1179" s="485"/>
      <c r="Q1179" s="485"/>
      <c r="R1179" s="485"/>
    </row>
    <row r="1180" spans="16:18">
      <c r="P1180" s="485"/>
      <c r="Q1180" s="485"/>
      <c r="R1180" s="485"/>
    </row>
    <row r="1181" spans="16:18">
      <c r="P1181" s="485"/>
      <c r="Q1181" s="485"/>
      <c r="R1181" s="485"/>
    </row>
    <row r="1182" spans="16:18">
      <c r="P1182" s="485"/>
      <c r="Q1182" s="485"/>
      <c r="R1182" s="485"/>
    </row>
    <row r="1183" spans="16:18">
      <c r="P1183" s="485"/>
      <c r="Q1183" s="485"/>
      <c r="R1183" s="485"/>
    </row>
    <row r="1184" spans="16:18">
      <c r="P1184" s="485"/>
      <c r="Q1184" s="485"/>
      <c r="R1184" s="485"/>
    </row>
    <row r="1185" spans="16:18">
      <c r="P1185" s="485"/>
      <c r="Q1185" s="485"/>
      <c r="R1185" s="485"/>
    </row>
    <row r="1186" spans="16:18">
      <c r="P1186" s="485"/>
      <c r="Q1186" s="485"/>
      <c r="R1186" s="485"/>
    </row>
    <row r="1187" spans="16:18">
      <c r="P1187" s="485"/>
      <c r="Q1187" s="485"/>
      <c r="R1187" s="485"/>
    </row>
    <row r="1188" spans="16:18">
      <c r="P1188" s="485"/>
      <c r="Q1188" s="485"/>
      <c r="R1188" s="485"/>
    </row>
    <row r="1189" spans="16:18">
      <c r="P1189" s="485"/>
      <c r="Q1189" s="485"/>
      <c r="R1189" s="485"/>
    </row>
    <row r="1190" spans="16:18">
      <c r="P1190" s="485"/>
      <c r="Q1190" s="485"/>
      <c r="R1190" s="485"/>
    </row>
    <row r="1191" spans="16:18">
      <c r="P1191" s="485"/>
      <c r="Q1191" s="485"/>
      <c r="R1191" s="485"/>
    </row>
    <row r="1192" spans="16:18">
      <c r="P1192" s="485"/>
      <c r="Q1192" s="485"/>
      <c r="R1192" s="485"/>
    </row>
    <row r="1193" spans="16:18">
      <c r="P1193" s="485"/>
      <c r="Q1193" s="485"/>
      <c r="R1193" s="485"/>
    </row>
    <row r="1194" spans="16:18">
      <c r="P1194" s="485"/>
      <c r="Q1194" s="485"/>
      <c r="R1194" s="485"/>
    </row>
    <row r="1195" spans="16:18">
      <c r="P1195" s="485"/>
      <c r="Q1195" s="485"/>
      <c r="R1195" s="485"/>
    </row>
    <row r="1196" spans="16:18">
      <c r="P1196" s="485"/>
      <c r="Q1196" s="485"/>
      <c r="R1196" s="485"/>
    </row>
    <row r="1197" spans="16:18">
      <c r="P1197" s="485"/>
      <c r="Q1197" s="485"/>
      <c r="R1197" s="485"/>
    </row>
    <row r="1198" spans="16:18">
      <c r="P1198" s="485"/>
      <c r="Q1198" s="485"/>
      <c r="R1198" s="485"/>
    </row>
    <row r="1199" spans="16:18">
      <c r="P1199" s="485"/>
      <c r="Q1199" s="485"/>
      <c r="R1199" s="485"/>
    </row>
    <row r="1200" spans="16:18">
      <c r="P1200" s="485"/>
      <c r="Q1200" s="485"/>
      <c r="R1200" s="485"/>
    </row>
    <row r="1201" spans="16:18">
      <c r="P1201" s="485"/>
      <c r="Q1201" s="485"/>
      <c r="R1201" s="485"/>
    </row>
    <row r="1202" spans="16:18">
      <c r="P1202" s="485"/>
      <c r="Q1202" s="485"/>
      <c r="R1202" s="485"/>
    </row>
    <row r="1203" spans="16:18">
      <c r="P1203" s="485"/>
      <c r="Q1203" s="485"/>
      <c r="R1203" s="485"/>
    </row>
    <row r="1204" spans="16:18">
      <c r="P1204" s="485"/>
      <c r="Q1204" s="485"/>
      <c r="R1204" s="485"/>
    </row>
    <row r="1205" spans="16:18">
      <c r="P1205" s="485"/>
      <c r="Q1205" s="485"/>
      <c r="R1205" s="485"/>
    </row>
    <row r="1206" spans="16:18">
      <c r="P1206" s="485"/>
      <c r="Q1206" s="485"/>
      <c r="R1206" s="485"/>
    </row>
    <row r="1207" spans="16:18">
      <c r="P1207" s="485"/>
      <c r="Q1207" s="485"/>
      <c r="R1207" s="485"/>
    </row>
    <row r="1208" spans="16:18">
      <c r="P1208" s="485"/>
      <c r="Q1208" s="485"/>
      <c r="R1208" s="485"/>
    </row>
    <row r="1209" spans="16:18">
      <c r="P1209" s="485"/>
      <c r="Q1209" s="485"/>
      <c r="R1209" s="485"/>
    </row>
    <row r="1210" spans="16:18">
      <c r="P1210" s="485"/>
      <c r="Q1210" s="485"/>
      <c r="R1210" s="485"/>
    </row>
    <row r="1211" spans="16:18">
      <c r="P1211" s="485"/>
      <c r="Q1211" s="485"/>
      <c r="R1211" s="485"/>
    </row>
    <row r="1212" spans="16:18">
      <c r="P1212" s="485"/>
      <c r="Q1212" s="485"/>
      <c r="R1212" s="485"/>
    </row>
    <row r="1213" spans="16:18">
      <c r="P1213" s="485"/>
      <c r="Q1213" s="485"/>
      <c r="R1213" s="485"/>
    </row>
    <row r="1214" spans="16:18">
      <c r="P1214" s="485"/>
      <c r="Q1214" s="485"/>
      <c r="R1214" s="485"/>
    </row>
    <row r="1215" spans="16:18">
      <c r="P1215" s="485"/>
      <c r="Q1215" s="485"/>
      <c r="R1215" s="485"/>
    </row>
    <row r="1216" spans="16:18">
      <c r="P1216" s="485"/>
      <c r="Q1216" s="485"/>
      <c r="R1216" s="485"/>
    </row>
    <row r="1217" spans="16:18">
      <c r="P1217" s="485"/>
      <c r="Q1217" s="485"/>
      <c r="R1217" s="485"/>
    </row>
    <row r="1218" spans="16:18">
      <c r="P1218" s="485"/>
      <c r="Q1218" s="485"/>
      <c r="R1218" s="485"/>
    </row>
    <row r="1219" spans="16:18">
      <c r="P1219" s="485"/>
      <c r="Q1219" s="485"/>
      <c r="R1219" s="485"/>
    </row>
    <row r="1220" spans="16:18">
      <c r="P1220" s="485"/>
      <c r="Q1220" s="485"/>
      <c r="R1220" s="485"/>
    </row>
    <row r="1221" spans="16:18">
      <c r="P1221" s="485"/>
      <c r="Q1221" s="485"/>
      <c r="R1221" s="485"/>
    </row>
    <row r="1222" spans="16:18">
      <c r="P1222" s="485"/>
      <c r="Q1222" s="485"/>
      <c r="R1222" s="485"/>
    </row>
    <row r="1223" spans="16:18">
      <c r="P1223" s="485"/>
      <c r="Q1223" s="485"/>
      <c r="R1223" s="485"/>
    </row>
    <row r="1224" spans="16:18">
      <c r="P1224" s="485"/>
      <c r="Q1224" s="485"/>
      <c r="R1224" s="485"/>
    </row>
    <row r="1225" spans="16:18">
      <c r="P1225" s="485"/>
      <c r="Q1225" s="485"/>
      <c r="R1225" s="485"/>
    </row>
    <row r="1226" spans="16:18">
      <c r="P1226" s="485"/>
      <c r="Q1226" s="485"/>
      <c r="R1226" s="485"/>
    </row>
    <row r="1227" spans="16:18">
      <c r="P1227" s="485"/>
      <c r="Q1227" s="485"/>
      <c r="R1227" s="485"/>
    </row>
    <row r="1228" spans="16:18">
      <c r="P1228" s="485"/>
      <c r="Q1228" s="485"/>
      <c r="R1228" s="485"/>
    </row>
    <row r="1229" spans="16:18">
      <c r="P1229" s="485"/>
      <c r="Q1229" s="485"/>
      <c r="R1229" s="485"/>
    </row>
    <row r="1230" spans="16:18">
      <c r="P1230" s="485"/>
      <c r="Q1230" s="485"/>
      <c r="R1230" s="485"/>
    </row>
    <row r="1231" spans="16:18">
      <c r="P1231" s="485"/>
      <c r="Q1231" s="485"/>
      <c r="R1231" s="485"/>
    </row>
    <row r="1232" spans="16:18">
      <c r="P1232" s="485"/>
      <c r="Q1232" s="485"/>
      <c r="R1232" s="485"/>
    </row>
    <row r="1233" spans="16:18">
      <c r="P1233" s="485"/>
      <c r="Q1233" s="485"/>
      <c r="R1233" s="485"/>
    </row>
    <row r="1234" spans="16:18">
      <c r="P1234" s="485"/>
      <c r="Q1234" s="485"/>
      <c r="R1234" s="485"/>
    </row>
    <row r="1235" spans="16:18">
      <c r="P1235" s="485"/>
      <c r="Q1235" s="485"/>
      <c r="R1235" s="485"/>
    </row>
    <row r="1236" spans="16:18">
      <c r="P1236" s="485"/>
      <c r="Q1236" s="485"/>
      <c r="R1236" s="485"/>
    </row>
    <row r="1237" spans="16:18">
      <c r="P1237" s="485"/>
      <c r="Q1237" s="485"/>
      <c r="R1237" s="485"/>
    </row>
    <row r="1238" spans="16:18">
      <c r="P1238" s="485"/>
      <c r="Q1238" s="485"/>
      <c r="R1238" s="485"/>
    </row>
    <row r="1239" spans="16:18">
      <c r="P1239" s="485"/>
      <c r="Q1239" s="485"/>
      <c r="R1239" s="485"/>
    </row>
    <row r="1240" spans="16:18">
      <c r="P1240" s="485"/>
      <c r="Q1240" s="485"/>
      <c r="R1240" s="485"/>
    </row>
    <row r="1241" spans="16:18">
      <c r="P1241" s="485"/>
      <c r="Q1241" s="485"/>
      <c r="R1241" s="485"/>
    </row>
    <row r="1242" spans="16:18">
      <c r="P1242" s="485"/>
      <c r="Q1242" s="485"/>
      <c r="R1242" s="485"/>
    </row>
    <row r="1243" spans="16:18">
      <c r="P1243" s="485"/>
      <c r="Q1243" s="485"/>
      <c r="R1243" s="485"/>
    </row>
    <row r="1244" spans="16:18">
      <c r="P1244" s="485"/>
      <c r="Q1244" s="485"/>
      <c r="R1244" s="485"/>
    </row>
    <row r="1245" spans="16:18">
      <c r="P1245" s="485"/>
      <c r="Q1245" s="485"/>
      <c r="R1245" s="485"/>
    </row>
    <row r="1246" spans="16:18">
      <c r="P1246" s="485"/>
      <c r="Q1246" s="485"/>
      <c r="R1246" s="485"/>
    </row>
    <row r="1247" spans="16:18">
      <c r="P1247" s="485"/>
      <c r="Q1247" s="485"/>
      <c r="R1247" s="485"/>
    </row>
    <row r="1248" spans="16:18">
      <c r="P1248" s="485"/>
      <c r="Q1248" s="485"/>
      <c r="R1248" s="485"/>
    </row>
    <row r="1249" spans="16:18">
      <c r="P1249" s="485"/>
      <c r="Q1249" s="485"/>
      <c r="R1249" s="485"/>
    </row>
    <row r="1250" spans="16:18">
      <c r="P1250" s="485"/>
      <c r="Q1250" s="485"/>
      <c r="R1250" s="485"/>
    </row>
    <row r="1251" spans="16:18">
      <c r="P1251" s="485"/>
      <c r="Q1251" s="485"/>
      <c r="R1251" s="485"/>
    </row>
    <row r="1252" spans="16:18">
      <c r="P1252" s="485"/>
      <c r="Q1252" s="485"/>
      <c r="R1252" s="485"/>
    </row>
    <row r="1253" spans="16:18">
      <c r="P1253" s="485"/>
      <c r="Q1253" s="485"/>
      <c r="R1253" s="485"/>
    </row>
    <row r="1254" spans="16:18">
      <c r="P1254" s="485"/>
      <c r="Q1254" s="485"/>
      <c r="R1254" s="485"/>
    </row>
    <row r="1255" spans="16:18">
      <c r="P1255" s="485"/>
      <c r="Q1255" s="485"/>
      <c r="R1255" s="485"/>
    </row>
    <row r="1256" spans="16:18">
      <c r="P1256" s="485"/>
      <c r="Q1256" s="485"/>
      <c r="R1256" s="485"/>
    </row>
    <row r="1257" spans="16:18">
      <c r="P1257" s="485"/>
      <c r="Q1257" s="485"/>
      <c r="R1257" s="485"/>
    </row>
    <row r="1258" spans="16:18">
      <c r="P1258" s="485"/>
      <c r="Q1258" s="485"/>
      <c r="R1258" s="485"/>
    </row>
    <row r="1259" spans="16:18">
      <c r="P1259" s="485"/>
      <c r="Q1259" s="485"/>
      <c r="R1259" s="485"/>
    </row>
    <row r="1260" spans="16:18">
      <c r="P1260" s="485"/>
      <c r="Q1260" s="485"/>
      <c r="R1260" s="485"/>
    </row>
    <row r="1261" spans="16:18">
      <c r="P1261" s="485"/>
      <c r="Q1261" s="485"/>
      <c r="R1261" s="485"/>
    </row>
    <row r="1262" spans="16:18">
      <c r="P1262" s="485"/>
      <c r="Q1262" s="485"/>
      <c r="R1262" s="485"/>
    </row>
    <row r="1263" spans="16:18">
      <c r="P1263" s="485"/>
      <c r="Q1263" s="485"/>
      <c r="R1263" s="485"/>
    </row>
    <row r="1264" spans="16:18">
      <c r="P1264" s="485"/>
      <c r="Q1264" s="485"/>
      <c r="R1264" s="485"/>
    </row>
    <row r="1265" spans="16:18">
      <c r="P1265" s="485"/>
      <c r="Q1265" s="485"/>
      <c r="R1265" s="485"/>
    </row>
    <row r="1266" spans="16:18">
      <c r="P1266" s="485"/>
      <c r="Q1266" s="485"/>
      <c r="R1266" s="485"/>
    </row>
    <row r="1267" spans="16:18">
      <c r="P1267" s="485"/>
      <c r="Q1267" s="485"/>
      <c r="R1267" s="485"/>
    </row>
    <row r="1268" spans="16:18">
      <c r="P1268" s="485"/>
      <c r="Q1268" s="485"/>
      <c r="R1268" s="485"/>
    </row>
    <row r="1269" spans="16:18">
      <c r="P1269" s="485"/>
      <c r="Q1269" s="485"/>
      <c r="R1269" s="485"/>
    </row>
    <row r="1270" spans="16:18">
      <c r="P1270" s="485"/>
      <c r="Q1270" s="485"/>
      <c r="R1270" s="485"/>
    </row>
    <row r="1271" spans="16:18">
      <c r="P1271" s="485"/>
      <c r="Q1271" s="485"/>
      <c r="R1271" s="485"/>
    </row>
    <row r="1272" spans="16:18">
      <c r="P1272" s="485"/>
      <c r="Q1272" s="485"/>
      <c r="R1272" s="485"/>
    </row>
    <row r="1273" spans="16:18">
      <c r="P1273" s="485"/>
      <c r="Q1273" s="485"/>
      <c r="R1273" s="485"/>
    </row>
    <row r="1274" spans="16:18">
      <c r="P1274" s="485"/>
      <c r="Q1274" s="485"/>
      <c r="R1274" s="485"/>
    </row>
    <row r="1275" spans="16:18">
      <c r="P1275" s="485"/>
      <c r="Q1275" s="485"/>
      <c r="R1275" s="485"/>
    </row>
    <row r="1276" spans="16:18">
      <c r="P1276" s="485"/>
      <c r="Q1276" s="485"/>
      <c r="R1276" s="485"/>
    </row>
    <row r="1277" spans="16:18">
      <c r="P1277" s="485"/>
      <c r="Q1277" s="485"/>
      <c r="R1277" s="485"/>
    </row>
    <row r="1278" spans="16:18">
      <c r="P1278" s="485"/>
      <c r="Q1278" s="485"/>
      <c r="R1278" s="485"/>
    </row>
    <row r="1279" spans="16:18">
      <c r="P1279" s="485"/>
      <c r="Q1279" s="485"/>
      <c r="R1279" s="485"/>
    </row>
    <row r="1280" spans="16:18">
      <c r="P1280" s="485"/>
      <c r="Q1280" s="485"/>
      <c r="R1280" s="485"/>
    </row>
    <row r="1281" spans="16:18">
      <c r="P1281" s="485"/>
      <c r="Q1281" s="485"/>
      <c r="R1281" s="485"/>
    </row>
    <row r="1282" spans="16:18">
      <c r="P1282" s="485"/>
      <c r="Q1282" s="485"/>
      <c r="R1282" s="485"/>
    </row>
    <row r="1283" spans="16:18">
      <c r="P1283" s="485"/>
      <c r="Q1283" s="485"/>
      <c r="R1283" s="485"/>
    </row>
    <row r="1284" spans="16:18">
      <c r="P1284" s="485"/>
      <c r="Q1284" s="485"/>
      <c r="R1284" s="485"/>
    </row>
    <row r="1285" spans="16:18">
      <c r="P1285" s="485"/>
      <c r="Q1285" s="485"/>
      <c r="R1285" s="485"/>
    </row>
    <row r="1286" spans="16:18">
      <c r="P1286" s="485"/>
      <c r="Q1286" s="485"/>
      <c r="R1286" s="485"/>
    </row>
    <row r="1287" spans="16:18">
      <c r="P1287" s="485"/>
      <c r="Q1287" s="485"/>
      <c r="R1287" s="485"/>
    </row>
    <row r="1288" spans="16:18">
      <c r="P1288" s="485"/>
      <c r="Q1288" s="485"/>
      <c r="R1288" s="485"/>
    </row>
    <row r="1289" spans="16:18">
      <c r="P1289" s="485"/>
      <c r="Q1289" s="485"/>
      <c r="R1289" s="485"/>
    </row>
    <row r="1290" spans="16:18">
      <c r="P1290" s="485"/>
      <c r="Q1290" s="485"/>
      <c r="R1290" s="485"/>
    </row>
    <row r="1291" spans="16:18">
      <c r="P1291" s="485"/>
      <c r="Q1291" s="485"/>
      <c r="R1291" s="485"/>
    </row>
    <row r="1292" spans="16:18">
      <c r="P1292" s="485"/>
      <c r="Q1292" s="485"/>
      <c r="R1292" s="485"/>
    </row>
    <row r="1293" spans="16:18">
      <c r="P1293" s="485"/>
      <c r="Q1293" s="485"/>
      <c r="R1293" s="485"/>
    </row>
    <row r="1294" spans="16:18">
      <c r="P1294" s="485"/>
      <c r="Q1294" s="485"/>
      <c r="R1294" s="485"/>
    </row>
    <row r="1295" spans="16:18">
      <c r="P1295" s="485"/>
      <c r="Q1295" s="485"/>
      <c r="R1295" s="485"/>
    </row>
    <row r="1296" spans="16:18">
      <c r="P1296" s="485"/>
      <c r="Q1296" s="485"/>
      <c r="R1296" s="485"/>
    </row>
    <row r="1297" spans="16:18">
      <c r="P1297" s="485"/>
      <c r="Q1297" s="485"/>
      <c r="R1297" s="485"/>
    </row>
    <row r="1298" spans="16:18">
      <c r="P1298" s="485"/>
      <c r="Q1298" s="485"/>
      <c r="R1298" s="485"/>
    </row>
    <row r="1299" spans="16:18">
      <c r="P1299" s="485"/>
      <c r="Q1299" s="485"/>
      <c r="R1299" s="485"/>
    </row>
    <row r="1300" spans="16:18">
      <c r="P1300" s="485"/>
      <c r="Q1300" s="485"/>
      <c r="R1300" s="485"/>
    </row>
    <row r="1301" spans="16:18">
      <c r="P1301" s="485"/>
      <c r="Q1301" s="485"/>
      <c r="R1301" s="485"/>
    </row>
    <row r="1302" spans="16:18">
      <c r="P1302" s="485"/>
      <c r="Q1302" s="485"/>
      <c r="R1302" s="485"/>
    </row>
    <row r="1303" spans="16:18">
      <c r="P1303" s="485"/>
      <c r="Q1303" s="485"/>
      <c r="R1303" s="485"/>
    </row>
    <row r="1304" spans="16:18">
      <c r="P1304" s="485"/>
      <c r="Q1304" s="485"/>
      <c r="R1304" s="485"/>
    </row>
    <row r="1305" spans="16:18">
      <c r="P1305" s="485"/>
      <c r="Q1305" s="485"/>
      <c r="R1305" s="485"/>
    </row>
    <row r="1306" spans="16:18">
      <c r="P1306" s="485"/>
      <c r="Q1306" s="485"/>
      <c r="R1306" s="485"/>
    </row>
    <row r="1307" spans="16:18">
      <c r="P1307" s="485"/>
      <c r="Q1307" s="485"/>
      <c r="R1307" s="485"/>
    </row>
    <row r="1308" spans="16:18">
      <c r="P1308" s="485"/>
      <c r="Q1308" s="485"/>
      <c r="R1308" s="485"/>
    </row>
    <row r="1309" spans="16:18">
      <c r="P1309" s="485"/>
      <c r="Q1309" s="485"/>
      <c r="R1309" s="485"/>
    </row>
    <row r="1310" spans="16:18">
      <c r="P1310" s="485"/>
      <c r="Q1310" s="485"/>
      <c r="R1310" s="485"/>
    </row>
    <row r="1311" spans="16:18">
      <c r="P1311" s="485"/>
      <c r="Q1311" s="485"/>
      <c r="R1311" s="485"/>
    </row>
    <row r="1312" spans="16:18">
      <c r="P1312" s="485"/>
      <c r="Q1312" s="485"/>
      <c r="R1312" s="485"/>
    </row>
    <row r="1313" spans="16:18">
      <c r="P1313" s="485"/>
      <c r="Q1313" s="485"/>
      <c r="R1313" s="485"/>
    </row>
    <row r="1314" spans="16:18">
      <c r="P1314" s="485"/>
      <c r="Q1314" s="485"/>
      <c r="R1314" s="485"/>
    </row>
    <row r="1315" spans="16:18">
      <c r="P1315" s="485"/>
      <c r="Q1315" s="485"/>
      <c r="R1315" s="485"/>
    </row>
    <row r="1316" spans="16:18">
      <c r="P1316" s="485"/>
      <c r="Q1316" s="485"/>
      <c r="R1316" s="485"/>
    </row>
    <row r="1317" spans="16:18">
      <c r="P1317" s="485"/>
      <c r="Q1317" s="485"/>
      <c r="R1317" s="485"/>
    </row>
    <row r="1318" spans="16:18">
      <c r="P1318" s="485"/>
      <c r="Q1318" s="485"/>
      <c r="R1318" s="485"/>
    </row>
    <row r="1319" spans="16:18">
      <c r="P1319" s="485"/>
      <c r="Q1319" s="485"/>
      <c r="R1319" s="485"/>
    </row>
    <row r="1320" spans="16:18">
      <c r="P1320" s="485"/>
      <c r="Q1320" s="485"/>
      <c r="R1320" s="485"/>
    </row>
    <row r="1321" spans="16:18">
      <c r="P1321" s="485"/>
      <c r="Q1321" s="485"/>
      <c r="R1321" s="485"/>
    </row>
    <row r="1322" spans="16:18">
      <c r="P1322" s="485"/>
      <c r="Q1322" s="485"/>
      <c r="R1322" s="485"/>
    </row>
    <row r="1323" spans="16:18">
      <c r="P1323" s="485"/>
      <c r="Q1323" s="485"/>
      <c r="R1323" s="485"/>
    </row>
    <row r="1324" spans="16:18">
      <c r="P1324" s="485"/>
      <c r="Q1324" s="485"/>
      <c r="R1324" s="485"/>
    </row>
    <row r="1325" spans="16:18">
      <c r="P1325" s="485"/>
      <c r="Q1325" s="485"/>
      <c r="R1325" s="485"/>
    </row>
    <row r="1326" spans="16:18">
      <c r="P1326" s="485"/>
      <c r="Q1326" s="485"/>
      <c r="R1326" s="485"/>
    </row>
    <row r="1327" spans="16:18">
      <c r="P1327" s="485"/>
      <c r="Q1327" s="485"/>
      <c r="R1327" s="485"/>
    </row>
    <row r="1328" spans="16:18">
      <c r="P1328" s="485"/>
      <c r="Q1328" s="485"/>
      <c r="R1328" s="485"/>
    </row>
    <row r="1329" spans="16:18">
      <c r="P1329" s="485"/>
      <c r="Q1329" s="485"/>
      <c r="R1329" s="485"/>
    </row>
    <row r="1330" spans="16:18">
      <c r="P1330" s="485"/>
      <c r="Q1330" s="485"/>
      <c r="R1330" s="485"/>
    </row>
    <row r="1331" spans="16:18">
      <c r="P1331" s="485"/>
      <c r="Q1331" s="485"/>
      <c r="R1331" s="485"/>
    </row>
    <row r="1332" spans="16:18">
      <c r="P1332" s="485"/>
      <c r="Q1332" s="485"/>
      <c r="R1332" s="485"/>
    </row>
    <row r="1333" spans="16:18">
      <c r="P1333" s="485"/>
      <c r="Q1333" s="485"/>
      <c r="R1333" s="485"/>
    </row>
    <row r="1334" spans="16:18">
      <c r="P1334" s="485"/>
      <c r="Q1334" s="485"/>
      <c r="R1334" s="485"/>
    </row>
    <row r="1335" spans="16:18">
      <c r="P1335" s="485"/>
      <c r="Q1335" s="485"/>
      <c r="R1335" s="485"/>
    </row>
    <row r="1336" spans="16:18">
      <c r="P1336" s="485"/>
      <c r="Q1336" s="485"/>
      <c r="R1336" s="485"/>
    </row>
    <row r="1337" spans="16:18">
      <c r="P1337" s="485"/>
      <c r="Q1337" s="485"/>
      <c r="R1337" s="485"/>
    </row>
    <row r="1338" spans="16:18">
      <c r="P1338" s="485"/>
      <c r="Q1338" s="485"/>
      <c r="R1338" s="485"/>
    </row>
    <row r="1339" spans="16:18">
      <c r="P1339" s="485"/>
      <c r="Q1339" s="485"/>
      <c r="R1339" s="485"/>
    </row>
    <row r="1340" spans="16:18">
      <c r="P1340" s="485"/>
      <c r="Q1340" s="485"/>
      <c r="R1340" s="485"/>
    </row>
    <row r="1341" spans="16:18">
      <c r="P1341" s="485"/>
      <c r="Q1341" s="485"/>
      <c r="R1341" s="485"/>
    </row>
    <row r="1342" spans="16:18">
      <c r="P1342" s="485"/>
      <c r="Q1342" s="485"/>
      <c r="R1342" s="485"/>
    </row>
    <row r="1343" spans="16:18">
      <c r="P1343" s="485"/>
      <c r="Q1343" s="485"/>
      <c r="R1343" s="485"/>
    </row>
    <row r="1344" spans="16:18">
      <c r="P1344" s="485"/>
      <c r="Q1344" s="485"/>
      <c r="R1344" s="485"/>
    </row>
    <row r="1345" spans="16:18">
      <c r="P1345" s="485"/>
      <c r="Q1345" s="485"/>
      <c r="R1345" s="485"/>
    </row>
    <row r="1346" spans="16:18">
      <c r="P1346" s="485"/>
      <c r="Q1346" s="485"/>
      <c r="R1346" s="485"/>
    </row>
    <row r="1347" spans="16:18">
      <c r="P1347" s="485"/>
      <c r="Q1347" s="485"/>
      <c r="R1347" s="485"/>
    </row>
    <row r="1348" spans="16:18">
      <c r="P1348" s="485"/>
      <c r="Q1348" s="485"/>
      <c r="R1348" s="485"/>
    </row>
    <row r="1349" spans="16:18">
      <c r="P1349" s="485"/>
      <c r="Q1349" s="485"/>
      <c r="R1349" s="485"/>
    </row>
    <row r="1350" spans="16:18">
      <c r="P1350" s="485"/>
      <c r="Q1350" s="485"/>
      <c r="R1350" s="485"/>
    </row>
    <row r="1351" spans="16:18">
      <c r="P1351" s="485"/>
      <c r="Q1351" s="485"/>
      <c r="R1351" s="485"/>
    </row>
    <row r="1352" spans="16:18">
      <c r="P1352" s="485"/>
      <c r="Q1352" s="485"/>
      <c r="R1352" s="485"/>
    </row>
    <row r="1353" spans="16:18">
      <c r="P1353" s="485"/>
      <c r="Q1353" s="485"/>
      <c r="R1353" s="485"/>
    </row>
    <row r="1354" spans="16:18">
      <c r="P1354" s="485"/>
      <c r="Q1354" s="485"/>
      <c r="R1354" s="485"/>
    </row>
    <row r="1355" spans="16:18">
      <c r="P1355" s="485"/>
      <c r="Q1355" s="485"/>
      <c r="R1355" s="485"/>
    </row>
    <row r="1356" spans="16:18">
      <c r="P1356" s="485"/>
      <c r="Q1356" s="485"/>
      <c r="R1356" s="485"/>
    </row>
    <row r="1357" spans="16:18">
      <c r="P1357" s="485"/>
      <c r="Q1357" s="485"/>
      <c r="R1357" s="485"/>
    </row>
    <row r="1358" spans="16:18">
      <c r="P1358" s="485"/>
      <c r="Q1358" s="485"/>
      <c r="R1358" s="485"/>
    </row>
    <row r="1359" spans="16:18">
      <c r="P1359" s="485"/>
      <c r="Q1359" s="485"/>
      <c r="R1359" s="485"/>
    </row>
    <row r="1360" spans="16:18">
      <c r="P1360" s="485"/>
      <c r="Q1360" s="485"/>
      <c r="R1360" s="485"/>
    </row>
    <row r="1361" spans="16:18">
      <c r="P1361" s="485"/>
      <c r="Q1361" s="485"/>
      <c r="R1361" s="485"/>
    </row>
    <row r="1362" spans="16:18">
      <c r="P1362" s="485"/>
      <c r="Q1362" s="485"/>
      <c r="R1362" s="485"/>
    </row>
    <row r="1363" spans="16:18">
      <c r="P1363" s="485"/>
      <c r="Q1363" s="485"/>
      <c r="R1363" s="485"/>
    </row>
    <row r="1364" spans="16:18">
      <c r="P1364" s="485"/>
      <c r="Q1364" s="485"/>
      <c r="R1364" s="485"/>
    </row>
    <row r="1365" spans="16:18">
      <c r="P1365" s="485"/>
      <c r="Q1365" s="485"/>
      <c r="R1365" s="485"/>
    </row>
    <row r="1366" spans="16:18">
      <c r="P1366" s="485"/>
      <c r="Q1366" s="485"/>
      <c r="R1366" s="485"/>
    </row>
    <row r="1367" spans="16:18">
      <c r="P1367" s="485"/>
      <c r="Q1367" s="485"/>
      <c r="R1367" s="485"/>
    </row>
    <row r="1368" spans="16:18">
      <c r="P1368" s="485"/>
      <c r="Q1368" s="485"/>
      <c r="R1368" s="485"/>
    </row>
    <row r="1369" spans="16:18">
      <c r="P1369" s="485"/>
      <c r="Q1369" s="485"/>
      <c r="R1369" s="485"/>
    </row>
    <row r="1370" spans="16:18">
      <c r="P1370" s="485"/>
      <c r="Q1370" s="485"/>
      <c r="R1370" s="485"/>
    </row>
    <row r="1371" spans="16:18">
      <c r="P1371" s="485"/>
      <c r="Q1371" s="485"/>
      <c r="R1371" s="485"/>
    </row>
    <row r="1372" spans="16:18">
      <c r="P1372" s="485"/>
      <c r="Q1372" s="485"/>
      <c r="R1372" s="485"/>
    </row>
    <row r="1373" spans="16:18">
      <c r="P1373" s="485"/>
      <c r="Q1373" s="485"/>
      <c r="R1373" s="485"/>
    </row>
    <row r="1374" spans="16:18">
      <c r="P1374" s="485"/>
      <c r="Q1374" s="485"/>
      <c r="R1374" s="485"/>
    </row>
    <row r="1375" spans="16:18">
      <c r="P1375" s="485"/>
      <c r="Q1375" s="485"/>
      <c r="R1375" s="485"/>
    </row>
    <row r="1376" spans="16:18">
      <c r="P1376" s="485"/>
      <c r="Q1376" s="485"/>
      <c r="R1376" s="485"/>
    </row>
    <row r="1377" spans="16:18">
      <c r="P1377" s="485"/>
      <c r="Q1377" s="485"/>
      <c r="R1377" s="485"/>
    </row>
    <row r="1378" spans="16:18">
      <c r="P1378" s="485"/>
      <c r="Q1378" s="485"/>
      <c r="R1378" s="485"/>
    </row>
    <row r="1379" spans="16:18">
      <c r="P1379" s="485"/>
      <c r="Q1379" s="485"/>
      <c r="R1379" s="485"/>
    </row>
    <row r="1380" spans="16:18">
      <c r="P1380" s="485"/>
      <c r="Q1380" s="485"/>
      <c r="R1380" s="485"/>
    </row>
    <row r="1381" spans="16:18">
      <c r="P1381" s="485"/>
      <c r="Q1381" s="485"/>
      <c r="R1381" s="485"/>
    </row>
    <row r="1382" spans="16:18">
      <c r="P1382" s="485"/>
      <c r="Q1382" s="485"/>
      <c r="R1382" s="485"/>
    </row>
    <row r="1383" spans="16:18">
      <c r="P1383" s="485"/>
      <c r="Q1383" s="485"/>
      <c r="R1383" s="485"/>
    </row>
    <row r="1384" spans="16:18">
      <c r="P1384" s="485"/>
      <c r="Q1384" s="485"/>
      <c r="R1384" s="485"/>
    </row>
    <row r="1385" spans="16:18">
      <c r="P1385" s="485"/>
      <c r="Q1385" s="485"/>
      <c r="R1385" s="485"/>
    </row>
    <row r="1386" spans="16:18">
      <c r="P1386" s="485"/>
      <c r="Q1386" s="485"/>
      <c r="R1386" s="485"/>
    </row>
    <row r="1387" spans="16:18">
      <c r="P1387" s="485"/>
      <c r="Q1387" s="485"/>
      <c r="R1387" s="485"/>
    </row>
    <row r="1388" spans="16:18">
      <c r="P1388" s="485"/>
      <c r="Q1388" s="485"/>
      <c r="R1388" s="485"/>
    </row>
    <row r="1389" spans="16:18">
      <c r="P1389" s="485"/>
      <c r="Q1389" s="485"/>
      <c r="R1389" s="485"/>
    </row>
    <row r="1390" spans="16:18">
      <c r="P1390" s="485"/>
      <c r="Q1390" s="485"/>
      <c r="R1390" s="485"/>
    </row>
    <row r="1391" spans="16:18">
      <c r="P1391" s="485"/>
      <c r="Q1391" s="485"/>
      <c r="R1391" s="485"/>
    </row>
    <row r="1392" spans="16:18">
      <c r="P1392" s="485"/>
      <c r="Q1392" s="485"/>
      <c r="R1392" s="485"/>
    </row>
    <row r="1393" spans="16:18">
      <c r="P1393" s="485"/>
      <c r="Q1393" s="485"/>
      <c r="R1393" s="485"/>
    </row>
    <row r="1394" spans="16:18">
      <c r="P1394" s="485"/>
      <c r="Q1394" s="485"/>
      <c r="R1394" s="485"/>
    </row>
    <row r="1395" spans="16:18">
      <c r="P1395" s="485"/>
      <c r="Q1395" s="485"/>
      <c r="R1395" s="485"/>
    </row>
    <row r="1396" spans="16:18">
      <c r="P1396" s="485"/>
      <c r="Q1396" s="485"/>
      <c r="R1396" s="485"/>
    </row>
    <row r="1397" spans="16:18">
      <c r="P1397" s="485"/>
      <c r="Q1397" s="485"/>
      <c r="R1397" s="485"/>
    </row>
    <row r="1398" spans="16:18">
      <c r="P1398" s="485"/>
      <c r="Q1398" s="485"/>
      <c r="R1398" s="485"/>
    </row>
    <row r="1399" spans="16:18">
      <c r="P1399" s="485"/>
      <c r="Q1399" s="485"/>
      <c r="R1399" s="485"/>
    </row>
    <row r="1400" spans="16:18">
      <c r="P1400" s="485"/>
      <c r="Q1400" s="485"/>
      <c r="R1400" s="485"/>
    </row>
    <row r="1401" spans="16:18">
      <c r="P1401" s="485"/>
      <c r="Q1401" s="485"/>
      <c r="R1401" s="485"/>
    </row>
    <row r="1402" spans="16:18">
      <c r="P1402" s="485"/>
      <c r="Q1402" s="485"/>
      <c r="R1402" s="485"/>
    </row>
    <row r="1403" spans="16:18">
      <c r="P1403" s="485"/>
      <c r="Q1403" s="485"/>
      <c r="R1403" s="485"/>
    </row>
    <row r="1404" spans="16:18">
      <c r="P1404" s="485"/>
      <c r="Q1404" s="485"/>
      <c r="R1404" s="485"/>
    </row>
    <row r="1405" spans="16:18">
      <c r="P1405" s="485"/>
      <c r="Q1405" s="485"/>
      <c r="R1405" s="485"/>
    </row>
    <row r="1406" spans="16:18">
      <c r="P1406" s="485"/>
      <c r="Q1406" s="485"/>
      <c r="R1406" s="485"/>
    </row>
    <row r="1407" spans="16:18">
      <c r="P1407" s="485"/>
      <c r="Q1407" s="485"/>
      <c r="R1407" s="485"/>
    </row>
    <row r="1408" spans="16:18">
      <c r="P1408" s="485"/>
      <c r="Q1408" s="485"/>
      <c r="R1408" s="485"/>
    </row>
    <row r="1409" spans="16:18">
      <c r="P1409" s="485"/>
      <c r="Q1409" s="485"/>
      <c r="R1409" s="485"/>
    </row>
    <row r="1410" spans="16:18">
      <c r="P1410" s="485"/>
      <c r="Q1410" s="485"/>
      <c r="R1410" s="485"/>
    </row>
    <row r="1411" spans="16:18">
      <c r="P1411" s="485"/>
      <c r="Q1411" s="485"/>
      <c r="R1411" s="485"/>
    </row>
    <row r="1412" spans="16:18">
      <c r="P1412" s="485"/>
      <c r="Q1412" s="485"/>
      <c r="R1412" s="485"/>
    </row>
    <row r="1413" spans="16:18">
      <c r="P1413" s="485"/>
      <c r="Q1413" s="485"/>
      <c r="R1413" s="485"/>
    </row>
    <row r="1414" spans="16:18">
      <c r="P1414" s="485"/>
      <c r="Q1414" s="485"/>
      <c r="R1414" s="485"/>
    </row>
    <row r="1415" spans="16:18">
      <c r="P1415" s="485"/>
      <c r="Q1415" s="485"/>
      <c r="R1415" s="485"/>
    </row>
    <row r="1416" spans="16:18">
      <c r="P1416" s="485"/>
      <c r="Q1416" s="485"/>
      <c r="R1416" s="485"/>
    </row>
    <row r="1417" spans="16:18">
      <c r="P1417" s="485"/>
      <c r="Q1417" s="485"/>
      <c r="R1417" s="485"/>
    </row>
    <row r="1418" spans="16:18">
      <c r="P1418" s="485"/>
      <c r="Q1418" s="485"/>
      <c r="R1418" s="485"/>
    </row>
    <row r="1419" spans="16:18">
      <c r="P1419" s="485"/>
      <c r="Q1419" s="485"/>
      <c r="R1419" s="485"/>
    </row>
    <row r="1420" spans="16:18">
      <c r="P1420" s="485"/>
      <c r="Q1420" s="485"/>
      <c r="R1420" s="485"/>
    </row>
    <row r="1421" spans="16:18">
      <c r="P1421" s="485"/>
      <c r="Q1421" s="485"/>
      <c r="R1421" s="485"/>
    </row>
    <row r="1422" spans="16:18">
      <c r="P1422" s="485"/>
      <c r="Q1422" s="485"/>
      <c r="R1422" s="485"/>
    </row>
    <row r="1423" spans="16:18">
      <c r="P1423" s="485"/>
      <c r="Q1423" s="485"/>
      <c r="R1423" s="485"/>
    </row>
    <row r="1424" spans="16:18">
      <c r="P1424" s="485"/>
      <c r="Q1424" s="485"/>
      <c r="R1424" s="485"/>
    </row>
    <row r="1425" spans="16:18">
      <c r="P1425" s="485"/>
      <c r="Q1425" s="485"/>
      <c r="R1425" s="485"/>
    </row>
    <row r="1426" spans="16:18">
      <c r="P1426" s="485"/>
      <c r="Q1426" s="485"/>
      <c r="R1426" s="485"/>
    </row>
    <row r="1427" spans="16:18">
      <c r="P1427" s="485"/>
      <c r="Q1427" s="485"/>
      <c r="R1427" s="485"/>
    </row>
    <row r="1428" spans="16:18">
      <c r="P1428" s="485"/>
      <c r="Q1428" s="485"/>
      <c r="R1428" s="485"/>
    </row>
    <row r="1429" spans="16:18">
      <c r="P1429" s="485"/>
      <c r="Q1429" s="485"/>
      <c r="R1429" s="485"/>
    </row>
    <row r="1430" spans="16:18">
      <c r="P1430" s="485"/>
      <c r="Q1430" s="485"/>
      <c r="R1430" s="485"/>
    </row>
    <row r="1431" spans="16:18">
      <c r="P1431" s="485"/>
      <c r="Q1431" s="485"/>
      <c r="R1431" s="485"/>
    </row>
    <row r="1432" spans="16:18">
      <c r="P1432" s="485"/>
      <c r="Q1432" s="485"/>
      <c r="R1432" s="485"/>
    </row>
    <row r="1433" spans="16:18">
      <c r="P1433" s="485"/>
      <c r="Q1433" s="485"/>
      <c r="R1433" s="485"/>
    </row>
    <row r="1434" spans="16:18">
      <c r="P1434" s="485"/>
      <c r="Q1434" s="485"/>
      <c r="R1434" s="485"/>
    </row>
    <row r="1435" spans="16:18">
      <c r="P1435" s="485"/>
      <c r="Q1435" s="485"/>
      <c r="R1435" s="485"/>
    </row>
    <row r="1436" spans="16:18">
      <c r="P1436" s="485"/>
      <c r="Q1436" s="485"/>
      <c r="R1436" s="485"/>
    </row>
    <row r="1437" spans="16:18">
      <c r="P1437" s="485"/>
      <c r="Q1437" s="485"/>
      <c r="R1437" s="485"/>
    </row>
    <row r="1438" spans="16:18">
      <c r="P1438" s="485"/>
      <c r="Q1438" s="485"/>
      <c r="R1438" s="485"/>
    </row>
    <row r="1439" spans="16:18">
      <c r="P1439" s="485"/>
      <c r="Q1439" s="485"/>
      <c r="R1439" s="485"/>
    </row>
    <row r="1440" spans="16:18">
      <c r="P1440" s="485"/>
      <c r="Q1440" s="485"/>
      <c r="R1440" s="485"/>
    </row>
    <row r="1441" spans="16:18">
      <c r="P1441" s="485"/>
      <c r="Q1441" s="485"/>
      <c r="R1441" s="485"/>
    </row>
    <row r="1442" spans="16:18">
      <c r="P1442" s="485"/>
      <c r="Q1442" s="485"/>
      <c r="R1442" s="485"/>
    </row>
    <row r="1443" spans="16:18">
      <c r="P1443" s="485"/>
      <c r="Q1443" s="485"/>
      <c r="R1443" s="485"/>
    </row>
    <row r="1444" spans="16:18">
      <c r="P1444" s="485"/>
      <c r="Q1444" s="485"/>
      <c r="R1444" s="485"/>
    </row>
    <row r="1445" spans="16:18">
      <c r="P1445" s="485"/>
      <c r="Q1445" s="485"/>
      <c r="R1445" s="485"/>
    </row>
    <row r="1446" spans="16:18">
      <c r="P1446" s="485"/>
      <c r="Q1446" s="485"/>
      <c r="R1446" s="485"/>
    </row>
    <row r="1447" spans="16:18">
      <c r="P1447" s="485"/>
      <c r="Q1447" s="485"/>
      <c r="R1447" s="485"/>
    </row>
    <row r="1448" spans="16:18">
      <c r="P1448" s="485"/>
      <c r="Q1448" s="485"/>
      <c r="R1448" s="485"/>
    </row>
    <row r="1449" spans="16:18">
      <c r="P1449" s="485"/>
      <c r="Q1449" s="485"/>
      <c r="R1449" s="485"/>
    </row>
    <row r="1450" spans="16:18">
      <c r="P1450" s="485"/>
      <c r="Q1450" s="485"/>
      <c r="R1450" s="485"/>
    </row>
    <row r="1451" spans="16:18">
      <c r="P1451" s="485"/>
      <c r="Q1451" s="485"/>
      <c r="R1451" s="485"/>
    </row>
    <row r="1452" spans="16:18">
      <c r="P1452" s="485"/>
      <c r="Q1452" s="485"/>
      <c r="R1452" s="485"/>
    </row>
    <row r="1453" spans="16:18">
      <c r="P1453" s="485"/>
      <c r="Q1453" s="485"/>
      <c r="R1453" s="485"/>
    </row>
    <row r="1454" spans="16:18">
      <c r="P1454" s="485"/>
      <c r="Q1454" s="485"/>
      <c r="R1454" s="485"/>
    </row>
    <row r="1455" spans="16:18">
      <c r="P1455" s="485"/>
      <c r="Q1455" s="485"/>
      <c r="R1455" s="485"/>
    </row>
    <row r="1456" spans="16:18">
      <c r="P1456" s="485"/>
      <c r="Q1456" s="485"/>
      <c r="R1456" s="485"/>
    </row>
    <row r="1457" spans="16:18">
      <c r="P1457" s="485"/>
      <c r="Q1457" s="485"/>
      <c r="R1457" s="485"/>
    </row>
    <row r="1458" spans="16:18">
      <c r="P1458" s="485"/>
      <c r="Q1458" s="485"/>
      <c r="R1458" s="485"/>
    </row>
    <row r="1459" spans="16:18">
      <c r="P1459" s="485"/>
      <c r="Q1459" s="485"/>
      <c r="R1459" s="485"/>
    </row>
    <row r="1460" spans="16:18">
      <c r="P1460" s="485"/>
      <c r="Q1460" s="485"/>
      <c r="R1460" s="485"/>
    </row>
    <row r="1461" spans="16:18">
      <c r="P1461" s="485"/>
      <c r="Q1461" s="485"/>
      <c r="R1461" s="485"/>
    </row>
    <row r="1462" spans="16:18">
      <c r="P1462" s="485"/>
      <c r="Q1462" s="485"/>
      <c r="R1462" s="485"/>
    </row>
    <row r="1463" spans="16:18">
      <c r="P1463" s="485"/>
      <c r="Q1463" s="485"/>
      <c r="R1463" s="485"/>
    </row>
    <row r="1464" spans="16:18">
      <c r="P1464" s="485"/>
      <c r="Q1464" s="485"/>
      <c r="R1464" s="485"/>
    </row>
    <row r="1465" spans="16:18">
      <c r="P1465" s="485"/>
      <c r="Q1465" s="485"/>
      <c r="R1465" s="485"/>
    </row>
    <row r="1466" spans="16:18">
      <c r="P1466" s="485"/>
      <c r="Q1466" s="485"/>
      <c r="R1466" s="485"/>
    </row>
    <row r="1467" spans="16:18">
      <c r="P1467" s="485"/>
      <c r="Q1467" s="485"/>
      <c r="R1467" s="485"/>
    </row>
    <row r="1468" spans="16:18">
      <c r="P1468" s="485"/>
      <c r="Q1468" s="485"/>
      <c r="R1468" s="485"/>
    </row>
    <row r="1469" spans="16:18">
      <c r="P1469" s="485"/>
      <c r="Q1469" s="485"/>
      <c r="R1469" s="485"/>
    </row>
    <row r="1470" spans="16:18">
      <c r="P1470" s="485"/>
      <c r="Q1470" s="485"/>
      <c r="R1470" s="485"/>
    </row>
    <row r="1471" spans="16:18">
      <c r="P1471" s="485"/>
      <c r="Q1471" s="485"/>
      <c r="R1471" s="485"/>
    </row>
    <row r="1472" spans="16:18">
      <c r="P1472" s="485"/>
      <c r="Q1472" s="485"/>
      <c r="R1472" s="485"/>
    </row>
    <row r="1473" spans="16:18">
      <c r="P1473" s="485"/>
      <c r="Q1473" s="485"/>
      <c r="R1473" s="485"/>
    </row>
    <row r="1474" spans="16:18">
      <c r="P1474" s="485"/>
      <c r="Q1474" s="485"/>
      <c r="R1474" s="485"/>
    </row>
    <row r="1475" spans="16:18">
      <c r="P1475" s="485"/>
      <c r="Q1475" s="485"/>
      <c r="R1475" s="485"/>
    </row>
    <row r="1476" spans="16:18">
      <c r="P1476" s="485"/>
      <c r="Q1476" s="485"/>
      <c r="R1476" s="485"/>
    </row>
    <row r="1477" spans="16:18">
      <c r="P1477" s="485"/>
      <c r="Q1477" s="485"/>
      <c r="R1477" s="485"/>
    </row>
    <row r="1478" spans="16:18">
      <c r="P1478" s="485"/>
      <c r="Q1478" s="485"/>
      <c r="R1478" s="485"/>
    </row>
    <row r="1479" spans="16:18">
      <c r="P1479" s="485"/>
      <c r="Q1479" s="485"/>
      <c r="R1479" s="485"/>
    </row>
    <row r="1480" spans="16:18">
      <c r="P1480" s="485"/>
      <c r="Q1480" s="485"/>
      <c r="R1480" s="485"/>
    </row>
    <row r="1481" spans="16:18">
      <c r="P1481" s="485"/>
      <c r="Q1481" s="485"/>
      <c r="R1481" s="485"/>
    </row>
    <row r="1482" spans="16:18">
      <c r="P1482" s="485"/>
      <c r="Q1482" s="485"/>
      <c r="R1482" s="485"/>
    </row>
    <row r="1483" spans="16:18">
      <c r="P1483" s="485"/>
      <c r="Q1483" s="485"/>
      <c r="R1483" s="485"/>
    </row>
    <row r="1484" spans="16:18">
      <c r="P1484" s="485"/>
      <c r="Q1484" s="485"/>
      <c r="R1484" s="485"/>
    </row>
    <row r="1485" spans="16:18">
      <c r="P1485" s="485"/>
      <c r="Q1485" s="485"/>
      <c r="R1485" s="485"/>
    </row>
    <row r="1486" spans="16:18">
      <c r="P1486" s="485"/>
      <c r="Q1486" s="485"/>
      <c r="R1486" s="485"/>
    </row>
    <row r="1487" spans="16:18">
      <c r="P1487" s="485"/>
      <c r="Q1487" s="485"/>
      <c r="R1487" s="485"/>
    </row>
    <row r="1488" spans="16:18">
      <c r="P1488" s="485"/>
      <c r="Q1488" s="485"/>
      <c r="R1488" s="485"/>
    </row>
    <row r="1489" spans="16:18">
      <c r="P1489" s="485"/>
      <c r="Q1489" s="485"/>
      <c r="R1489" s="485"/>
    </row>
    <row r="1490" spans="16:18">
      <c r="P1490" s="485"/>
      <c r="Q1490" s="485"/>
      <c r="R1490" s="485"/>
    </row>
    <row r="1491" spans="16:18">
      <c r="P1491" s="485"/>
      <c r="Q1491" s="485"/>
      <c r="R1491" s="485"/>
    </row>
    <row r="1492" spans="16:18">
      <c r="P1492" s="485"/>
      <c r="Q1492" s="485"/>
      <c r="R1492" s="485"/>
    </row>
    <row r="1493" spans="16:18">
      <c r="P1493" s="485"/>
      <c r="Q1493" s="485"/>
      <c r="R1493" s="485"/>
    </row>
    <row r="1494" spans="16:18">
      <c r="P1494" s="485"/>
      <c r="Q1494" s="485"/>
      <c r="R1494" s="485"/>
    </row>
    <row r="1495" spans="16:18">
      <c r="P1495" s="485"/>
      <c r="Q1495" s="485"/>
      <c r="R1495" s="485"/>
    </row>
    <row r="1496" spans="16:18">
      <c r="P1496" s="485"/>
      <c r="Q1496" s="485"/>
      <c r="R1496" s="485"/>
    </row>
    <row r="1497" spans="16:18">
      <c r="P1497" s="485"/>
      <c r="Q1497" s="485"/>
      <c r="R1497" s="485"/>
    </row>
    <row r="1498" spans="16:18">
      <c r="P1498" s="485"/>
      <c r="Q1498" s="485"/>
      <c r="R1498" s="485"/>
    </row>
    <row r="1499" spans="16:18">
      <c r="P1499" s="485"/>
      <c r="Q1499" s="485"/>
      <c r="R1499" s="485"/>
    </row>
    <row r="1500" spans="16:18">
      <c r="P1500" s="485"/>
      <c r="Q1500" s="485"/>
      <c r="R1500" s="485"/>
    </row>
    <row r="1501" spans="16:18">
      <c r="P1501" s="485"/>
      <c r="Q1501" s="485"/>
      <c r="R1501" s="485"/>
    </row>
    <row r="1502" spans="16:18">
      <c r="P1502" s="485"/>
      <c r="Q1502" s="485"/>
      <c r="R1502" s="485"/>
    </row>
    <row r="1503" spans="16:18">
      <c r="P1503" s="485"/>
      <c r="Q1503" s="485"/>
      <c r="R1503" s="485"/>
    </row>
    <row r="1504" spans="16:18">
      <c r="P1504" s="485"/>
      <c r="Q1504" s="485"/>
      <c r="R1504" s="485"/>
    </row>
    <row r="1505" spans="16:18">
      <c r="P1505" s="485"/>
      <c r="Q1505" s="485"/>
      <c r="R1505" s="485"/>
    </row>
    <row r="1506" spans="16:18">
      <c r="P1506" s="485"/>
      <c r="Q1506" s="485"/>
      <c r="R1506" s="485"/>
    </row>
    <row r="1507" spans="16:18">
      <c r="P1507" s="485"/>
      <c r="Q1507" s="485"/>
      <c r="R1507" s="485"/>
    </row>
    <row r="1508" spans="16:18">
      <c r="P1508" s="485"/>
      <c r="Q1508" s="485"/>
      <c r="R1508" s="485"/>
    </row>
    <row r="1509" spans="16:18">
      <c r="P1509" s="485"/>
      <c r="Q1509" s="485"/>
      <c r="R1509" s="485"/>
    </row>
    <row r="1510" spans="16:18">
      <c r="P1510" s="485"/>
      <c r="Q1510" s="485"/>
      <c r="R1510" s="485"/>
    </row>
    <row r="1511" spans="16:18">
      <c r="P1511" s="485"/>
      <c r="Q1511" s="485"/>
      <c r="R1511" s="485"/>
    </row>
    <row r="1512" spans="16:18">
      <c r="P1512" s="485"/>
      <c r="Q1512" s="485"/>
      <c r="R1512" s="485"/>
    </row>
    <row r="1513" spans="16:18">
      <c r="P1513" s="485"/>
      <c r="Q1513" s="485"/>
      <c r="R1513" s="485"/>
    </row>
    <row r="1514" spans="16:18">
      <c r="P1514" s="485"/>
      <c r="Q1514" s="485"/>
      <c r="R1514" s="485"/>
    </row>
    <row r="1515" spans="16:18">
      <c r="P1515" s="485"/>
      <c r="Q1515" s="485"/>
      <c r="R1515" s="485"/>
    </row>
    <row r="1516" spans="16:18">
      <c r="P1516" s="485"/>
      <c r="Q1516" s="485"/>
      <c r="R1516" s="485"/>
    </row>
    <row r="1517" spans="16:18">
      <c r="P1517" s="485"/>
      <c r="Q1517" s="485"/>
      <c r="R1517" s="485"/>
    </row>
    <row r="1518" spans="16:18">
      <c r="P1518" s="485"/>
      <c r="Q1518" s="485"/>
      <c r="R1518" s="485"/>
    </row>
    <row r="1519" spans="16:18">
      <c r="P1519" s="485"/>
      <c r="Q1519" s="485"/>
      <c r="R1519" s="485"/>
    </row>
    <row r="1520" spans="16:18">
      <c r="P1520" s="485"/>
      <c r="Q1520" s="485"/>
      <c r="R1520" s="485"/>
    </row>
    <row r="1521" spans="16:18">
      <c r="P1521" s="485"/>
      <c r="Q1521" s="485"/>
      <c r="R1521" s="485"/>
    </row>
    <row r="1522" spans="16:18">
      <c r="P1522" s="485"/>
      <c r="Q1522" s="485"/>
      <c r="R1522" s="485"/>
    </row>
    <row r="1523" spans="16:18">
      <c r="P1523" s="485"/>
      <c r="Q1523" s="485"/>
      <c r="R1523" s="485"/>
    </row>
    <row r="1524" spans="16:18">
      <c r="P1524" s="485"/>
      <c r="Q1524" s="485"/>
      <c r="R1524" s="485"/>
    </row>
    <row r="1525" spans="16:18">
      <c r="P1525" s="485"/>
      <c r="Q1525" s="485"/>
      <c r="R1525" s="485"/>
    </row>
    <row r="1526" spans="16:18">
      <c r="P1526" s="485"/>
      <c r="Q1526" s="485"/>
      <c r="R1526" s="485"/>
    </row>
    <row r="1527" spans="16:18">
      <c r="P1527" s="485"/>
      <c r="Q1527" s="485"/>
      <c r="R1527" s="485"/>
    </row>
    <row r="1528" spans="16:18">
      <c r="P1528" s="485"/>
      <c r="Q1528" s="485"/>
      <c r="R1528" s="485"/>
    </row>
    <row r="1529" spans="16:18">
      <c r="P1529" s="485"/>
      <c r="Q1529" s="485"/>
      <c r="R1529" s="485"/>
    </row>
    <row r="1530" spans="16:18">
      <c r="P1530" s="485"/>
      <c r="Q1530" s="485"/>
      <c r="R1530" s="485"/>
    </row>
    <row r="1531" spans="16:18">
      <c r="P1531" s="485"/>
      <c r="Q1531" s="485"/>
      <c r="R1531" s="485"/>
    </row>
    <row r="1532" spans="16:18">
      <c r="P1532" s="485"/>
      <c r="Q1532" s="485"/>
      <c r="R1532" s="485"/>
    </row>
    <row r="1533" spans="16:18">
      <c r="P1533" s="485"/>
      <c r="Q1533" s="485"/>
      <c r="R1533" s="485"/>
    </row>
    <row r="1534" spans="16:18">
      <c r="P1534" s="485"/>
      <c r="Q1534" s="485"/>
      <c r="R1534" s="485"/>
    </row>
    <row r="1535" spans="16:18">
      <c r="P1535" s="485"/>
      <c r="Q1535" s="485"/>
      <c r="R1535" s="485"/>
    </row>
    <row r="1536" spans="16:18">
      <c r="P1536" s="485"/>
      <c r="Q1536" s="485"/>
      <c r="R1536" s="485"/>
    </row>
    <row r="1537" spans="16:18">
      <c r="P1537" s="485"/>
      <c r="Q1537" s="485"/>
      <c r="R1537" s="485"/>
    </row>
    <row r="1538" spans="16:18">
      <c r="P1538" s="485"/>
      <c r="Q1538" s="485"/>
      <c r="R1538" s="485"/>
    </row>
    <row r="1539" spans="16:18">
      <c r="P1539" s="485"/>
      <c r="Q1539" s="485"/>
      <c r="R1539" s="485"/>
    </row>
    <row r="1540" spans="16:18">
      <c r="P1540" s="485"/>
      <c r="Q1540" s="485"/>
      <c r="R1540" s="485"/>
    </row>
    <row r="1541" spans="16:18">
      <c r="P1541" s="485"/>
      <c r="Q1541" s="485"/>
      <c r="R1541" s="485"/>
    </row>
    <row r="1542" spans="16:18">
      <c r="P1542" s="485"/>
      <c r="Q1542" s="485"/>
      <c r="R1542" s="485"/>
    </row>
    <row r="1543" spans="16:18">
      <c r="P1543" s="485"/>
      <c r="Q1543" s="485"/>
      <c r="R1543" s="485"/>
    </row>
    <row r="1544" spans="16:18">
      <c r="P1544" s="485"/>
      <c r="Q1544" s="485"/>
      <c r="R1544" s="485"/>
    </row>
    <row r="1545" spans="16:18">
      <c r="P1545" s="485"/>
      <c r="Q1545" s="485"/>
      <c r="R1545" s="485"/>
    </row>
    <row r="1546" spans="16:18">
      <c r="P1546" s="485"/>
      <c r="Q1546" s="485"/>
      <c r="R1546" s="485"/>
    </row>
    <row r="1547" spans="16:18">
      <c r="P1547" s="485"/>
      <c r="Q1547" s="485"/>
      <c r="R1547" s="485"/>
    </row>
    <row r="1548" spans="16:18">
      <c r="P1548" s="485"/>
      <c r="Q1548" s="485"/>
      <c r="R1548" s="485"/>
    </row>
    <row r="1549" spans="16:18">
      <c r="P1549" s="485"/>
      <c r="Q1549" s="485"/>
      <c r="R1549" s="485"/>
    </row>
    <row r="1550" spans="16:18">
      <c r="P1550" s="485"/>
      <c r="Q1550" s="485"/>
      <c r="R1550" s="485"/>
    </row>
    <row r="1551" spans="16:18">
      <c r="P1551" s="485"/>
      <c r="Q1551" s="485"/>
      <c r="R1551" s="485"/>
    </row>
    <row r="1552" spans="16:18">
      <c r="P1552" s="485"/>
      <c r="Q1552" s="485"/>
      <c r="R1552" s="485"/>
    </row>
    <row r="1553" spans="16:18">
      <c r="P1553" s="485"/>
      <c r="Q1553" s="485"/>
      <c r="R1553" s="485"/>
    </row>
    <row r="1554" spans="16:18">
      <c r="P1554" s="485"/>
      <c r="Q1554" s="485"/>
      <c r="R1554" s="485"/>
    </row>
    <row r="1555" spans="16:18">
      <c r="P1555" s="485"/>
      <c r="Q1555" s="485"/>
      <c r="R1555" s="485"/>
    </row>
    <row r="1556" spans="16:18">
      <c r="P1556" s="485"/>
      <c r="Q1556" s="485"/>
      <c r="R1556" s="485"/>
    </row>
    <row r="1557" spans="16:18">
      <c r="P1557" s="485"/>
      <c r="Q1557" s="485"/>
      <c r="R1557" s="485"/>
    </row>
    <row r="1558" spans="16:18">
      <c r="P1558" s="485"/>
      <c r="Q1558" s="485"/>
      <c r="R1558" s="485"/>
    </row>
    <row r="1559" spans="16:18">
      <c r="P1559" s="485"/>
      <c r="Q1559" s="485"/>
      <c r="R1559" s="485"/>
    </row>
    <row r="1560" spans="16:18">
      <c r="P1560" s="485"/>
      <c r="Q1560" s="485"/>
      <c r="R1560" s="485"/>
    </row>
    <row r="1561" spans="16:18">
      <c r="P1561" s="485"/>
      <c r="Q1561" s="485"/>
      <c r="R1561" s="485"/>
    </row>
    <row r="1562" spans="16:18">
      <c r="P1562" s="485"/>
      <c r="Q1562" s="485"/>
      <c r="R1562" s="485"/>
    </row>
    <row r="1563" spans="16:18">
      <c r="P1563" s="485"/>
      <c r="Q1563" s="485"/>
      <c r="R1563" s="485"/>
    </row>
    <row r="1564" spans="16:18">
      <c r="P1564" s="485"/>
      <c r="Q1564" s="485"/>
      <c r="R1564" s="485"/>
    </row>
    <row r="1565" spans="16:18">
      <c r="P1565" s="485"/>
      <c r="Q1565" s="485"/>
      <c r="R1565" s="485"/>
    </row>
    <row r="1566" spans="16:18">
      <c r="P1566" s="485"/>
      <c r="Q1566" s="485"/>
      <c r="R1566" s="485"/>
    </row>
    <row r="1567" spans="16:18">
      <c r="P1567" s="485"/>
      <c r="Q1567" s="485"/>
      <c r="R1567" s="485"/>
    </row>
    <row r="1568" spans="16:18">
      <c r="P1568" s="485"/>
      <c r="Q1568" s="485"/>
      <c r="R1568" s="485"/>
    </row>
    <row r="1569" spans="16:18">
      <c r="P1569" s="485"/>
      <c r="Q1569" s="485"/>
      <c r="R1569" s="485"/>
    </row>
    <row r="1570" spans="16:18">
      <c r="P1570" s="485"/>
      <c r="Q1570" s="485"/>
      <c r="R1570" s="485"/>
    </row>
    <row r="1571" spans="16:18">
      <c r="P1571" s="485"/>
      <c r="Q1571" s="485"/>
      <c r="R1571" s="485"/>
    </row>
    <row r="1572" spans="16:18">
      <c r="P1572" s="485"/>
      <c r="Q1572" s="485"/>
      <c r="R1572" s="485"/>
    </row>
    <row r="1573" spans="16:18">
      <c r="P1573" s="485"/>
      <c r="Q1573" s="485"/>
      <c r="R1573" s="485"/>
    </row>
    <row r="1574" spans="16:18">
      <c r="P1574" s="485"/>
      <c r="Q1574" s="485"/>
      <c r="R1574" s="485"/>
    </row>
    <row r="1575" spans="16:18">
      <c r="P1575" s="485"/>
      <c r="Q1575" s="485"/>
      <c r="R1575" s="485"/>
    </row>
    <row r="1576" spans="16:18">
      <c r="P1576" s="485"/>
      <c r="Q1576" s="485"/>
      <c r="R1576" s="485"/>
    </row>
    <row r="1577" spans="16:18">
      <c r="P1577" s="485"/>
      <c r="Q1577" s="485"/>
      <c r="R1577" s="485"/>
    </row>
    <row r="1578" spans="16:18">
      <c r="P1578" s="485"/>
      <c r="Q1578" s="485"/>
      <c r="R1578" s="485"/>
    </row>
    <row r="1579" spans="16:18">
      <c r="P1579" s="485"/>
      <c r="Q1579" s="485"/>
      <c r="R1579" s="485"/>
    </row>
    <row r="1580" spans="16:18">
      <c r="P1580" s="485"/>
      <c r="Q1580" s="485"/>
      <c r="R1580" s="485"/>
    </row>
    <row r="1581" spans="16:18">
      <c r="P1581" s="485"/>
      <c r="Q1581" s="485"/>
      <c r="R1581" s="485"/>
    </row>
    <row r="1582" spans="16:18">
      <c r="P1582" s="485"/>
      <c r="Q1582" s="485"/>
      <c r="R1582" s="485"/>
    </row>
    <row r="1583" spans="16:18">
      <c r="P1583" s="485"/>
      <c r="Q1583" s="485"/>
      <c r="R1583" s="485"/>
    </row>
    <row r="1584" spans="16:18">
      <c r="P1584" s="485"/>
      <c r="Q1584" s="485"/>
      <c r="R1584" s="485"/>
    </row>
    <row r="1585" spans="16:18">
      <c r="P1585" s="485"/>
      <c r="Q1585" s="485"/>
      <c r="R1585" s="485"/>
    </row>
    <row r="1586" spans="16:18">
      <c r="P1586" s="485"/>
      <c r="Q1586" s="485"/>
      <c r="R1586" s="485"/>
    </row>
    <row r="1587" spans="16:18">
      <c r="P1587" s="485"/>
      <c r="Q1587" s="485"/>
      <c r="R1587" s="485"/>
    </row>
    <row r="1588" spans="16:18">
      <c r="P1588" s="485"/>
      <c r="Q1588" s="485"/>
      <c r="R1588" s="485"/>
    </row>
    <row r="1589" spans="16:18">
      <c r="P1589" s="485"/>
      <c r="Q1589" s="485"/>
      <c r="R1589" s="485"/>
    </row>
    <row r="1590" spans="16:18">
      <c r="P1590" s="485"/>
      <c r="Q1590" s="485"/>
      <c r="R1590" s="485"/>
    </row>
    <row r="1591" spans="16:18">
      <c r="P1591" s="485"/>
      <c r="Q1591" s="485"/>
      <c r="R1591" s="485"/>
    </row>
    <row r="1592" spans="16:18">
      <c r="P1592" s="485"/>
      <c r="Q1592" s="485"/>
      <c r="R1592" s="485"/>
    </row>
    <row r="1593" spans="16:18">
      <c r="P1593" s="485"/>
      <c r="Q1593" s="485"/>
      <c r="R1593" s="485"/>
    </row>
    <row r="1594" spans="16:18">
      <c r="P1594" s="485"/>
      <c r="Q1594" s="485"/>
      <c r="R1594" s="485"/>
    </row>
    <row r="1595" spans="16:18">
      <c r="P1595" s="485"/>
      <c r="Q1595" s="485"/>
      <c r="R1595" s="485"/>
    </row>
    <row r="1596" spans="16:18">
      <c r="P1596" s="485"/>
      <c r="Q1596" s="485"/>
      <c r="R1596" s="485"/>
    </row>
    <row r="1597" spans="16:18">
      <c r="P1597" s="485"/>
      <c r="Q1597" s="485"/>
      <c r="R1597" s="485"/>
    </row>
    <row r="1598" spans="16:18">
      <c r="P1598" s="485"/>
      <c r="Q1598" s="485"/>
      <c r="R1598" s="485"/>
    </row>
    <row r="1599" spans="16:18">
      <c r="P1599" s="485"/>
      <c r="Q1599" s="485"/>
      <c r="R1599" s="485"/>
    </row>
    <row r="1600" spans="16:18">
      <c r="P1600" s="485"/>
      <c r="Q1600" s="485"/>
      <c r="R1600" s="485"/>
    </row>
    <row r="1601" spans="16:18">
      <c r="P1601" s="485"/>
      <c r="Q1601" s="485"/>
      <c r="R1601" s="485"/>
    </row>
    <row r="1602" spans="16:18">
      <c r="P1602" s="485"/>
      <c r="Q1602" s="485"/>
      <c r="R1602" s="485"/>
    </row>
    <row r="1603" spans="16:18">
      <c r="P1603" s="485"/>
      <c r="Q1603" s="485"/>
      <c r="R1603" s="485"/>
    </row>
    <row r="1604" spans="16:18">
      <c r="P1604" s="485"/>
      <c r="Q1604" s="485"/>
      <c r="R1604" s="485"/>
    </row>
    <row r="1605" spans="16:18">
      <c r="P1605" s="485"/>
      <c r="Q1605" s="485"/>
      <c r="R1605" s="485"/>
    </row>
    <row r="1606" spans="16:18">
      <c r="P1606" s="485"/>
      <c r="Q1606" s="485"/>
      <c r="R1606" s="485"/>
    </row>
    <row r="1607" spans="16:18">
      <c r="P1607" s="485"/>
      <c r="Q1607" s="485"/>
      <c r="R1607" s="485"/>
    </row>
    <row r="1608" spans="16:18">
      <c r="P1608" s="485"/>
      <c r="Q1608" s="485"/>
      <c r="R1608" s="485"/>
    </row>
    <row r="1609" spans="16:18">
      <c r="P1609" s="485"/>
      <c r="Q1609" s="485"/>
      <c r="R1609" s="485"/>
    </row>
    <row r="1610" spans="16:18">
      <c r="P1610" s="485"/>
      <c r="Q1610" s="485"/>
      <c r="R1610" s="485"/>
    </row>
    <row r="1611" spans="16:18">
      <c r="P1611" s="485"/>
      <c r="Q1611" s="485"/>
      <c r="R1611" s="485"/>
    </row>
    <row r="1612" spans="16:18">
      <c r="P1612" s="485"/>
      <c r="Q1612" s="485"/>
      <c r="R1612" s="485"/>
    </row>
    <row r="1613" spans="16:18">
      <c r="P1613" s="485"/>
      <c r="Q1613" s="485"/>
      <c r="R1613" s="485"/>
    </row>
    <row r="1614" spans="16:18">
      <c r="P1614" s="485"/>
      <c r="Q1614" s="485"/>
      <c r="R1614" s="485"/>
    </row>
    <row r="1615" spans="16:18">
      <c r="P1615" s="485"/>
      <c r="Q1615" s="485"/>
      <c r="R1615" s="485"/>
    </row>
    <row r="1616" spans="16:18">
      <c r="P1616" s="485"/>
      <c r="Q1616" s="485"/>
      <c r="R1616" s="485"/>
    </row>
    <row r="1617" spans="16:18">
      <c r="P1617" s="485"/>
      <c r="Q1617" s="485"/>
      <c r="R1617" s="485"/>
    </row>
    <row r="1618" spans="16:18">
      <c r="P1618" s="485"/>
      <c r="Q1618" s="485"/>
      <c r="R1618" s="485"/>
    </row>
    <row r="1619" spans="16:18">
      <c r="P1619" s="485"/>
      <c r="Q1619" s="485"/>
      <c r="R1619" s="485"/>
    </row>
    <row r="1620" spans="16:18">
      <c r="P1620" s="485"/>
      <c r="Q1620" s="485"/>
      <c r="R1620" s="485"/>
    </row>
    <row r="1621" spans="16:18">
      <c r="P1621" s="485"/>
      <c r="Q1621" s="485"/>
      <c r="R1621" s="485"/>
    </row>
    <row r="1622" spans="16:18">
      <c r="P1622" s="485"/>
      <c r="Q1622" s="485"/>
      <c r="R1622" s="485"/>
    </row>
    <row r="1623" spans="16:18">
      <c r="P1623" s="485"/>
      <c r="Q1623" s="485"/>
      <c r="R1623" s="485"/>
    </row>
    <row r="1624" spans="16:18">
      <c r="P1624" s="485"/>
      <c r="Q1624" s="485"/>
      <c r="R1624" s="485"/>
    </row>
    <row r="1625" spans="16:18">
      <c r="P1625" s="485"/>
      <c r="Q1625" s="485"/>
      <c r="R1625" s="485"/>
    </row>
    <row r="1626" spans="16:18">
      <c r="P1626" s="485"/>
      <c r="Q1626" s="485"/>
      <c r="R1626" s="485"/>
    </row>
    <row r="1627" spans="16:18">
      <c r="P1627" s="485"/>
      <c r="Q1627" s="485"/>
      <c r="R1627" s="485"/>
    </row>
    <row r="1628" spans="16:18">
      <c r="P1628" s="485"/>
      <c r="Q1628" s="485"/>
      <c r="R1628" s="485"/>
    </row>
    <row r="1629" spans="16:18">
      <c r="P1629" s="485"/>
      <c r="Q1629" s="485"/>
      <c r="R1629" s="485"/>
    </row>
    <row r="1630" spans="16:18">
      <c r="P1630" s="485"/>
      <c r="Q1630" s="485"/>
      <c r="R1630" s="485"/>
    </row>
    <row r="1631" spans="16:18">
      <c r="P1631" s="485"/>
      <c r="Q1631" s="485"/>
      <c r="R1631" s="485"/>
    </row>
    <row r="1632" spans="16:18">
      <c r="P1632" s="485"/>
      <c r="Q1632" s="485"/>
      <c r="R1632" s="485"/>
    </row>
    <row r="1633" spans="16:18">
      <c r="P1633" s="485"/>
      <c r="Q1633" s="485"/>
      <c r="R1633" s="485"/>
    </row>
    <row r="1634" spans="16:18">
      <c r="P1634" s="485"/>
      <c r="Q1634" s="485"/>
      <c r="R1634" s="485"/>
    </row>
    <row r="1635" spans="16:18">
      <c r="P1635" s="485"/>
      <c r="Q1635" s="485"/>
      <c r="R1635" s="485"/>
    </row>
    <row r="1636" spans="16:18">
      <c r="P1636" s="485"/>
      <c r="Q1636" s="485"/>
      <c r="R1636" s="485"/>
    </row>
    <row r="1637" spans="16:18">
      <c r="P1637" s="485"/>
      <c r="Q1637" s="485"/>
      <c r="R1637" s="485"/>
    </row>
    <row r="1638" spans="16:18">
      <c r="P1638" s="485"/>
      <c r="Q1638" s="485"/>
      <c r="R1638" s="485"/>
    </row>
    <row r="1639" spans="16:18">
      <c r="P1639" s="485"/>
      <c r="Q1639" s="485"/>
      <c r="R1639" s="485"/>
    </row>
    <row r="1640" spans="16:18">
      <c r="P1640" s="485"/>
      <c r="Q1640" s="485"/>
      <c r="R1640" s="485"/>
    </row>
    <row r="1641" spans="16:18">
      <c r="P1641" s="485"/>
      <c r="Q1641" s="485"/>
      <c r="R1641" s="485"/>
    </row>
    <row r="1642" spans="16:18">
      <c r="P1642" s="485"/>
      <c r="Q1642" s="485"/>
      <c r="R1642" s="485"/>
    </row>
    <row r="1643" spans="16:18">
      <c r="P1643" s="485"/>
      <c r="Q1643" s="485"/>
      <c r="R1643" s="485"/>
    </row>
    <row r="1644" spans="16:18">
      <c r="P1644" s="485"/>
      <c r="Q1644" s="485"/>
      <c r="R1644" s="485"/>
    </row>
    <row r="1645" spans="16:18">
      <c r="P1645" s="485"/>
      <c r="Q1645" s="485"/>
      <c r="R1645" s="485"/>
    </row>
    <row r="1646" spans="16:18">
      <c r="P1646" s="485"/>
      <c r="Q1646" s="485"/>
      <c r="R1646" s="485"/>
    </row>
    <row r="1647" spans="16:18">
      <c r="P1647" s="485"/>
      <c r="Q1647" s="485"/>
      <c r="R1647" s="485"/>
    </row>
    <row r="1648" spans="16:18">
      <c r="P1648" s="485"/>
      <c r="Q1648" s="485"/>
      <c r="R1648" s="485"/>
    </row>
    <row r="1649" spans="16:18">
      <c r="P1649" s="485"/>
      <c r="Q1649" s="485"/>
      <c r="R1649" s="485"/>
    </row>
    <row r="1650" spans="16:18">
      <c r="P1650" s="485"/>
      <c r="Q1650" s="485"/>
      <c r="R1650" s="485"/>
    </row>
    <row r="1651" spans="16:18">
      <c r="P1651" s="485"/>
      <c r="Q1651" s="485"/>
      <c r="R1651" s="485"/>
    </row>
    <row r="1652" spans="16:18">
      <c r="P1652" s="485"/>
      <c r="Q1652" s="485"/>
      <c r="R1652" s="485"/>
    </row>
    <row r="1653" spans="16:18">
      <c r="P1653" s="485"/>
      <c r="Q1653" s="485"/>
      <c r="R1653" s="485"/>
    </row>
    <row r="1654" spans="16:18">
      <c r="P1654" s="485"/>
      <c r="Q1654" s="485"/>
      <c r="R1654" s="485"/>
    </row>
    <row r="1655" spans="16:18">
      <c r="P1655" s="485"/>
      <c r="Q1655" s="485"/>
      <c r="R1655" s="485"/>
    </row>
    <row r="1656" spans="16:18">
      <c r="P1656" s="485"/>
      <c r="Q1656" s="485"/>
      <c r="R1656" s="485"/>
    </row>
    <row r="1657" spans="16:18">
      <c r="P1657" s="485"/>
      <c r="Q1657" s="485"/>
      <c r="R1657" s="485"/>
    </row>
    <row r="1658" spans="16:18">
      <c r="P1658" s="485"/>
      <c r="Q1658" s="485"/>
      <c r="R1658" s="485"/>
    </row>
    <row r="1659" spans="16:18">
      <c r="P1659" s="485"/>
      <c r="Q1659" s="485"/>
      <c r="R1659" s="485"/>
    </row>
    <row r="1660" spans="16:18">
      <c r="P1660" s="485"/>
      <c r="Q1660" s="485"/>
      <c r="R1660" s="485"/>
    </row>
    <row r="1661" spans="16:18">
      <c r="P1661" s="485"/>
      <c r="Q1661" s="485"/>
      <c r="R1661" s="485"/>
    </row>
    <row r="1662" spans="16:18">
      <c r="P1662" s="485"/>
      <c r="Q1662" s="485"/>
      <c r="R1662" s="485"/>
    </row>
    <row r="1663" spans="16:18">
      <c r="P1663" s="485"/>
      <c r="Q1663" s="485"/>
      <c r="R1663" s="485"/>
    </row>
    <row r="1664" spans="16:18">
      <c r="P1664" s="485"/>
      <c r="Q1664" s="485"/>
      <c r="R1664" s="485"/>
    </row>
    <row r="1665" spans="16:18">
      <c r="P1665" s="485"/>
      <c r="Q1665" s="485"/>
      <c r="R1665" s="485"/>
    </row>
    <row r="1666" spans="16:18">
      <c r="P1666" s="485"/>
      <c r="Q1666" s="485"/>
      <c r="R1666" s="485"/>
    </row>
    <row r="1667" spans="16:18">
      <c r="P1667" s="485"/>
      <c r="Q1667" s="485"/>
      <c r="R1667" s="485"/>
    </row>
    <row r="1668" spans="16:18">
      <c r="P1668" s="485"/>
      <c r="Q1668" s="485"/>
      <c r="R1668" s="485"/>
    </row>
    <row r="1669" spans="16:18">
      <c r="P1669" s="485"/>
      <c r="Q1669" s="485"/>
      <c r="R1669" s="485"/>
    </row>
    <row r="1670" spans="16:18">
      <c r="P1670" s="485"/>
      <c r="Q1670" s="485"/>
      <c r="R1670" s="485"/>
    </row>
    <row r="1671" spans="16:18">
      <c r="P1671" s="485"/>
      <c r="Q1671" s="485"/>
      <c r="R1671" s="485"/>
    </row>
    <row r="1672" spans="16:18">
      <c r="P1672" s="485"/>
      <c r="Q1672" s="485"/>
      <c r="R1672" s="485"/>
    </row>
    <row r="1673" spans="16:18">
      <c r="P1673" s="485"/>
      <c r="Q1673" s="485"/>
      <c r="R1673" s="485"/>
    </row>
    <row r="1674" spans="16:18">
      <c r="P1674" s="485"/>
      <c r="Q1674" s="485"/>
      <c r="R1674" s="485"/>
    </row>
    <row r="1675" spans="16:18">
      <c r="P1675" s="485"/>
      <c r="Q1675" s="485"/>
      <c r="R1675" s="485"/>
    </row>
    <row r="1676" spans="16:18">
      <c r="P1676" s="485"/>
      <c r="Q1676" s="485"/>
      <c r="R1676" s="485"/>
    </row>
    <row r="1677" spans="16:18">
      <c r="P1677" s="485"/>
      <c r="Q1677" s="485"/>
      <c r="R1677" s="485"/>
    </row>
    <row r="1678" spans="16:18">
      <c r="P1678" s="485"/>
      <c r="Q1678" s="485"/>
      <c r="R1678" s="485"/>
    </row>
    <row r="1679" spans="16:18">
      <c r="P1679" s="485"/>
      <c r="Q1679" s="485"/>
      <c r="R1679" s="485"/>
    </row>
    <row r="1680" spans="16:18">
      <c r="P1680" s="485"/>
      <c r="Q1680" s="485"/>
      <c r="R1680" s="485"/>
    </row>
    <row r="1681" spans="16:18">
      <c r="P1681" s="485"/>
      <c r="Q1681" s="485"/>
      <c r="R1681" s="485"/>
    </row>
    <row r="1682" spans="16:18">
      <c r="P1682" s="485"/>
      <c r="Q1682" s="485"/>
      <c r="R1682" s="485"/>
    </row>
    <row r="1683" spans="16:18">
      <c r="P1683" s="485"/>
      <c r="Q1683" s="485"/>
      <c r="R1683" s="485"/>
    </row>
    <row r="1684" spans="16:18">
      <c r="P1684" s="485"/>
      <c r="Q1684" s="485"/>
      <c r="R1684" s="485"/>
    </row>
    <row r="1685" spans="16:18">
      <c r="P1685" s="485"/>
      <c r="Q1685" s="485"/>
      <c r="R1685" s="485"/>
    </row>
    <row r="1686" spans="16:18">
      <c r="P1686" s="485"/>
      <c r="Q1686" s="485"/>
      <c r="R1686" s="485"/>
    </row>
    <row r="1687" spans="16:18">
      <c r="P1687" s="485"/>
      <c r="Q1687" s="485"/>
      <c r="R1687" s="485"/>
    </row>
    <row r="1688" spans="16:18">
      <c r="P1688" s="485"/>
      <c r="Q1688" s="485"/>
      <c r="R1688" s="485"/>
    </row>
    <row r="1689" spans="16:18">
      <c r="P1689" s="485"/>
      <c r="Q1689" s="485"/>
      <c r="R1689" s="485"/>
    </row>
    <row r="1690" spans="16:18">
      <c r="P1690" s="485"/>
      <c r="Q1690" s="485"/>
      <c r="R1690" s="485"/>
    </row>
    <row r="1691" spans="16:18">
      <c r="P1691" s="485"/>
      <c r="Q1691" s="485"/>
      <c r="R1691" s="485"/>
    </row>
    <row r="1692" spans="16:18">
      <c r="P1692" s="485"/>
      <c r="Q1692" s="485"/>
      <c r="R1692" s="485"/>
    </row>
    <row r="1693" spans="16:18">
      <c r="P1693" s="485"/>
      <c r="Q1693" s="485"/>
      <c r="R1693" s="485"/>
    </row>
    <row r="1694" spans="16:18">
      <c r="P1694" s="485"/>
      <c r="Q1694" s="485"/>
      <c r="R1694" s="485"/>
    </row>
    <row r="1695" spans="16:18">
      <c r="P1695" s="485"/>
      <c r="Q1695" s="485"/>
      <c r="R1695" s="485"/>
    </row>
    <row r="1696" spans="16:18">
      <c r="P1696" s="485"/>
      <c r="Q1696" s="485"/>
      <c r="R1696" s="485"/>
    </row>
    <row r="1697" spans="16:18">
      <c r="P1697" s="485"/>
      <c r="Q1697" s="485"/>
      <c r="R1697" s="485"/>
    </row>
    <row r="1698" spans="16:18">
      <c r="P1698" s="485"/>
      <c r="Q1698" s="485"/>
      <c r="R1698" s="485"/>
    </row>
    <row r="1699" spans="16:18">
      <c r="P1699" s="485"/>
      <c r="Q1699" s="485"/>
      <c r="R1699" s="485"/>
    </row>
    <row r="1700" spans="16:18">
      <c r="P1700" s="485"/>
      <c r="Q1700" s="485"/>
      <c r="R1700" s="485"/>
    </row>
    <row r="1701" spans="16:18">
      <c r="P1701" s="485"/>
      <c r="Q1701" s="485"/>
      <c r="R1701" s="485"/>
    </row>
    <row r="1702" spans="16:18">
      <c r="P1702" s="485"/>
      <c r="Q1702" s="485"/>
      <c r="R1702" s="485"/>
    </row>
    <row r="1703" spans="16:18">
      <c r="P1703" s="485"/>
      <c r="Q1703" s="485"/>
      <c r="R1703" s="485"/>
    </row>
    <row r="1704" spans="16:18">
      <c r="P1704" s="485"/>
      <c r="Q1704" s="485"/>
      <c r="R1704" s="485"/>
    </row>
    <row r="1705" spans="16:18">
      <c r="P1705" s="485"/>
      <c r="Q1705" s="485"/>
      <c r="R1705" s="485"/>
    </row>
    <row r="1706" spans="16:18">
      <c r="P1706" s="485"/>
      <c r="Q1706" s="485"/>
      <c r="R1706" s="485"/>
    </row>
    <row r="1707" spans="16:18">
      <c r="P1707" s="485"/>
      <c r="Q1707" s="485"/>
      <c r="R1707" s="485"/>
    </row>
    <row r="1708" spans="16:18">
      <c r="P1708" s="485"/>
      <c r="Q1708" s="485"/>
      <c r="R1708" s="485"/>
    </row>
    <row r="1709" spans="16:18">
      <c r="P1709" s="485"/>
      <c r="Q1709" s="485"/>
      <c r="R1709" s="485"/>
    </row>
    <row r="1710" spans="16:18">
      <c r="P1710" s="485"/>
      <c r="Q1710" s="485"/>
      <c r="R1710" s="485"/>
    </row>
    <row r="1711" spans="16:18">
      <c r="P1711" s="485"/>
      <c r="Q1711" s="485"/>
      <c r="R1711" s="485"/>
    </row>
    <row r="1712" spans="16:18">
      <c r="P1712" s="485"/>
      <c r="Q1712" s="485"/>
      <c r="R1712" s="485"/>
    </row>
    <row r="1713" spans="16:18">
      <c r="P1713" s="485"/>
      <c r="Q1713" s="485"/>
      <c r="R1713" s="485"/>
    </row>
    <row r="1714" spans="16:18">
      <c r="P1714" s="485"/>
      <c r="Q1714" s="485"/>
      <c r="R1714" s="485"/>
    </row>
    <row r="1715" spans="16:18">
      <c r="P1715" s="485"/>
      <c r="Q1715" s="485"/>
      <c r="R1715" s="485"/>
    </row>
    <row r="1716" spans="16:18">
      <c r="P1716" s="485"/>
      <c r="Q1716" s="485"/>
      <c r="R1716" s="485"/>
    </row>
    <row r="1717" spans="16:18">
      <c r="P1717" s="485"/>
      <c r="Q1717" s="485"/>
      <c r="R1717" s="485"/>
    </row>
    <row r="1718" spans="16:18">
      <c r="P1718" s="485"/>
      <c r="Q1718" s="485"/>
      <c r="R1718" s="485"/>
    </row>
    <row r="1719" spans="16:18">
      <c r="P1719" s="485"/>
      <c r="Q1719" s="485"/>
      <c r="R1719" s="485"/>
    </row>
    <row r="1720" spans="16:18">
      <c r="P1720" s="485"/>
      <c r="Q1720" s="485"/>
      <c r="R1720" s="485"/>
    </row>
    <row r="1721" spans="16:18">
      <c r="P1721" s="485"/>
      <c r="Q1721" s="485"/>
      <c r="R1721" s="485"/>
    </row>
    <row r="1722" spans="16:18">
      <c r="P1722" s="485"/>
      <c r="Q1722" s="485"/>
      <c r="R1722" s="485"/>
    </row>
    <row r="1723" spans="16:18">
      <c r="P1723" s="485"/>
      <c r="Q1723" s="485"/>
      <c r="R1723" s="485"/>
    </row>
    <row r="1724" spans="16:18">
      <c r="P1724" s="485"/>
      <c r="Q1724" s="485"/>
      <c r="R1724" s="485"/>
    </row>
    <row r="1725" spans="16:18">
      <c r="P1725" s="485"/>
      <c r="Q1725" s="485"/>
      <c r="R1725" s="485"/>
    </row>
    <row r="1726" spans="16:18">
      <c r="P1726" s="485"/>
      <c r="Q1726" s="485"/>
      <c r="R1726" s="485"/>
    </row>
    <row r="1727" spans="16:18">
      <c r="P1727" s="485"/>
      <c r="Q1727" s="485"/>
      <c r="R1727" s="485"/>
    </row>
    <row r="1728" spans="16:18">
      <c r="P1728" s="485"/>
      <c r="Q1728" s="485"/>
      <c r="R1728" s="485"/>
    </row>
    <row r="1729" spans="16:18">
      <c r="P1729" s="485"/>
      <c r="Q1729" s="485"/>
      <c r="R1729" s="485"/>
    </row>
    <row r="1730" spans="16:18">
      <c r="P1730" s="485"/>
      <c r="Q1730" s="485"/>
      <c r="R1730" s="485"/>
    </row>
    <row r="1731" spans="16:18">
      <c r="P1731" s="485"/>
      <c r="Q1731" s="485"/>
      <c r="R1731" s="485"/>
    </row>
    <row r="1732" spans="16:18">
      <c r="P1732" s="485"/>
      <c r="Q1732" s="485"/>
      <c r="R1732" s="485"/>
    </row>
    <row r="1733" spans="16:18">
      <c r="P1733" s="485"/>
      <c r="Q1733" s="485"/>
      <c r="R1733" s="485"/>
    </row>
    <row r="1734" spans="16:18">
      <c r="P1734" s="485"/>
      <c r="Q1734" s="485"/>
      <c r="R1734" s="485"/>
    </row>
    <row r="1735" spans="16:18">
      <c r="P1735" s="485"/>
      <c r="Q1735" s="485"/>
      <c r="R1735" s="485"/>
    </row>
    <row r="1736" spans="16:18">
      <c r="P1736" s="485"/>
      <c r="Q1736" s="485"/>
      <c r="R1736" s="485"/>
    </row>
    <row r="1737" spans="16:18">
      <c r="P1737" s="485"/>
      <c r="Q1737" s="485"/>
      <c r="R1737" s="485"/>
    </row>
    <row r="1738" spans="16:18">
      <c r="P1738" s="485"/>
      <c r="Q1738" s="485"/>
      <c r="R1738" s="485"/>
    </row>
    <row r="1739" spans="16:18">
      <c r="P1739" s="485"/>
      <c r="Q1739" s="485"/>
      <c r="R1739" s="485"/>
    </row>
    <row r="1740" spans="16:18">
      <c r="P1740" s="485"/>
      <c r="Q1740" s="485"/>
      <c r="R1740" s="485"/>
    </row>
    <row r="1741" spans="16:18">
      <c r="P1741" s="485"/>
      <c r="Q1741" s="485"/>
      <c r="R1741" s="485"/>
    </row>
    <row r="1742" spans="16:18">
      <c r="P1742" s="485"/>
      <c r="Q1742" s="485"/>
      <c r="R1742" s="485"/>
    </row>
    <row r="1743" spans="16:18">
      <c r="P1743" s="485"/>
      <c r="Q1743" s="485"/>
      <c r="R1743" s="485"/>
    </row>
    <row r="1744" spans="16:18">
      <c r="P1744" s="485"/>
      <c r="Q1744" s="485"/>
      <c r="R1744" s="485"/>
    </row>
    <row r="1745" spans="16:18">
      <c r="P1745" s="485"/>
      <c r="Q1745" s="485"/>
      <c r="R1745" s="485"/>
    </row>
    <row r="1746" spans="16:18">
      <c r="P1746" s="485"/>
      <c r="Q1746" s="485"/>
      <c r="R1746" s="485"/>
    </row>
    <row r="1747" spans="16:18">
      <c r="P1747" s="485"/>
      <c r="Q1747" s="485"/>
      <c r="R1747" s="485"/>
    </row>
    <row r="1748" spans="16:18">
      <c r="P1748" s="485"/>
      <c r="Q1748" s="485"/>
      <c r="R1748" s="485"/>
    </row>
    <row r="1749" spans="16:18">
      <c r="P1749" s="485"/>
      <c r="Q1749" s="485"/>
      <c r="R1749" s="485"/>
    </row>
    <row r="1750" spans="16:18">
      <c r="P1750" s="485"/>
      <c r="Q1750" s="485"/>
      <c r="R1750" s="485"/>
    </row>
    <row r="1751" spans="16:18">
      <c r="P1751" s="485"/>
      <c r="Q1751" s="485"/>
      <c r="R1751" s="485"/>
    </row>
    <row r="1752" spans="16:18">
      <c r="P1752" s="485"/>
      <c r="Q1752" s="485"/>
      <c r="R1752" s="485"/>
    </row>
    <row r="1753" spans="16:18">
      <c r="P1753" s="485"/>
      <c r="Q1753" s="485"/>
      <c r="R1753" s="485"/>
    </row>
    <row r="1754" spans="16:18">
      <c r="P1754" s="485"/>
      <c r="Q1754" s="485"/>
      <c r="R1754" s="485"/>
    </row>
    <row r="1755" spans="16:18">
      <c r="P1755" s="485"/>
      <c r="Q1755" s="485"/>
      <c r="R1755" s="485"/>
    </row>
    <row r="1756" spans="16:18">
      <c r="P1756" s="485"/>
      <c r="Q1756" s="485"/>
      <c r="R1756" s="485"/>
    </row>
    <row r="1757" spans="16:18">
      <c r="P1757" s="485"/>
      <c r="Q1757" s="485"/>
      <c r="R1757" s="485"/>
    </row>
    <row r="1758" spans="16:18">
      <c r="P1758" s="485"/>
      <c r="Q1758" s="485"/>
      <c r="R1758" s="485"/>
    </row>
    <row r="1759" spans="16:18">
      <c r="P1759" s="485"/>
      <c r="Q1759" s="485"/>
      <c r="R1759" s="485"/>
    </row>
    <row r="1760" spans="16:18">
      <c r="P1760" s="485"/>
      <c r="Q1760" s="485"/>
      <c r="R1760" s="485"/>
    </row>
    <row r="1761" spans="16:18">
      <c r="P1761" s="485"/>
      <c r="Q1761" s="485"/>
      <c r="R1761" s="485"/>
    </row>
    <row r="1762" spans="16:18">
      <c r="P1762" s="485"/>
      <c r="Q1762" s="485"/>
      <c r="R1762" s="485"/>
    </row>
    <row r="1763" spans="16:18">
      <c r="P1763" s="485"/>
      <c r="Q1763" s="485"/>
      <c r="R1763" s="485"/>
    </row>
    <row r="1764" spans="16:18">
      <c r="P1764" s="485"/>
      <c r="Q1764" s="485"/>
      <c r="R1764" s="485"/>
    </row>
    <row r="1765" spans="16:18">
      <c r="P1765" s="485"/>
      <c r="Q1765" s="485"/>
      <c r="R1765" s="485"/>
    </row>
    <row r="1766" spans="16:18">
      <c r="P1766" s="485"/>
      <c r="Q1766" s="485"/>
      <c r="R1766" s="485"/>
    </row>
    <row r="1767" spans="16:18">
      <c r="P1767" s="485"/>
      <c r="Q1767" s="485"/>
      <c r="R1767" s="485"/>
    </row>
    <row r="1768" spans="16:18">
      <c r="P1768" s="485"/>
      <c r="Q1768" s="485"/>
      <c r="R1768" s="485"/>
    </row>
    <row r="1769" spans="16:18">
      <c r="P1769" s="485"/>
      <c r="Q1769" s="485"/>
      <c r="R1769" s="485"/>
    </row>
    <row r="1770" spans="16:18">
      <c r="P1770" s="485"/>
      <c r="Q1770" s="485"/>
      <c r="R1770" s="485"/>
    </row>
    <row r="1771" spans="16:18">
      <c r="P1771" s="485"/>
      <c r="Q1771" s="485"/>
      <c r="R1771" s="485"/>
    </row>
    <row r="1772" spans="16:18">
      <c r="P1772" s="485"/>
      <c r="Q1772" s="485"/>
      <c r="R1772" s="485"/>
    </row>
    <row r="1773" spans="16:18">
      <c r="P1773" s="485"/>
      <c r="Q1773" s="485"/>
      <c r="R1773" s="485"/>
    </row>
    <row r="1774" spans="16:18">
      <c r="P1774" s="485"/>
      <c r="Q1774" s="485"/>
      <c r="R1774" s="485"/>
    </row>
    <row r="1775" spans="16:18">
      <c r="P1775" s="485"/>
      <c r="Q1775" s="485"/>
      <c r="R1775" s="485"/>
    </row>
    <row r="1776" spans="16:18">
      <c r="P1776" s="485"/>
      <c r="Q1776" s="485"/>
      <c r="R1776" s="485"/>
    </row>
    <row r="1777" spans="16:18">
      <c r="P1777" s="485"/>
      <c r="Q1777" s="485"/>
      <c r="R1777" s="485"/>
    </row>
    <row r="1778" spans="16:18">
      <c r="P1778" s="485"/>
      <c r="Q1778" s="485"/>
      <c r="R1778" s="485"/>
    </row>
    <row r="1779" spans="16:18">
      <c r="P1779" s="485"/>
      <c r="Q1779" s="485"/>
      <c r="R1779" s="485"/>
    </row>
    <row r="1780" spans="16:18">
      <c r="P1780" s="485"/>
      <c r="Q1780" s="485"/>
      <c r="R1780" s="485"/>
    </row>
    <row r="1781" spans="16:18">
      <c r="P1781" s="485"/>
      <c r="Q1781" s="485"/>
      <c r="R1781" s="485"/>
    </row>
    <row r="1782" spans="16:18">
      <c r="P1782" s="485"/>
      <c r="Q1782" s="485"/>
      <c r="R1782" s="485"/>
    </row>
    <row r="1783" spans="16:18">
      <c r="P1783" s="485"/>
      <c r="Q1783" s="485"/>
      <c r="R1783" s="485"/>
    </row>
    <row r="1784" spans="16:18">
      <c r="P1784" s="485"/>
      <c r="Q1784" s="485"/>
      <c r="R1784" s="485"/>
    </row>
    <row r="1785" spans="16:18">
      <c r="P1785" s="485"/>
      <c r="Q1785" s="485"/>
      <c r="R1785" s="485"/>
    </row>
    <row r="1786" spans="16:18">
      <c r="P1786" s="485"/>
      <c r="Q1786" s="485"/>
      <c r="R1786" s="485"/>
    </row>
    <row r="1787" spans="16:18">
      <c r="P1787" s="485"/>
      <c r="Q1787" s="485"/>
      <c r="R1787" s="485"/>
    </row>
    <row r="1788" spans="16:18">
      <c r="P1788" s="485"/>
      <c r="Q1788" s="485"/>
      <c r="R1788" s="485"/>
    </row>
    <row r="1789" spans="16:18">
      <c r="P1789" s="485"/>
      <c r="Q1789" s="485"/>
      <c r="R1789" s="485"/>
    </row>
    <row r="1790" spans="16:18">
      <c r="P1790" s="485"/>
      <c r="Q1790" s="485"/>
      <c r="R1790" s="485"/>
    </row>
    <row r="1791" spans="16:18">
      <c r="P1791" s="485"/>
      <c r="Q1791" s="485"/>
      <c r="R1791" s="485"/>
    </row>
    <row r="1792" spans="16:18">
      <c r="P1792" s="485"/>
      <c r="Q1792" s="485"/>
      <c r="R1792" s="485"/>
    </row>
    <row r="1793" spans="16:18">
      <c r="P1793" s="485"/>
      <c r="Q1793" s="485"/>
      <c r="R1793" s="485"/>
    </row>
    <row r="1794" spans="16:18">
      <c r="P1794" s="485"/>
      <c r="Q1794" s="485"/>
      <c r="R1794" s="485"/>
    </row>
    <row r="1795" spans="16:18">
      <c r="P1795" s="485"/>
      <c r="Q1795" s="485"/>
      <c r="R1795" s="485"/>
    </row>
    <row r="1796" spans="16:18">
      <c r="P1796" s="485"/>
      <c r="Q1796" s="485"/>
      <c r="R1796" s="485"/>
    </row>
    <row r="1797" spans="16:18">
      <c r="P1797" s="485"/>
      <c r="Q1797" s="485"/>
      <c r="R1797" s="485"/>
    </row>
    <row r="1798" spans="16:18">
      <c r="P1798" s="485"/>
      <c r="Q1798" s="485"/>
      <c r="R1798" s="485"/>
    </row>
    <row r="1799" spans="16:18">
      <c r="P1799" s="485"/>
      <c r="Q1799" s="485"/>
      <c r="R1799" s="485"/>
    </row>
    <row r="1800" spans="16:18">
      <c r="P1800" s="485"/>
      <c r="Q1800" s="485"/>
      <c r="R1800" s="485"/>
    </row>
    <row r="1801" spans="16:18">
      <c r="P1801" s="485"/>
      <c r="Q1801" s="485"/>
      <c r="R1801" s="485"/>
    </row>
    <row r="1802" spans="16:18">
      <c r="P1802" s="485"/>
      <c r="Q1802" s="485"/>
      <c r="R1802" s="485"/>
    </row>
    <row r="1803" spans="16:18">
      <c r="P1803" s="485"/>
      <c r="Q1803" s="485"/>
      <c r="R1803" s="485"/>
    </row>
    <row r="1804" spans="16:18">
      <c r="P1804" s="485"/>
      <c r="Q1804" s="485"/>
      <c r="R1804" s="485"/>
    </row>
    <row r="1805" spans="16:18">
      <c r="P1805" s="485"/>
      <c r="Q1805" s="485"/>
      <c r="R1805" s="485"/>
    </row>
    <row r="1806" spans="16:18">
      <c r="P1806" s="485"/>
      <c r="Q1806" s="485"/>
      <c r="R1806" s="485"/>
    </row>
    <row r="1807" spans="16:18">
      <c r="P1807" s="485"/>
      <c r="Q1807" s="485"/>
      <c r="R1807" s="485"/>
    </row>
    <row r="1808" spans="16:18">
      <c r="P1808" s="485"/>
      <c r="Q1808" s="485"/>
      <c r="R1808" s="485"/>
    </row>
    <row r="1809" spans="16:18">
      <c r="P1809" s="485"/>
      <c r="Q1809" s="485"/>
      <c r="R1809" s="485"/>
    </row>
    <row r="1810" spans="16:18">
      <c r="P1810" s="485"/>
      <c r="Q1810" s="485"/>
      <c r="R1810" s="485"/>
    </row>
    <row r="1811" spans="16:18">
      <c r="P1811" s="485"/>
      <c r="Q1811" s="485"/>
      <c r="R1811" s="485"/>
    </row>
    <row r="1812" spans="16:18">
      <c r="P1812" s="485"/>
      <c r="Q1812" s="485"/>
      <c r="R1812" s="485"/>
    </row>
    <row r="1813" spans="16:18">
      <c r="P1813" s="485"/>
      <c r="Q1813" s="485"/>
      <c r="R1813" s="485"/>
    </row>
    <row r="1814" spans="16:18">
      <c r="P1814" s="485"/>
      <c r="Q1814" s="485"/>
      <c r="R1814" s="485"/>
    </row>
    <row r="1815" spans="16:18">
      <c r="P1815" s="485"/>
      <c r="Q1815" s="485"/>
      <c r="R1815" s="485"/>
    </row>
    <row r="1816" spans="16:18">
      <c r="P1816" s="485"/>
      <c r="Q1816" s="485"/>
      <c r="R1816" s="485"/>
    </row>
    <row r="1817" spans="16:18">
      <c r="P1817" s="485"/>
      <c r="Q1817" s="485"/>
      <c r="R1817" s="485"/>
    </row>
    <row r="1818" spans="16:18">
      <c r="P1818" s="485"/>
      <c r="Q1818" s="485"/>
      <c r="R1818" s="485"/>
    </row>
    <row r="1819" spans="16:18">
      <c r="P1819" s="485"/>
      <c r="Q1819" s="485"/>
      <c r="R1819" s="485"/>
    </row>
    <row r="1820" spans="16:18">
      <c r="P1820" s="485"/>
      <c r="Q1820" s="485"/>
      <c r="R1820" s="485"/>
    </row>
    <row r="1821" spans="16:18">
      <c r="P1821" s="485"/>
      <c r="Q1821" s="485"/>
      <c r="R1821" s="485"/>
    </row>
    <row r="1822" spans="16:18">
      <c r="P1822" s="485"/>
      <c r="Q1822" s="485"/>
      <c r="R1822" s="485"/>
    </row>
    <row r="1823" spans="16:18">
      <c r="P1823" s="485"/>
      <c r="Q1823" s="485"/>
      <c r="R1823" s="485"/>
    </row>
    <row r="1824" spans="16:18">
      <c r="P1824" s="485"/>
      <c r="Q1824" s="485"/>
      <c r="R1824" s="485"/>
    </row>
    <row r="1825" spans="16:18">
      <c r="P1825" s="485"/>
      <c r="Q1825" s="485"/>
      <c r="R1825" s="485"/>
    </row>
    <row r="1826" spans="16:18">
      <c r="P1826" s="485"/>
      <c r="Q1826" s="485"/>
      <c r="R1826" s="485"/>
    </row>
    <row r="1827" spans="16:18">
      <c r="P1827" s="485"/>
      <c r="Q1827" s="485"/>
      <c r="R1827" s="485"/>
    </row>
    <row r="1828" spans="16:18">
      <c r="P1828" s="485"/>
      <c r="Q1828" s="485"/>
      <c r="R1828" s="485"/>
    </row>
    <row r="1829" spans="16:18">
      <c r="P1829" s="485"/>
      <c r="Q1829" s="485"/>
      <c r="R1829" s="485"/>
    </row>
    <row r="1830" spans="16:18">
      <c r="P1830" s="485"/>
      <c r="Q1830" s="485"/>
      <c r="R1830" s="485"/>
    </row>
    <row r="1831" spans="16:18">
      <c r="P1831" s="485"/>
      <c r="Q1831" s="485"/>
      <c r="R1831" s="485"/>
    </row>
    <row r="1832" spans="16:18">
      <c r="P1832" s="485"/>
      <c r="Q1832" s="485"/>
      <c r="R1832" s="485"/>
    </row>
    <row r="1833" spans="16:18">
      <c r="P1833" s="485"/>
      <c r="Q1833" s="485"/>
      <c r="R1833" s="485"/>
    </row>
    <row r="1834" spans="16:18">
      <c r="P1834" s="485"/>
      <c r="Q1834" s="485"/>
      <c r="R1834" s="485"/>
    </row>
    <row r="1835" spans="16:18">
      <c r="P1835" s="485"/>
      <c r="Q1835" s="485"/>
      <c r="R1835" s="485"/>
    </row>
    <row r="1836" spans="16:18">
      <c r="P1836" s="485"/>
      <c r="Q1836" s="485"/>
      <c r="R1836" s="485"/>
    </row>
    <row r="1837" spans="16:18">
      <c r="P1837" s="485"/>
      <c r="Q1837" s="485"/>
      <c r="R1837" s="485"/>
    </row>
    <row r="1838" spans="16:18">
      <c r="P1838" s="485"/>
      <c r="Q1838" s="485"/>
      <c r="R1838" s="485"/>
    </row>
    <row r="1839" spans="16:18">
      <c r="P1839" s="485"/>
      <c r="Q1839" s="485"/>
      <c r="R1839" s="485"/>
    </row>
    <row r="1840" spans="16:18">
      <c r="P1840" s="485"/>
      <c r="Q1840" s="485"/>
      <c r="R1840" s="485"/>
    </row>
    <row r="1841" spans="16:18">
      <c r="P1841" s="485"/>
      <c r="Q1841" s="485"/>
      <c r="R1841" s="485"/>
    </row>
    <row r="1842" spans="16:18">
      <c r="P1842" s="485"/>
      <c r="Q1842" s="485"/>
      <c r="R1842" s="485"/>
    </row>
    <row r="1843" spans="16:18">
      <c r="P1843" s="485"/>
      <c r="Q1843" s="485"/>
      <c r="R1843" s="485"/>
    </row>
    <row r="1844" spans="16:18">
      <c r="P1844" s="485"/>
      <c r="Q1844" s="485"/>
      <c r="R1844" s="485"/>
    </row>
    <row r="1845" spans="16:18">
      <c r="P1845" s="485"/>
      <c r="Q1845" s="485"/>
      <c r="R1845" s="485"/>
    </row>
    <row r="1846" spans="16:18">
      <c r="P1846" s="485"/>
      <c r="Q1846" s="485"/>
      <c r="R1846" s="485"/>
    </row>
    <row r="1847" spans="16:18">
      <c r="P1847" s="485"/>
      <c r="Q1847" s="485"/>
      <c r="R1847" s="485"/>
    </row>
    <row r="1848" spans="16:18">
      <c r="P1848" s="485"/>
      <c r="Q1848" s="485"/>
      <c r="R1848" s="485"/>
    </row>
    <row r="1849" spans="16:18">
      <c r="P1849" s="485"/>
      <c r="Q1849" s="485"/>
      <c r="R1849" s="485"/>
    </row>
    <row r="1850" spans="16:18">
      <c r="P1850" s="485"/>
      <c r="Q1850" s="485"/>
      <c r="R1850" s="485"/>
    </row>
    <row r="1851" spans="16:18">
      <c r="P1851" s="485"/>
      <c r="Q1851" s="485"/>
      <c r="R1851" s="485"/>
    </row>
    <row r="1852" spans="16:18">
      <c r="P1852" s="485"/>
      <c r="Q1852" s="485"/>
      <c r="R1852" s="485"/>
    </row>
    <row r="1853" spans="16:18">
      <c r="P1853" s="485"/>
      <c r="Q1853" s="485"/>
      <c r="R1853" s="485"/>
    </row>
    <row r="1854" spans="16:18">
      <c r="P1854" s="485"/>
      <c r="Q1854" s="485"/>
      <c r="R1854" s="485"/>
    </row>
    <row r="1855" spans="16:18">
      <c r="P1855" s="485"/>
      <c r="Q1855" s="485"/>
      <c r="R1855" s="485"/>
    </row>
    <row r="1856" spans="16:18">
      <c r="P1856" s="485"/>
      <c r="Q1856" s="485"/>
      <c r="R1856" s="485"/>
    </row>
    <row r="1857" spans="16:18">
      <c r="P1857" s="485"/>
      <c r="Q1857" s="485"/>
      <c r="R1857" s="485"/>
    </row>
    <row r="1858" spans="16:18">
      <c r="P1858" s="485"/>
      <c r="Q1858" s="485"/>
      <c r="R1858" s="485"/>
    </row>
    <row r="1859" spans="16:18">
      <c r="P1859" s="485"/>
      <c r="Q1859" s="485"/>
      <c r="R1859" s="485"/>
    </row>
    <row r="1860" spans="16:18">
      <c r="P1860" s="485"/>
      <c r="Q1860" s="485"/>
      <c r="R1860" s="485"/>
    </row>
    <row r="1861" spans="16:18">
      <c r="P1861" s="485"/>
      <c r="Q1861" s="485"/>
      <c r="R1861" s="485"/>
    </row>
    <row r="1862" spans="16:18">
      <c r="P1862" s="485"/>
      <c r="Q1862" s="485"/>
      <c r="R1862" s="485"/>
    </row>
    <row r="1863" spans="16:18">
      <c r="P1863" s="485"/>
      <c r="Q1863" s="485"/>
      <c r="R1863" s="485"/>
    </row>
    <row r="1864" spans="16:18">
      <c r="P1864" s="485"/>
      <c r="Q1864" s="485"/>
      <c r="R1864" s="485"/>
    </row>
    <row r="1865" spans="16:18">
      <c r="P1865" s="485"/>
      <c r="Q1865" s="485"/>
      <c r="R1865" s="485"/>
    </row>
    <row r="1866" spans="16:18">
      <c r="P1866" s="485"/>
      <c r="Q1866" s="485"/>
      <c r="R1866" s="485"/>
    </row>
    <row r="1867" spans="16:18">
      <c r="P1867" s="485"/>
      <c r="Q1867" s="485"/>
      <c r="R1867" s="485"/>
    </row>
    <row r="1868" spans="16:18">
      <c r="P1868" s="485"/>
      <c r="Q1868" s="485"/>
      <c r="R1868" s="485"/>
    </row>
    <row r="1869" spans="16:18">
      <c r="P1869" s="485"/>
      <c r="Q1869" s="485"/>
      <c r="R1869" s="485"/>
    </row>
    <row r="1870" spans="16:18">
      <c r="P1870" s="485"/>
      <c r="Q1870" s="485"/>
      <c r="R1870" s="485"/>
    </row>
    <row r="1871" spans="16:18">
      <c r="P1871" s="485"/>
      <c r="Q1871" s="485"/>
      <c r="R1871" s="485"/>
    </row>
    <row r="1872" spans="16:18">
      <c r="P1872" s="485"/>
      <c r="Q1872" s="485"/>
      <c r="R1872" s="485"/>
    </row>
    <row r="1873" spans="16:18">
      <c r="P1873" s="485"/>
      <c r="Q1873" s="485"/>
      <c r="R1873" s="485"/>
    </row>
    <row r="1874" spans="16:18">
      <c r="P1874" s="485"/>
      <c r="Q1874" s="485"/>
      <c r="R1874" s="485"/>
    </row>
    <row r="1875" spans="16:18">
      <c r="P1875" s="485"/>
      <c r="Q1875" s="485"/>
      <c r="R1875" s="485"/>
    </row>
    <row r="1876" spans="16:18">
      <c r="P1876" s="485"/>
      <c r="Q1876" s="485"/>
      <c r="R1876" s="485"/>
    </row>
    <row r="1877" spans="16:18">
      <c r="P1877" s="485"/>
      <c r="Q1877" s="485"/>
      <c r="R1877" s="485"/>
    </row>
    <row r="1878" spans="16:18">
      <c r="P1878" s="485"/>
      <c r="Q1878" s="485"/>
      <c r="R1878" s="485"/>
    </row>
    <row r="1879" spans="16:18">
      <c r="P1879" s="485"/>
      <c r="Q1879" s="485"/>
      <c r="R1879" s="485"/>
    </row>
    <row r="1880" spans="16:18">
      <c r="P1880" s="485"/>
      <c r="Q1880" s="485"/>
      <c r="R1880" s="485"/>
    </row>
    <row r="1881" spans="16:18">
      <c r="P1881" s="485"/>
      <c r="Q1881" s="485"/>
      <c r="R1881" s="485"/>
    </row>
    <row r="1882" spans="16:18">
      <c r="P1882" s="485"/>
      <c r="Q1882" s="485"/>
      <c r="R1882" s="485"/>
    </row>
    <row r="1883" spans="16:18">
      <c r="P1883" s="485"/>
      <c r="Q1883" s="485"/>
      <c r="R1883" s="485"/>
    </row>
    <row r="1884" spans="16:18">
      <c r="P1884" s="485"/>
      <c r="Q1884" s="485"/>
      <c r="R1884" s="485"/>
    </row>
    <row r="1885" spans="16:18">
      <c r="P1885" s="485"/>
      <c r="Q1885" s="485"/>
      <c r="R1885" s="485"/>
    </row>
    <row r="1886" spans="16:18">
      <c r="P1886" s="485"/>
      <c r="Q1886" s="485"/>
      <c r="R1886" s="485"/>
    </row>
    <row r="1887" spans="16:18">
      <c r="P1887" s="485"/>
      <c r="Q1887" s="485"/>
      <c r="R1887" s="485"/>
    </row>
    <row r="1888" spans="16:18">
      <c r="P1888" s="485"/>
      <c r="Q1888" s="485"/>
      <c r="R1888" s="485"/>
    </row>
    <row r="1889" spans="16:18">
      <c r="P1889" s="485"/>
      <c r="Q1889" s="485"/>
      <c r="R1889" s="485"/>
    </row>
    <row r="1890" spans="16:18">
      <c r="P1890" s="485"/>
      <c r="Q1890" s="485"/>
      <c r="R1890" s="485"/>
    </row>
    <row r="1891" spans="16:18">
      <c r="P1891" s="485"/>
      <c r="Q1891" s="485"/>
      <c r="R1891" s="485"/>
    </row>
    <row r="1892" spans="16:18">
      <c r="P1892" s="485"/>
      <c r="Q1892" s="485"/>
      <c r="R1892" s="485"/>
    </row>
    <row r="1893" spans="16:18">
      <c r="P1893" s="485"/>
      <c r="Q1893" s="485"/>
      <c r="R1893" s="485"/>
    </row>
    <row r="1894" spans="16:18">
      <c r="P1894" s="485"/>
      <c r="Q1894" s="485"/>
      <c r="R1894" s="485"/>
    </row>
    <row r="1895" spans="16:18">
      <c r="P1895" s="485"/>
      <c r="Q1895" s="485"/>
      <c r="R1895" s="485"/>
    </row>
    <row r="1896" spans="16:18">
      <c r="P1896" s="485"/>
      <c r="Q1896" s="485"/>
      <c r="R1896" s="485"/>
    </row>
    <row r="1897" spans="16:18">
      <c r="P1897" s="485"/>
      <c r="Q1897" s="485"/>
      <c r="R1897" s="485"/>
    </row>
    <row r="1898" spans="16:18">
      <c r="P1898" s="485"/>
      <c r="Q1898" s="485"/>
      <c r="R1898" s="485"/>
    </row>
    <row r="1899" spans="16:18">
      <c r="P1899" s="485"/>
      <c r="Q1899" s="485"/>
      <c r="R1899" s="485"/>
    </row>
    <row r="1900" spans="16:18">
      <c r="P1900" s="485"/>
      <c r="Q1900" s="485"/>
      <c r="R1900" s="485"/>
    </row>
    <row r="1901" spans="16:18">
      <c r="P1901" s="485"/>
      <c r="Q1901" s="485"/>
      <c r="R1901" s="485"/>
    </row>
    <row r="1902" spans="16:18">
      <c r="P1902" s="485"/>
      <c r="Q1902" s="485"/>
      <c r="R1902" s="485"/>
    </row>
    <row r="1903" spans="16:18">
      <c r="P1903" s="485"/>
      <c r="Q1903" s="485"/>
      <c r="R1903" s="485"/>
    </row>
    <row r="1904" spans="16:18">
      <c r="P1904" s="485"/>
      <c r="Q1904" s="485"/>
      <c r="R1904" s="485"/>
    </row>
    <row r="1905" spans="16:18">
      <c r="P1905" s="485"/>
      <c r="Q1905" s="485"/>
      <c r="R1905" s="485"/>
    </row>
    <row r="1906" spans="16:18">
      <c r="P1906" s="485"/>
      <c r="Q1906" s="485"/>
      <c r="R1906" s="485"/>
    </row>
    <row r="1907" spans="16:18">
      <c r="P1907" s="485"/>
      <c r="Q1907" s="485"/>
      <c r="R1907" s="485"/>
    </row>
    <row r="1908" spans="16:18">
      <c r="P1908" s="485"/>
      <c r="Q1908" s="485"/>
      <c r="R1908" s="485"/>
    </row>
    <row r="1909" spans="16:18">
      <c r="P1909" s="485"/>
      <c r="Q1909" s="485"/>
      <c r="R1909" s="485"/>
    </row>
    <row r="1910" spans="16:18">
      <c r="P1910" s="485"/>
      <c r="Q1910" s="485"/>
      <c r="R1910" s="485"/>
    </row>
    <row r="1911" spans="16:18">
      <c r="P1911" s="485"/>
      <c r="Q1911" s="485"/>
      <c r="R1911" s="485"/>
    </row>
    <row r="1912" spans="16:18">
      <c r="P1912" s="485"/>
      <c r="Q1912" s="485"/>
      <c r="R1912" s="485"/>
    </row>
    <row r="1913" spans="16:18">
      <c r="P1913" s="485"/>
      <c r="Q1913" s="485"/>
      <c r="R1913" s="485"/>
    </row>
    <row r="1914" spans="16:18">
      <c r="P1914" s="485"/>
      <c r="Q1914" s="485"/>
      <c r="R1914" s="485"/>
    </row>
    <row r="1915" spans="16:18">
      <c r="P1915" s="485"/>
      <c r="Q1915" s="485"/>
      <c r="R1915" s="485"/>
    </row>
    <row r="1916" spans="16:18">
      <c r="P1916" s="485"/>
      <c r="Q1916" s="485"/>
      <c r="R1916" s="485"/>
    </row>
    <row r="1917" spans="16:18">
      <c r="P1917" s="485"/>
      <c r="Q1917" s="485"/>
      <c r="R1917" s="485"/>
    </row>
    <row r="1918" spans="16:18">
      <c r="P1918" s="485"/>
      <c r="Q1918" s="485"/>
      <c r="R1918" s="485"/>
    </row>
    <row r="1919" spans="16:18">
      <c r="P1919" s="485"/>
      <c r="Q1919" s="485"/>
      <c r="R1919" s="485"/>
    </row>
    <row r="1920" spans="16:18">
      <c r="P1920" s="485"/>
      <c r="Q1920" s="485"/>
      <c r="R1920" s="485"/>
    </row>
    <row r="1921" spans="16:18">
      <c r="P1921" s="485"/>
      <c r="Q1921" s="485"/>
      <c r="R1921" s="485"/>
    </row>
    <row r="1922" spans="16:18">
      <c r="P1922" s="485"/>
      <c r="Q1922" s="485"/>
      <c r="R1922" s="485"/>
    </row>
    <row r="1923" spans="16:18">
      <c r="P1923" s="485"/>
      <c r="Q1923" s="485"/>
      <c r="R1923" s="485"/>
    </row>
    <row r="1924" spans="16:18">
      <c r="P1924" s="485"/>
      <c r="Q1924" s="485"/>
      <c r="R1924" s="485"/>
    </row>
    <row r="1925" spans="16:18">
      <c r="P1925" s="485"/>
      <c r="Q1925" s="485"/>
      <c r="R1925" s="485"/>
    </row>
    <row r="1926" spans="16:18">
      <c r="P1926" s="485"/>
      <c r="Q1926" s="485"/>
      <c r="R1926" s="485"/>
    </row>
    <row r="1927" spans="16:18">
      <c r="P1927" s="485"/>
      <c r="Q1927" s="485"/>
      <c r="R1927" s="485"/>
    </row>
    <row r="1928" spans="16:18">
      <c r="P1928" s="485"/>
      <c r="Q1928" s="485"/>
      <c r="R1928" s="485"/>
    </row>
    <row r="1929" spans="16:18">
      <c r="P1929" s="485"/>
      <c r="Q1929" s="485"/>
      <c r="R1929" s="485"/>
    </row>
    <row r="1930" spans="16:18">
      <c r="P1930" s="485"/>
      <c r="Q1930" s="485"/>
      <c r="R1930" s="485"/>
    </row>
    <row r="1931" spans="16:18">
      <c r="P1931" s="485"/>
      <c r="Q1931" s="485"/>
      <c r="R1931" s="485"/>
    </row>
    <row r="1932" spans="16:18">
      <c r="P1932" s="485"/>
      <c r="Q1932" s="485"/>
      <c r="R1932" s="485"/>
    </row>
    <row r="1933" spans="16:18">
      <c r="P1933" s="485"/>
      <c r="Q1933" s="485"/>
      <c r="R1933" s="485"/>
    </row>
    <row r="1934" spans="16:18">
      <c r="P1934" s="485"/>
      <c r="Q1934" s="485"/>
      <c r="R1934" s="485"/>
    </row>
    <row r="1935" spans="16:18">
      <c r="P1935" s="485"/>
      <c r="Q1935" s="485"/>
      <c r="R1935" s="485"/>
    </row>
    <row r="1936" spans="16:18">
      <c r="P1936" s="485"/>
      <c r="Q1936" s="485"/>
      <c r="R1936" s="485"/>
    </row>
    <row r="1937" spans="16:18">
      <c r="P1937" s="485"/>
      <c r="Q1937" s="485"/>
      <c r="R1937" s="485"/>
    </row>
    <row r="1938" spans="16:18">
      <c r="P1938" s="485"/>
      <c r="Q1938" s="485"/>
      <c r="R1938" s="485"/>
    </row>
    <row r="1939" spans="16:18">
      <c r="P1939" s="485"/>
      <c r="Q1939" s="485"/>
      <c r="R1939" s="485"/>
    </row>
    <row r="1940" spans="16:18">
      <c r="P1940" s="485"/>
      <c r="Q1940" s="485"/>
      <c r="R1940" s="485"/>
    </row>
    <row r="1941" spans="16:18">
      <c r="P1941" s="485"/>
      <c r="Q1941" s="485"/>
      <c r="R1941" s="485"/>
    </row>
    <row r="1942" spans="16:18">
      <c r="P1942" s="485"/>
      <c r="Q1942" s="485"/>
      <c r="R1942" s="485"/>
    </row>
    <row r="1943" spans="16:18">
      <c r="P1943" s="485"/>
      <c r="Q1943" s="485"/>
      <c r="R1943" s="485"/>
    </row>
    <row r="1944" spans="16:18">
      <c r="P1944" s="485"/>
      <c r="Q1944" s="485"/>
      <c r="R1944" s="485"/>
    </row>
    <row r="1945" spans="16:18">
      <c r="P1945" s="485"/>
      <c r="Q1945" s="485"/>
      <c r="R1945" s="485"/>
    </row>
    <row r="1946" spans="16:18">
      <c r="P1946" s="485"/>
      <c r="Q1946" s="485"/>
      <c r="R1946" s="485"/>
    </row>
    <row r="1947" spans="16:18">
      <c r="P1947" s="485"/>
      <c r="Q1947" s="485"/>
      <c r="R1947" s="485"/>
    </row>
    <row r="1948" spans="16:18">
      <c r="P1948" s="485"/>
      <c r="Q1948" s="485"/>
      <c r="R1948" s="485"/>
    </row>
    <row r="1949" spans="16:18">
      <c r="P1949" s="485"/>
      <c r="Q1949" s="485"/>
      <c r="R1949" s="485"/>
    </row>
    <row r="1950" spans="16:18">
      <c r="P1950" s="485"/>
      <c r="Q1950" s="485"/>
      <c r="R1950" s="485"/>
    </row>
    <row r="1951" spans="16:18">
      <c r="P1951" s="485"/>
      <c r="Q1951" s="485"/>
      <c r="R1951" s="485"/>
    </row>
    <row r="1952" spans="16:18">
      <c r="P1952" s="485"/>
      <c r="Q1952" s="485"/>
      <c r="R1952" s="485"/>
    </row>
    <row r="1953" spans="16:18">
      <c r="P1953" s="485"/>
      <c r="Q1953" s="485"/>
      <c r="R1953" s="485"/>
    </row>
    <row r="1954" spans="16:18">
      <c r="P1954" s="485"/>
      <c r="Q1954" s="485"/>
      <c r="R1954" s="485"/>
    </row>
    <row r="1955" spans="16:18">
      <c r="P1955" s="485"/>
      <c r="Q1955" s="485"/>
      <c r="R1955" s="485"/>
    </row>
    <row r="1956" spans="16:18">
      <c r="P1956" s="485"/>
      <c r="Q1956" s="485"/>
      <c r="R1956" s="485"/>
    </row>
    <row r="1957" spans="16:18">
      <c r="P1957" s="485"/>
      <c r="Q1957" s="485"/>
      <c r="R1957" s="485"/>
    </row>
    <row r="1958" spans="16:18">
      <c r="P1958" s="485"/>
      <c r="Q1958" s="485"/>
      <c r="R1958" s="485"/>
    </row>
    <row r="1959" spans="16:18">
      <c r="P1959" s="485"/>
      <c r="Q1959" s="485"/>
      <c r="R1959" s="485"/>
    </row>
    <row r="1960" spans="16:18">
      <c r="P1960" s="485"/>
      <c r="Q1960" s="485"/>
      <c r="R1960" s="485"/>
    </row>
    <row r="1961" spans="16:18">
      <c r="P1961" s="485"/>
      <c r="Q1961" s="485"/>
      <c r="R1961" s="485"/>
    </row>
    <row r="1962" spans="16:18">
      <c r="P1962" s="485"/>
      <c r="Q1962" s="485"/>
      <c r="R1962" s="485"/>
    </row>
    <row r="1963" spans="16:18">
      <c r="P1963" s="485"/>
      <c r="Q1963" s="485"/>
      <c r="R1963" s="485"/>
    </row>
    <row r="1964" spans="16:18">
      <c r="P1964" s="485"/>
      <c r="Q1964" s="485"/>
      <c r="R1964" s="485"/>
    </row>
    <row r="1965" spans="16:18">
      <c r="P1965" s="485"/>
      <c r="Q1965" s="485"/>
      <c r="R1965" s="485"/>
    </row>
    <row r="1966" spans="16:18">
      <c r="P1966" s="485"/>
      <c r="Q1966" s="485"/>
      <c r="R1966" s="485"/>
    </row>
    <row r="1967" spans="16:18">
      <c r="P1967" s="485"/>
      <c r="Q1967" s="485"/>
      <c r="R1967" s="485"/>
    </row>
    <row r="1968" spans="16:18">
      <c r="P1968" s="485"/>
      <c r="Q1968" s="485"/>
      <c r="R1968" s="485"/>
    </row>
    <row r="1969" spans="16:18">
      <c r="P1969" s="485"/>
      <c r="Q1969" s="485"/>
      <c r="R1969" s="485"/>
    </row>
    <row r="1970" spans="16:18">
      <c r="P1970" s="485"/>
      <c r="Q1970" s="485"/>
      <c r="R1970" s="485"/>
    </row>
    <row r="1971" spans="16:18">
      <c r="P1971" s="485"/>
      <c r="Q1971" s="485"/>
      <c r="R1971" s="485"/>
    </row>
    <row r="1972" spans="16:18">
      <c r="P1972" s="485"/>
      <c r="Q1972" s="485"/>
      <c r="R1972" s="485"/>
    </row>
    <row r="1973" spans="16:18">
      <c r="P1973" s="485"/>
      <c r="Q1973" s="485"/>
      <c r="R1973" s="485"/>
    </row>
    <row r="1974" spans="16:18">
      <c r="P1974" s="485"/>
      <c r="Q1974" s="485"/>
      <c r="R1974" s="485"/>
    </row>
    <row r="1975" spans="16:18">
      <c r="P1975" s="485"/>
      <c r="Q1975" s="485"/>
      <c r="R1975" s="485"/>
    </row>
    <row r="1976" spans="16:18">
      <c r="P1976" s="485"/>
      <c r="Q1976" s="485"/>
      <c r="R1976" s="485"/>
    </row>
    <row r="1977" spans="16:18">
      <c r="P1977" s="485"/>
      <c r="Q1977" s="485"/>
      <c r="R1977" s="485"/>
    </row>
    <row r="1978" spans="16:18">
      <c r="P1978" s="485"/>
      <c r="Q1978" s="485"/>
      <c r="R1978" s="485"/>
    </row>
    <row r="1979" spans="16:18">
      <c r="P1979" s="485"/>
      <c r="Q1979" s="485"/>
      <c r="R1979" s="485"/>
    </row>
    <row r="1980" spans="16:18">
      <c r="P1980" s="485"/>
      <c r="Q1980" s="485"/>
      <c r="R1980" s="485"/>
    </row>
    <row r="1981" spans="16:18">
      <c r="P1981" s="485"/>
      <c r="Q1981" s="485"/>
      <c r="R1981" s="485"/>
    </row>
    <row r="1982" spans="16:18">
      <c r="P1982" s="485"/>
      <c r="Q1982" s="485"/>
      <c r="R1982" s="485"/>
    </row>
    <row r="1983" spans="16:18">
      <c r="P1983" s="485"/>
      <c r="Q1983" s="485"/>
      <c r="R1983" s="485"/>
    </row>
    <row r="1984" spans="16:18">
      <c r="P1984" s="485"/>
      <c r="Q1984" s="485"/>
      <c r="R1984" s="485"/>
    </row>
    <row r="1985" spans="16:18">
      <c r="P1985" s="485"/>
      <c r="Q1985" s="485"/>
      <c r="R1985" s="485"/>
    </row>
    <row r="1986" spans="16:18">
      <c r="P1986" s="485"/>
      <c r="Q1986" s="485"/>
      <c r="R1986" s="485"/>
    </row>
    <row r="1987" spans="16:18">
      <c r="P1987" s="485"/>
      <c r="Q1987" s="485"/>
      <c r="R1987" s="485"/>
    </row>
    <row r="1988" spans="16:18">
      <c r="P1988" s="485"/>
      <c r="Q1988" s="485"/>
      <c r="R1988" s="485"/>
    </row>
    <row r="1989" spans="16:18">
      <c r="P1989" s="485"/>
      <c r="Q1989" s="485"/>
      <c r="R1989" s="485"/>
    </row>
    <row r="1990" spans="16:18">
      <c r="P1990" s="485"/>
      <c r="Q1990" s="485"/>
      <c r="R1990" s="485"/>
    </row>
    <row r="1991" spans="16:18">
      <c r="P1991" s="485"/>
      <c r="Q1991" s="485"/>
      <c r="R1991" s="485"/>
    </row>
    <row r="1992" spans="16:18">
      <c r="P1992" s="485"/>
      <c r="Q1992" s="485"/>
      <c r="R1992" s="485"/>
    </row>
    <row r="1993" spans="16:18">
      <c r="P1993" s="485"/>
      <c r="Q1993" s="485"/>
      <c r="R1993" s="485"/>
    </row>
    <row r="1994" spans="16:18">
      <c r="P1994" s="485"/>
      <c r="Q1994" s="485"/>
      <c r="R1994" s="485"/>
    </row>
    <row r="1995" spans="16:18">
      <c r="P1995" s="485"/>
      <c r="Q1995" s="485"/>
      <c r="R1995" s="485"/>
    </row>
    <row r="1996" spans="16:18">
      <c r="P1996" s="485"/>
      <c r="Q1996" s="485"/>
      <c r="R1996" s="485"/>
    </row>
    <row r="1997" spans="16:18">
      <c r="P1997" s="485"/>
      <c r="Q1997" s="485"/>
      <c r="R1997" s="485"/>
    </row>
    <row r="1998" spans="16:18">
      <c r="P1998" s="485"/>
      <c r="Q1998" s="485"/>
      <c r="R1998" s="485"/>
    </row>
    <row r="1999" spans="16:18">
      <c r="P1999" s="485"/>
      <c r="Q1999" s="485"/>
      <c r="R1999" s="485"/>
    </row>
    <row r="2000" spans="16:18">
      <c r="P2000" s="485"/>
      <c r="Q2000" s="485"/>
      <c r="R2000" s="485"/>
    </row>
    <row r="2001" spans="16:18">
      <c r="P2001" s="485"/>
      <c r="Q2001" s="485"/>
      <c r="R2001" s="485"/>
    </row>
    <row r="2002" spans="16:18">
      <c r="P2002" s="485"/>
      <c r="Q2002" s="485"/>
      <c r="R2002" s="485"/>
    </row>
    <row r="2003" spans="16:18">
      <c r="P2003" s="485"/>
      <c r="Q2003" s="485"/>
      <c r="R2003" s="485"/>
    </row>
    <row r="2004" spans="16:18">
      <c r="P2004" s="485"/>
      <c r="Q2004" s="485"/>
      <c r="R2004" s="485"/>
    </row>
    <row r="2005" spans="16:18">
      <c r="P2005" s="485"/>
      <c r="Q2005" s="485"/>
      <c r="R2005" s="485"/>
    </row>
    <row r="2006" spans="16:18">
      <c r="P2006" s="485"/>
      <c r="Q2006" s="485"/>
      <c r="R2006" s="485"/>
    </row>
    <row r="2007" spans="16:18">
      <c r="P2007" s="485"/>
      <c r="Q2007" s="485"/>
      <c r="R2007" s="485"/>
    </row>
    <row r="2008" spans="16:18">
      <c r="P2008" s="485"/>
      <c r="Q2008" s="485"/>
      <c r="R2008" s="485"/>
    </row>
    <row r="2009" spans="16:18">
      <c r="P2009" s="485"/>
      <c r="Q2009" s="485"/>
      <c r="R2009" s="485"/>
    </row>
    <row r="2010" spans="16:18">
      <c r="P2010" s="485"/>
      <c r="Q2010" s="485"/>
      <c r="R2010" s="485"/>
    </row>
    <row r="2011" spans="16:18">
      <c r="P2011" s="485"/>
      <c r="Q2011" s="485"/>
      <c r="R2011" s="485"/>
    </row>
    <row r="2012" spans="16:18">
      <c r="P2012" s="485"/>
      <c r="Q2012" s="485"/>
      <c r="R2012" s="485"/>
    </row>
    <row r="2013" spans="16:18">
      <c r="P2013" s="485"/>
      <c r="Q2013" s="485"/>
      <c r="R2013" s="485"/>
    </row>
    <row r="2014" spans="16:18">
      <c r="P2014" s="485"/>
      <c r="Q2014" s="485"/>
      <c r="R2014" s="485"/>
    </row>
    <row r="2015" spans="16:18">
      <c r="P2015" s="485"/>
      <c r="Q2015" s="485"/>
      <c r="R2015" s="485"/>
    </row>
    <row r="2016" spans="16:18">
      <c r="P2016" s="485"/>
      <c r="Q2016" s="485"/>
      <c r="R2016" s="485"/>
    </row>
    <row r="2017" spans="16:18">
      <c r="P2017" s="485"/>
      <c r="Q2017" s="485"/>
      <c r="R2017" s="485"/>
    </row>
    <row r="2018" spans="16:18">
      <c r="P2018" s="485"/>
      <c r="Q2018" s="485"/>
      <c r="R2018" s="485"/>
    </row>
    <row r="2019" spans="16:18">
      <c r="P2019" s="485"/>
      <c r="Q2019" s="485"/>
      <c r="R2019" s="485"/>
    </row>
    <row r="2020" spans="16:18">
      <c r="P2020" s="485"/>
      <c r="Q2020" s="485"/>
      <c r="R2020" s="485"/>
    </row>
    <row r="2021" spans="16:18">
      <c r="P2021" s="485"/>
      <c r="Q2021" s="485"/>
      <c r="R2021" s="485"/>
    </row>
    <row r="2022" spans="16:18">
      <c r="P2022" s="485"/>
      <c r="Q2022" s="485"/>
      <c r="R2022" s="485"/>
    </row>
    <row r="2023" spans="16:18">
      <c r="P2023" s="485"/>
      <c r="Q2023" s="485"/>
      <c r="R2023" s="485"/>
    </row>
    <row r="2024" spans="16:18">
      <c r="P2024" s="485"/>
      <c r="Q2024" s="485"/>
      <c r="R2024" s="485"/>
    </row>
    <row r="2025" spans="16:18">
      <c r="P2025" s="485"/>
      <c r="Q2025" s="485"/>
      <c r="R2025" s="485"/>
    </row>
    <row r="2026" spans="16:18">
      <c r="P2026" s="485"/>
      <c r="Q2026" s="485"/>
      <c r="R2026" s="485"/>
    </row>
    <row r="2027" spans="16:18">
      <c r="P2027" s="485"/>
      <c r="Q2027" s="485"/>
      <c r="R2027" s="485"/>
    </row>
    <row r="2028" spans="16:18">
      <c r="P2028" s="485"/>
      <c r="Q2028" s="485"/>
      <c r="R2028" s="485"/>
    </row>
    <row r="2029" spans="16:18">
      <c r="P2029" s="485"/>
      <c r="Q2029" s="485"/>
      <c r="R2029" s="485"/>
    </row>
    <row r="2030" spans="16:18">
      <c r="P2030" s="485"/>
      <c r="Q2030" s="485"/>
      <c r="R2030" s="485"/>
    </row>
    <row r="2031" spans="16:18">
      <c r="P2031" s="485"/>
      <c r="Q2031" s="485"/>
      <c r="R2031" s="485"/>
    </row>
    <row r="2032" spans="16:18">
      <c r="P2032" s="485"/>
      <c r="Q2032" s="485"/>
      <c r="R2032" s="485"/>
    </row>
    <row r="2033" spans="16:18">
      <c r="P2033" s="485"/>
      <c r="Q2033" s="485"/>
      <c r="R2033" s="485"/>
    </row>
    <row r="2034" spans="16:18">
      <c r="P2034" s="485"/>
      <c r="Q2034" s="485"/>
      <c r="R2034" s="485"/>
    </row>
    <row r="2035" spans="16:18">
      <c r="P2035" s="485"/>
      <c r="Q2035" s="485"/>
      <c r="R2035" s="485"/>
    </row>
    <row r="2036" spans="16:18">
      <c r="P2036" s="485"/>
      <c r="Q2036" s="485"/>
      <c r="R2036" s="485"/>
    </row>
    <row r="2037" spans="16:18">
      <c r="P2037" s="485"/>
      <c r="Q2037" s="485"/>
      <c r="R2037" s="485"/>
    </row>
    <row r="2038" spans="16:18">
      <c r="P2038" s="485"/>
      <c r="Q2038" s="485"/>
      <c r="R2038" s="485"/>
    </row>
    <row r="2039" spans="16:18">
      <c r="P2039" s="485"/>
      <c r="Q2039" s="485"/>
      <c r="R2039" s="485"/>
    </row>
    <row r="2040" spans="16:18">
      <c r="P2040" s="485"/>
      <c r="Q2040" s="485"/>
      <c r="R2040" s="485"/>
    </row>
    <row r="2041" spans="16:18">
      <c r="P2041" s="485"/>
      <c r="Q2041" s="485"/>
      <c r="R2041" s="485"/>
    </row>
    <row r="2042" spans="16:18">
      <c r="P2042" s="485"/>
      <c r="Q2042" s="485"/>
      <c r="R2042" s="485"/>
    </row>
    <row r="2043" spans="16:18">
      <c r="P2043" s="485"/>
      <c r="Q2043" s="485"/>
      <c r="R2043" s="485"/>
    </row>
    <row r="2044" spans="16:18">
      <c r="P2044" s="485"/>
      <c r="Q2044" s="485"/>
      <c r="R2044" s="485"/>
    </row>
    <row r="2045" spans="16:18">
      <c r="P2045" s="485"/>
      <c r="Q2045" s="485"/>
      <c r="R2045" s="485"/>
    </row>
    <row r="2046" spans="16:18">
      <c r="P2046" s="485"/>
      <c r="Q2046" s="485"/>
      <c r="R2046" s="485"/>
    </row>
    <row r="2047" spans="16:18">
      <c r="P2047" s="485"/>
      <c r="Q2047" s="485"/>
      <c r="R2047" s="485"/>
    </row>
    <row r="2048" spans="16:18">
      <c r="P2048" s="485"/>
      <c r="Q2048" s="485"/>
      <c r="R2048" s="485"/>
    </row>
    <row r="2049" spans="16:18">
      <c r="P2049" s="485"/>
      <c r="Q2049" s="485"/>
      <c r="R2049" s="485"/>
    </row>
    <row r="2050" spans="16:18">
      <c r="P2050" s="485"/>
      <c r="Q2050" s="485"/>
      <c r="R2050" s="485"/>
    </row>
    <row r="2051" spans="16:18">
      <c r="P2051" s="485"/>
      <c r="Q2051" s="485"/>
      <c r="R2051" s="485"/>
    </row>
    <row r="2052" spans="16:18">
      <c r="P2052" s="485"/>
      <c r="Q2052" s="485"/>
      <c r="R2052" s="485"/>
    </row>
    <row r="2053" spans="16:18">
      <c r="P2053" s="485"/>
      <c r="Q2053" s="485"/>
      <c r="R2053" s="485"/>
    </row>
    <row r="2054" spans="16:18">
      <c r="P2054" s="485"/>
      <c r="Q2054" s="485"/>
      <c r="R2054" s="485"/>
    </row>
    <row r="2055" spans="16:18">
      <c r="P2055" s="485"/>
      <c r="Q2055" s="485"/>
      <c r="R2055" s="485"/>
    </row>
    <row r="2056" spans="16:18">
      <c r="P2056" s="485"/>
      <c r="Q2056" s="485"/>
      <c r="R2056" s="485"/>
    </row>
    <row r="2057" spans="16:18">
      <c r="P2057" s="485"/>
      <c r="Q2057" s="485"/>
      <c r="R2057" s="485"/>
    </row>
    <row r="2058" spans="16:18">
      <c r="P2058" s="485"/>
      <c r="Q2058" s="485"/>
      <c r="R2058" s="485"/>
    </row>
    <row r="2059" spans="16:18">
      <c r="P2059" s="485"/>
      <c r="Q2059" s="485"/>
      <c r="R2059" s="485"/>
    </row>
    <row r="2060" spans="16:18">
      <c r="P2060" s="485"/>
      <c r="Q2060" s="485"/>
      <c r="R2060" s="485"/>
    </row>
    <row r="2061" spans="16:18">
      <c r="P2061" s="485"/>
      <c r="Q2061" s="485"/>
      <c r="R2061" s="485"/>
    </row>
    <row r="2062" spans="16:18">
      <c r="P2062" s="485"/>
      <c r="Q2062" s="485"/>
      <c r="R2062" s="485"/>
    </row>
    <row r="2063" spans="16:18">
      <c r="P2063" s="485"/>
      <c r="Q2063" s="485"/>
      <c r="R2063" s="485"/>
    </row>
    <row r="2064" spans="16:18">
      <c r="P2064" s="485"/>
      <c r="Q2064" s="485"/>
      <c r="R2064" s="485"/>
    </row>
    <row r="2065" spans="16:18">
      <c r="P2065" s="485"/>
      <c r="Q2065" s="485"/>
      <c r="R2065" s="485"/>
    </row>
    <row r="2066" spans="16:18">
      <c r="P2066" s="485"/>
      <c r="Q2066" s="485"/>
      <c r="R2066" s="485"/>
    </row>
    <row r="2067" spans="16:18">
      <c r="P2067" s="485"/>
      <c r="Q2067" s="485"/>
      <c r="R2067" s="485"/>
    </row>
    <row r="2068" spans="16:18">
      <c r="P2068" s="485"/>
      <c r="Q2068" s="485"/>
      <c r="R2068" s="485"/>
    </row>
    <row r="2069" spans="16:18">
      <c r="P2069" s="485"/>
      <c r="Q2069" s="485"/>
      <c r="R2069" s="485"/>
    </row>
    <row r="2070" spans="16:18">
      <c r="P2070" s="485"/>
      <c r="Q2070" s="485"/>
      <c r="R2070" s="485"/>
    </row>
    <row r="2071" spans="16:18">
      <c r="P2071" s="485"/>
      <c r="Q2071" s="485"/>
      <c r="R2071" s="485"/>
    </row>
    <row r="2072" spans="16:18">
      <c r="P2072" s="485"/>
      <c r="Q2072" s="485"/>
      <c r="R2072" s="485"/>
    </row>
    <row r="2073" spans="16:18">
      <c r="P2073" s="485"/>
      <c r="Q2073" s="485"/>
      <c r="R2073" s="485"/>
    </row>
    <row r="2074" spans="16:18">
      <c r="P2074" s="485"/>
      <c r="Q2074" s="485"/>
      <c r="R2074" s="485"/>
    </row>
    <row r="2075" spans="16:18">
      <c r="P2075" s="485"/>
      <c r="Q2075" s="485"/>
      <c r="R2075" s="485"/>
    </row>
    <row r="2076" spans="16:18">
      <c r="P2076" s="485"/>
      <c r="Q2076" s="485"/>
      <c r="R2076" s="485"/>
    </row>
    <row r="2077" spans="16:18">
      <c r="P2077" s="485"/>
      <c r="Q2077" s="485"/>
      <c r="R2077" s="485"/>
    </row>
    <row r="2078" spans="16:18">
      <c r="P2078" s="485"/>
      <c r="Q2078" s="485"/>
      <c r="R2078" s="485"/>
    </row>
    <row r="2079" spans="16:18">
      <c r="P2079" s="485"/>
      <c r="Q2079" s="485"/>
      <c r="R2079" s="485"/>
    </row>
    <row r="2080" spans="16:18">
      <c r="P2080" s="485"/>
      <c r="Q2080" s="485"/>
      <c r="R2080" s="485"/>
    </row>
    <row r="2081" spans="16:18">
      <c r="P2081" s="485"/>
      <c r="Q2081" s="485"/>
      <c r="R2081" s="485"/>
    </row>
    <row r="2082" spans="16:18">
      <c r="P2082" s="485"/>
      <c r="Q2082" s="485"/>
      <c r="R2082" s="485"/>
    </row>
    <row r="2083" spans="16:18">
      <c r="P2083" s="485"/>
      <c r="Q2083" s="485"/>
      <c r="R2083" s="485"/>
    </row>
    <row r="2084" spans="16:18">
      <c r="P2084" s="485"/>
      <c r="Q2084" s="485"/>
      <c r="R2084" s="485"/>
    </row>
    <row r="2085" spans="16:18">
      <c r="P2085" s="485"/>
      <c r="Q2085" s="485"/>
      <c r="R2085" s="485"/>
    </row>
    <row r="2086" spans="16:18">
      <c r="P2086" s="485"/>
      <c r="Q2086" s="485"/>
      <c r="R2086" s="485"/>
    </row>
    <row r="2087" spans="16:18">
      <c r="P2087" s="485"/>
      <c r="Q2087" s="485"/>
      <c r="R2087" s="485"/>
    </row>
    <row r="2088" spans="16:18">
      <c r="P2088" s="485"/>
      <c r="Q2088" s="485"/>
      <c r="R2088" s="485"/>
    </row>
    <row r="2089" spans="16:18">
      <c r="P2089" s="485"/>
      <c r="Q2089" s="485"/>
      <c r="R2089" s="485"/>
    </row>
    <row r="2090" spans="16:18">
      <c r="P2090" s="485"/>
      <c r="Q2090" s="485"/>
      <c r="R2090" s="485"/>
    </row>
    <row r="2091" spans="16:18">
      <c r="P2091" s="485"/>
      <c r="Q2091" s="485"/>
      <c r="R2091" s="485"/>
    </row>
    <row r="2092" spans="16:18">
      <c r="P2092" s="485"/>
      <c r="Q2092" s="485"/>
      <c r="R2092" s="485"/>
    </row>
    <row r="2093" spans="16:18">
      <c r="P2093" s="485"/>
      <c r="Q2093" s="485"/>
      <c r="R2093" s="485"/>
    </row>
    <row r="2094" spans="16:18">
      <c r="P2094" s="485"/>
      <c r="Q2094" s="485"/>
      <c r="R2094" s="485"/>
    </row>
    <row r="2095" spans="16:18">
      <c r="P2095" s="485"/>
      <c r="Q2095" s="485"/>
      <c r="R2095" s="485"/>
    </row>
    <row r="2096" spans="16:18">
      <c r="P2096" s="485"/>
      <c r="Q2096" s="485"/>
      <c r="R2096" s="485"/>
    </row>
    <row r="2097" spans="16:18">
      <c r="P2097" s="485"/>
      <c r="Q2097" s="485"/>
      <c r="R2097" s="485"/>
    </row>
    <row r="2098" spans="16:18">
      <c r="P2098" s="485"/>
      <c r="Q2098" s="485"/>
      <c r="R2098" s="485"/>
    </row>
    <row r="2099" spans="16:18">
      <c r="P2099" s="485"/>
      <c r="Q2099" s="485"/>
      <c r="R2099" s="485"/>
    </row>
    <row r="2100" spans="16:18">
      <c r="P2100" s="485"/>
      <c r="Q2100" s="485"/>
      <c r="R2100" s="485"/>
    </row>
    <row r="2101" spans="16:18">
      <c r="P2101" s="485"/>
      <c r="Q2101" s="485"/>
      <c r="R2101" s="485"/>
    </row>
    <row r="2102" spans="16:18">
      <c r="P2102" s="485"/>
      <c r="Q2102" s="485"/>
      <c r="R2102" s="485"/>
    </row>
    <row r="2103" spans="16:18">
      <c r="P2103" s="485"/>
      <c r="Q2103" s="485"/>
      <c r="R2103" s="485"/>
    </row>
    <row r="2104" spans="16:18">
      <c r="P2104" s="485"/>
      <c r="Q2104" s="485"/>
      <c r="R2104" s="485"/>
    </row>
    <row r="2105" spans="16:18">
      <c r="P2105" s="485"/>
      <c r="Q2105" s="485"/>
      <c r="R2105" s="485"/>
    </row>
    <row r="2106" spans="16:18">
      <c r="P2106" s="485"/>
      <c r="Q2106" s="485"/>
      <c r="R2106" s="485"/>
    </row>
    <row r="2107" spans="16:18">
      <c r="P2107" s="485"/>
      <c r="Q2107" s="485"/>
      <c r="R2107" s="485"/>
    </row>
    <row r="2108" spans="16:18">
      <c r="P2108" s="485"/>
      <c r="Q2108" s="485"/>
      <c r="R2108" s="485"/>
    </row>
    <row r="2109" spans="16:18">
      <c r="P2109" s="485"/>
      <c r="Q2109" s="485"/>
      <c r="R2109" s="485"/>
    </row>
    <row r="2110" spans="16:18">
      <c r="P2110" s="485"/>
      <c r="Q2110" s="485"/>
      <c r="R2110" s="485"/>
    </row>
    <row r="2111" spans="16:18">
      <c r="P2111" s="485"/>
      <c r="Q2111" s="485"/>
      <c r="R2111" s="485"/>
    </row>
    <row r="2112" spans="16:18">
      <c r="P2112" s="485"/>
      <c r="Q2112" s="485"/>
      <c r="R2112" s="485"/>
    </row>
    <row r="2113" spans="16:18">
      <c r="P2113" s="485"/>
      <c r="Q2113" s="485"/>
      <c r="R2113" s="485"/>
    </row>
    <row r="2114" spans="16:18">
      <c r="P2114" s="485"/>
      <c r="Q2114" s="485"/>
      <c r="R2114" s="485"/>
    </row>
    <row r="2115" spans="16:18">
      <c r="P2115" s="485"/>
      <c r="Q2115" s="485"/>
      <c r="R2115" s="485"/>
    </row>
    <row r="2116" spans="16:18">
      <c r="P2116" s="485"/>
      <c r="Q2116" s="485"/>
      <c r="R2116" s="485"/>
    </row>
    <row r="2117" spans="16:18">
      <c r="P2117" s="485"/>
      <c r="Q2117" s="485"/>
      <c r="R2117" s="485"/>
    </row>
    <row r="2118" spans="16:18">
      <c r="P2118" s="485"/>
      <c r="Q2118" s="485"/>
      <c r="R2118" s="485"/>
    </row>
    <row r="2119" spans="16:18">
      <c r="P2119" s="485"/>
      <c r="Q2119" s="485"/>
      <c r="R2119" s="485"/>
    </row>
    <row r="2120" spans="16:18">
      <c r="P2120" s="485"/>
      <c r="Q2120" s="485"/>
      <c r="R2120" s="485"/>
    </row>
    <row r="2121" spans="16:18">
      <c r="P2121" s="485"/>
      <c r="Q2121" s="485"/>
      <c r="R2121" s="485"/>
    </row>
    <row r="2122" spans="16:18">
      <c r="P2122" s="485"/>
      <c r="Q2122" s="485"/>
      <c r="R2122" s="485"/>
    </row>
    <row r="2123" spans="16:18">
      <c r="P2123" s="485"/>
      <c r="Q2123" s="485"/>
      <c r="R2123" s="485"/>
    </row>
    <row r="2124" spans="16:18">
      <c r="P2124" s="485"/>
      <c r="Q2124" s="485"/>
      <c r="R2124" s="485"/>
    </row>
    <row r="2125" spans="16:18">
      <c r="P2125" s="485"/>
      <c r="Q2125" s="485"/>
      <c r="R2125" s="485"/>
    </row>
    <row r="2126" spans="16:18">
      <c r="P2126" s="485"/>
      <c r="Q2126" s="485"/>
      <c r="R2126" s="485"/>
    </row>
    <row r="2127" spans="16:18">
      <c r="P2127" s="485"/>
      <c r="Q2127" s="485"/>
      <c r="R2127" s="485"/>
    </row>
    <row r="2128" spans="16:18">
      <c r="P2128" s="485"/>
      <c r="Q2128" s="485"/>
      <c r="R2128" s="485"/>
    </row>
    <row r="2129" spans="16:18">
      <c r="P2129" s="485"/>
      <c r="Q2129" s="485"/>
      <c r="R2129" s="485"/>
    </row>
    <row r="2130" spans="16:18">
      <c r="P2130" s="485"/>
      <c r="Q2130" s="485"/>
      <c r="R2130" s="485"/>
    </row>
    <row r="2131" spans="16:18">
      <c r="P2131" s="485"/>
      <c r="Q2131" s="485"/>
      <c r="R2131" s="485"/>
    </row>
    <row r="2132" spans="16:18">
      <c r="P2132" s="485"/>
      <c r="Q2132" s="485"/>
      <c r="R2132" s="485"/>
    </row>
    <row r="2133" spans="16:18">
      <c r="P2133" s="485"/>
      <c r="Q2133" s="485"/>
      <c r="R2133" s="485"/>
    </row>
    <row r="2134" spans="16:18">
      <c r="P2134" s="485"/>
      <c r="Q2134" s="485"/>
      <c r="R2134" s="485"/>
    </row>
    <row r="2135" spans="16:18">
      <c r="P2135" s="485"/>
      <c r="Q2135" s="485"/>
      <c r="R2135" s="485"/>
    </row>
    <row r="2136" spans="16:18">
      <c r="P2136" s="485"/>
      <c r="Q2136" s="485"/>
      <c r="R2136" s="485"/>
    </row>
    <row r="2137" spans="16:18">
      <c r="P2137" s="485"/>
      <c r="Q2137" s="485"/>
      <c r="R2137" s="485"/>
    </row>
    <row r="2138" spans="16:18">
      <c r="P2138" s="485"/>
      <c r="Q2138" s="485"/>
      <c r="R2138" s="485"/>
    </row>
    <row r="2139" spans="16:18">
      <c r="P2139" s="485"/>
      <c r="Q2139" s="485"/>
      <c r="R2139" s="485"/>
    </row>
    <row r="2140" spans="16:18">
      <c r="P2140" s="485"/>
      <c r="Q2140" s="485"/>
      <c r="R2140" s="485"/>
    </row>
    <row r="2141" spans="16:18">
      <c r="P2141" s="485"/>
      <c r="Q2141" s="485"/>
      <c r="R2141" s="485"/>
    </row>
    <row r="2142" spans="16:18">
      <c r="P2142" s="485"/>
      <c r="Q2142" s="485"/>
      <c r="R2142" s="485"/>
    </row>
    <row r="2143" spans="16:18">
      <c r="P2143" s="485"/>
      <c r="Q2143" s="485"/>
      <c r="R2143" s="485"/>
    </row>
    <row r="2144" spans="16:18">
      <c r="P2144" s="485"/>
      <c r="Q2144" s="485"/>
      <c r="R2144" s="485"/>
    </row>
    <row r="2145" spans="16:18">
      <c r="P2145" s="485"/>
      <c r="Q2145" s="485"/>
      <c r="R2145" s="485"/>
    </row>
    <row r="2146" spans="16:18">
      <c r="P2146" s="485"/>
      <c r="Q2146" s="485"/>
      <c r="R2146" s="485"/>
    </row>
    <row r="2147" spans="16:18">
      <c r="P2147" s="485"/>
      <c r="Q2147" s="485"/>
      <c r="R2147" s="485"/>
    </row>
    <row r="2148" spans="16:18">
      <c r="P2148" s="485"/>
      <c r="Q2148" s="485"/>
      <c r="R2148" s="485"/>
    </row>
    <row r="2149" spans="16:18">
      <c r="P2149" s="485"/>
      <c r="Q2149" s="485"/>
      <c r="R2149" s="485"/>
    </row>
    <row r="2150" spans="16:18">
      <c r="P2150" s="485"/>
      <c r="Q2150" s="485"/>
      <c r="R2150" s="485"/>
    </row>
    <row r="2151" spans="16:18">
      <c r="P2151" s="485"/>
      <c r="Q2151" s="485"/>
      <c r="R2151" s="485"/>
    </row>
    <row r="2152" spans="16:18">
      <c r="P2152" s="485"/>
      <c r="Q2152" s="485"/>
      <c r="R2152" s="485"/>
    </row>
    <row r="2153" spans="16:18">
      <c r="P2153" s="485"/>
      <c r="Q2153" s="485"/>
      <c r="R2153" s="485"/>
    </row>
    <row r="2154" spans="16:18">
      <c r="P2154" s="485"/>
      <c r="Q2154" s="485"/>
      <c r="R2154" s="485"/>
    </row>
    <row r="2155" spans="16:18">
      <c r="P2155" s="485"/>
      <c r="Q2155" s="485"/>
      <c r="R2155" s="485"/>
    </row>
    <row r="2156" spans="16:18">
      <c r="P2156" s="485"/>
      <c r="Q2156" s="485"/>
      <c r="R2156" s="485"/>
    </row>
    <row r="2157" spans="16:18">
      <c r="P2157" s="485"/>
      <c r="Q2157" s="485"/>
      <c r="R2157" s="485"/>
    </row>
    <row r="2158" spans="16:18">
      <c r="P2158" s="485"/>
      <c r="Q2158" s="485"/>
      <c r="R2158" s="485"/>
    </row>
    <row r="2159" spans="16:18">
      <c r="P2159" s="485"/>
      <c r="Q2159" s="485"/>
      <c r="R2159" s="485"/>
    </row>
    <row r="2160" spans="16:18">
      <c r="P2160" s="485"/>
      <c r="Q2160" s="485"/>
      <c r="R2160" s="485"/>
    </row>
    <row r="2161" spans="16:18">
      <c r="P2161" s="485"/>
      <c r="Q2161" s="485"/>
      <c r="R2161" s="485"/>
    </row>
    <row r="2162" spans="16:18">
      <c r="P2162" s="485"/>
      <c r="Q2162" s="485"/>
      <c r="R2162" s="485"/>
    </row>
    <row r="2163" spans="16:18">
      <c r="P2163" s="485"/>
      <c r="Q2163" s="485"/>
      <c r="R2163" s="485"/>
    </row>
    <row r="2164" spans="16:18">
      <c r="P2164" s="485"/>
      <c r="Q2164" s="485"/>
      <c r="R2164" s="485"/>
    </row>
    <row r="2165" spans="16:18">
      <c r="P2165" s="485"/>
      <c r="Q2165" s="485"/>
      <c r="R2165" s="485"/>
    </row>
    <row r="2166" spans="16:18">
      <c r="P2166" s="485"/>
      <c r="Q2166" s="485"/>
      <c r="R2166" s="485"/>
    </row>
    <row r="2167" spans="16:18">
      <c r="P2167" s="485"/>
      <c r="Q2167" s="485"/>
      <c r="R2167" s="485"/>
    </row>
    <row r="2168" spans="16:18">
      <c r="P2168" s="485"/>
      <c r="Q2168" s="485"/>
      <c r="R2168" s="485"/>
    </row>
    <row r="2169" spans="16:18">
      <c r="P2169" s="485"/>
      <c r="Q2169" s="485"/>
      <c r="R2169" s="485"/>
    </row>
    <row r="2170" spans="16:18">
      <c r="P2170" s="485"/>
      <c r="Q2170" s="485"/>
      <c r="R2170" s="485"/>
    </row>
    <row r="2171" spans="16:18">
      <c r="P2171" s="485"/>
      <c r="Q2171" s="485"/>
      <c r="R2171" s="485"/>
    </row>
    <row r="2172" spans="16:18">
      <c r="P2172" s="485"/>
      <c r="Q2172" s="485"/>
      <c r="R2172" s="485"/>
    </row>
    <row r="2173" spans="16:18">
      <c r="P2173" s="485"/>
      <c r="Q2173" s="485"/>
      <c r="R2173" s="485"/>
    </row>
    <row r="2174" spans="16:18">
      <c r="P2174" s="485"/>
      <c r="Q2174" s="485"/>
      <c r="R2174" s="485"/>
    </row>
    <row r="2175" spans="16:18">
      <c r="P2175" s="485"/>
      <c r="Q2175" s="485"/>
      <c r="R2175" s="485"/>
    </row>
    <row r="2176" spans="16:18">
      <c r="P2176" s="485"/>
      <c r="Q2176" s="485"/>
      <c r="R2176" s="485"/>
    </row>
    <row r="2177" spans="16:18">
      <c r="P2177" s="485"/>
      <c r="Q2177" s="485"/>
      <c r="R2177" s="485"/>
    </row>
    <row r="2178" spans="16:18">
      <c r="P2178" s="485"/>
      <c r="Q2178" s="485"/>
      <c r="R2178" s="485"/>
    </row>
    <row r="2179" spans="16:18">
      <c r="P2179" s="485"/>
      <c r="Q2179" s="485"/>
      <c r="R2179" s="485"/>
    </row>
    <row r="2180" spans="16:18">
      <c r="P2180" s="485"/>
      <c r="Q2180" s="485"/>
      <c r="R2180" s="485"/>
    </row>
    <row r="2181" spans="16:18">
      <c r="P2181" s="485"/>
      <c r="Q2181" s="485"/>
      <c r="R2181" s="485"/>
    </row>
    <row r="2182" spans="16:18">
      <c r="P2182" s="485"/>
      <c r="Q2182" s="485"/>
      <c r="R2182" s="485"/>
    </row>
    <row r="2183" spans="16:18">
      <c r="P2183" s="485"/>
      <c r="Q2183" s="485"/>
      <c r="R2183" s="485"/>
    </row>
    <row r="2184" spans="16:18">
      <c r="P2184" s="485"/>
      <c r="Q2184" s="485"/>
      <c r="R2184" s="485"/>
    </row>
    <row r="2185" spans="16:18">
      <c r="P2185" s="485"/>
      <c r="Q2185" s="485"/>
      <c r="R2185" s="485"/>
    </row>
    <row r="2186" spans="16:18">
      <c r="P2186" s="485"/>
      <c r="Q2186" s="485"/>
      <c r="R2186" s="485"/>
    </row>
    <row r="2187" spans="16:18">
      <c r="P2187" s="485"/>
      <c r="Q2187" s="485"/>
      <c r="R2187" s="485"/>
    </row>
    <row r="2188" spans="16:18">
      <c r="P2188" s="485"/>
      <c r="Q2188" s="485"/>
      <c r="R2188" s="485"/>
    </row>
    <row r="2189" spans="16:18">
      <c r="P2189" s="485"/>
      <c r="Q2189" s="485"/>
      <c r="R2189" s="485"/>
    </row>
    <row r="2190" spans="16:18">
      <c r="P2190" s="485"/>
      <c r="Q2190" s="485"/>
      <c r="R2190" s="485"/>
    </row>
    <row r="2191" spans="16:18">
      <c r="P2191" s="485"/>
      <c r="Q2191" s="485"/>
      <c r="R2191" s="485"/>
    </row>
    <row r="2192" spans="16:18">
      <c r="P2192" s="485"/>
      <c r="Q2192" s="485"/>
      <c r="R2192" s="485"/>
    </row>
    <row r="2193" spans="16:18">
      <c r="P2193" s="485"/>
      <c r="Q2193" s="485"/>
      <c r="R2193" s="485"/>
    </row>
    <row r="2194" spans="16:18">
      <c r="P2194" s="485"/>
      <c r="Q2194" s="485"/>
      <c r="R2194" s="485"/>
    </row>
    <row r="2195" spans="16:18">
      <c r="P2195" s="485"/>
      <c r="Q2195" s="485"/>
      <c r="R2195" s="485"/>
    </row>
    <row r="2196" spans="16:18">
      <c r="P2196" s="485"/>
      <c r="Q2196" s="485"/>
      <c r="R2196" s="485"/>
    </row>
    <row r="2197" spans="16:18">
      <c r="P2197" s="485"/>
      <c r="Q2197" s="485"/>
      <c r="R2197" s="485"/>
    </row>
    <row r="2198" spans="16:18">
      <c r="P2198" s="485"/>
      <c r="Q2198" s="485"/>
      <c r="R2198" s="485"/>
    </row>
    <row r="2199" spans="16:18">
      <c r="P2199" s="485"/>
      <c r="Q2199" s="485"/>
      <c r="R2199" s="485"/>
    </row>
    <row r="2200" spans="16:18">
      <c r="P2200" s="485"/>
      <c r="Q2200" s="485"/>
      <c r="R2200" s="485"/>
    </row>
    <row r="2201" spans="16:18">
      <c r="P2201" s="485"/>
      <c r="Q2201" s="485"/>
      <c r="R2201" s="485"/>
    </row>
    <row r="2202" spans="16:18">
      <c r="P2202" s="485"/>
      <c r="Q2202" s="485"/>
      <c r="R2202" s="485"/>
    </row>
    <row r="2203" spans="16:18">
      <c r="P2203" s="485"/>
      <c r="Q2203" s="485"/>
      <c r="R2203" s="485"/>
    </row>
    <row r="2204" spans="16:18">
      <c r="P2204" s="485"/>
      <c r="Q2204" s="485"/>
      <c r="R2204" s="485"/>
    </row>
    <row r="2205" spans="16:18">
      <c r="P2205" s="485"/>
      <c r="Q2205" s="485"/>
      <c r="R2205" s="485"/>
    </row>
    <row r="2206" spans="16:18">
      <c r="P2206" s="485"/>
      <c r="Q2206" s="485"/>
      <c r="R2206" s="485"/>
    </row>
    <row r="2207" spans="16:18">
      <c r="P2207" s="485"/>
      <c r="Q2207" s="485"/>
      <c r="R2207" s="485"/>
    </row>
    <row r="2208" spans="16:18">
      <c r="P2208" s="485"/>
      <c r="Q2208" s="485"/>
      <c r="R2208" s="485"/>
    </row>
    <row r="2209" spans="16:18">
      <c r="P2209" s="485"/>
      <c r="Q2209" s="485"/>
      <c r="R2209" s="485"/>
    </row>
    <row r="2210" spans="16:18">
      <c r="P2210" s="485"/>
      <c r="Q2210" s="485"/>
      <c r="R2210" s="485"/>
    </row>
    <row r="2211" spans="16:18">
      <c r="P2211" s="485"/>
      <c r="Q2211" s="485"/>
      <c r="R2211" s="485"/>
    </row>
    <row r="2212" spans="16:18">
      <c r="P2212" s="485"/>
      <c r="Q2212" s="485"/>
      <c r="R2212" s="485"/>
    </row>
    <row r="2213" spans="16:18">
      <c r="P2213" s="485"/>
      <c r="Q2213" s="485"/>
      <c r="R2213" s="485"/>
    </row>
    <row r="2214" spans="16:18">
      <c r="P2214" s="485"/>
      <c r="Q2214" s="485"/>
      <c r="R2214" s="485"/>
    </row>
    <row r="2215" spans="16:18">
      <c r="P2215" s="485"/>
      <c r="Q2215" s="485"/>
      <c r="R2215" s="485"/>
    </row>
    <row r="2216" spans="16:18">
      <c r="P2216" s="485"/>
      <c r="Q2216" s="485"/>
      <c r="R2216" s="485"/>
    </row>
    <row r="2217" spans="16:18">
      <c r="P2217" s="485"/>
      <c r="Q2217" s="485"/>
      <c r="R2217" s="485"/>
    </row>
    <row r="2218" spans="16:18">
      <c r="P2218" s="485"/>
      <c r="Q2218" s="485"/>
      <c r="R2218" s="485"/>
    </row>
    <row r="2219" spans="16:18">
      <c r="P2219" s="485"/>
      <c r="Q2219" s="485"/>
      <c r="R2219" s="485"/>
    </row>
    <row r="2220" spans="16:18">
      <c r="P2220" s="485"/>
      <c r="Q2220" s="485"/>
      <c r="R2220" s="485"/>
    </row>
    <row r="2221" spans="16:18">
      <c r="P2221" s="485"/>
      <c r="Q2221" s="485"/>
      <c r="R2221" s="485"/>
    </row>
    <row r="2222" spans="16:18">
      <c r="P2222" s="485"/>
      <c r="Q2222" s="485"/>
      <c r="R2222" s="485"/>
    </row>
    <row r="2223" spans="16:18">
      <c r="P2223" s="485"/>
      <c r="Q2223" s="485"/>
      <c r="R2223" s="485"/>
    </row>
    <row r="2224" spans="16:18">
      <c r="P2224" s="485"/>
      <c r="Q2224" s="485"/>
      <c r="R2224" s="485"/>
    </row>
    <row r="2225" spans="16:18">
      <c r="P2225" s="485"/>
      <c r="Q2225" s="485"/>
      <c r="R2225" s="485"/>
    </row>
    <row r="2226" spans="16:18">
      <c r="P2226" s="485"/>
      <c r="Q2226" s="485"/>
      <c r="R2226" s="485"/>
    </row>
    <row r="2227" spans="16:18">
      <c r="P2227" s="485"/>
      <c r="Q2227" s="485"/>
      <c r="R2227" s="485"/>
    </row>
    <row r="2228" spans="16:18">
      <c r="P2228" s="485"/>
      <c r="Q2228" s="485"/>
      <c r="R2228" s="485"/>
    </row>
    <row r="2229" spans="16:18">
      <c r="P2229" s="485"/>
      <c r="Q2229" s="485"/>
      <c r="R2229" s="485"/>
    </row>
    <row r="2230" spans="16:18">
      <c r="P2230" s="485"/>
      <c r="Q2230" s="485"/>
      <c r="R2230" s="485"/>
    </row>
    <row r="2231" spans="16:18">
      <c r="P2231" s="485"/>
      <c r="Q2231" s="485"/>
      <c r="R2231" s="485"/>
    </row>
    <row r="2232" spans="16:18">
      <c r="P2232" s="485"/>
      <c r="Q2232" s="485"/>
      <c r="R2232" s="485"/>
    </row>
    <row r="2233" spans="16:18">
      <c r="P2233" s="485"/>
      <c r="Q2233" s="485"/>
      <c r="R2233" s="485"/>
    </row>
    <row r="2234" spans="16:18">
      <c r="P2234" s="485"/>
      <c r="Q2234" s="485"/>
      <c r="R2234" s="485"/>
    </row>
    <row r="2235" spans="16:18">
      <c r="P2235" s="485"/>
      <c r="Q2235" s="485"/>
      <c r="R2235" s="485"/>
    </row>
    <row r="2236" spans="16:18">
      <c r="P2236" s="485"/>
      <c r="Q2236" s="485"/>
      <c r="R2236" s="485"/>
    </row>
    <row r="2237" spans="16:18">
      <c r="P2237" s="485"/>
      <c r="Q2237" s="485"/>
      <c r="R2237" s="485"/>
    </row>
    <row r="2238" spans="16:18">
      <c r="P2238" s="485"/>
      <c r="Q2238" s="485"/>
      <c r="R2238" s="485"/>
    </row>
    <row r="2239" spans="16:18">
      <c r="P2239" s="485"/>
      <c r="Q2239" s="485"/>
      <c r="R2239" s="485"/>
    </row>
    <row r="2240" spans="16:18">
      <c r="P2240" s="485"/>
      <c r="Q2240" s="485"/>
      <c r="R2240" s="485"/>
    </row>
    <row r="2241" spans="16:18">
      <c r="P2241" s="485"/>
      <c r="Q2241" s="485"/>
      <c r="R2241" s="485"/>
    </row>
    <row r="2242" spans="16:18">
      <c r="P2242" s="485"/>
      <c r="Q2242" s="485"/>
      <c r="R2242" s="485"/>
    </row>
    <row r="2243" spans="16:18">
      <c r="P2243" s="485"/>
      <c r="Q2243" s="485"/>
      <c r="R2243" s="485"/>
    </row>
    <row r="2244" spans="16:18">
      <c r="P2244" s="485"/>
      <c r="Q2244" s="485"/>
      <c r="R2244" s="485"/>
    </row>
    <row r="2245" spans="16:18">
      <c r="P2245" s="485"/>
      <c r="Q2245" s="485"/>
      <c r="R2245" s="485"/>
    </row>
    <row r="2246" spans="16:18">
      <c r="P2246" s="485"/>
      <c r="Q2246" s="485"/>
      <c r="R2246" s="485"/>
    </row>
    <row r="2247" spans="16:18">
      <c r="P2247" s="485"/>
      <c r="Q2247" s="485"/>
      <c r="R2247" s="485"/>
    </row>
    <row r="2248" spans="16:18">
      <c r="P2248" s="485"/>
      <c r="Q2248" s="485"/>
      <c r="R2248" s="485"/>
    </row>
    <row r="2249" spans="16:18">
      <c r="P2249" s="485"/>
      <c r="Q2249" s="485"/>
      <c r="R2249" s="485"/>
    </row>
    <row r="2250" spans="16:18">
      <c r="P2250" s="485"/>
      <c r="Q2250" s="485"/>
      <c r="R2250" s="485"/>
    </row>
    <row r="2251" spans="16:18">
      <c r="P2251" s="485"/>
      <c r="Q2251" s="485"/>
      <c r="R2251" s="485"/>
    </row>
    <row r="2252" spans="16:18">
      <c r="P2252" s="485"/>
      <c r="Q2252" s="485"/>
      <c r="R2252" s="485"/>
    </row>
    <row r="2253" spans="16:18">
      <c r="P2253" s="485"/>
      <c r="Q2253" s="485"/>
      <c r="R2253" s="485"/>
    </row>
    <row r="2254" spans="16:18">
      <c r="P2254" s="485"/>
      <c r="Q2254" s="485"/>
      <c r="R2254" s="485"/>
    </row>
    <row r="2255" spans="16:18">
      <c r="P2255" s="485"/>
      <c r="Q2255" s="485"/>
      <c r="R2255" s="485"/>
    </row>
    <row r="2256" spans="16:18">
      <c r="P2256" s="485"/>
      <c r="Q2256" s="485"/>
      <c r="R2256" s="485"/>
    </row>
    <row r="2257" spans="16:18">
      <c r="P2257" s="485"/>
      <c r="Q2257" s="485"/>
      <c r="R2257" s="485"/>
    </row>
    <row r="2258" spans="16:18">
      <c r="P2258" s="485"/>
      <c r="Q2258" s="485"/>
      <c r="R2258" s="485"/>
    </row>
    <row r="2259" spans="16:18">
      <c r="P2259" s="485"/>
      <c r="Q2259" s="485"/>
      <c r="R2259" s="485"/>
    </row>
    <row r="2260" spans="16:18">
      <c r="P2260" s="485"/>
      <c r="Q2260" s="485"/>
      <c r="R2260" s="485"/>
    </row>
    <row r="2261" spans="16:18">
      <c r="P2261" s="485"/>
      <c r="Q2261" s="485"/>
      <c r="R2261" s="485"/>
    </row>
    <row r="2262" spans="16:18">
      <c r="P2262" s="485"/>
      <c r="Q2262" s="485"/>
      <c r="R2262" s="485"/>
    </row>
    <row r="2263" spans="16:18">
      <c r="P2263" s="485"/>
      <c r="Q2263" s="485"/>
      <c r="R2263" s="485"/>
    </row>
    <row r="2264" spans="16:18">
      <c r="P2264" s="485"/>
      <c r="Q2264" s="485"/>
      <c r="R2264" s="485"/>
    </row>
    <row r="2265" spans="16:18">
      <c r="P2265" s="485"/>
      <c r="Q2265" s="485"/>
      <c r="R2265" s="485"/>
    </row>
    <row r="2266" spans="16:18">
      <c r="P2266" s="485"/>
      <c r="Q2266" s="485"/>
      <c r="R2266" s="485"/>
    </row>
    <row r="2267" spans="16:18">
      <c r="P2267" s="485"/>
      <c r="Q2267" s="485"/>
      <c r="R2267" s="485"/>
    </row>
    <row r="2268" spans="16:18">
      <c r="P2268" s="485"/>
      <c r="Q2268" s="485"/>
      <c r="R2268" s="485"/>
    </row>
    <row r="2269" spans="16:18">
      <c r="P2269" s="485"/>
      <c r="Q2269" s="485"/>
      <c r="R2269" s="485"/>
    </row>
    <row r="2270" spans="16:18">
      <c r="P2270" s="485"/>
      <c r="Q2270" s="485"/>
      <c r="R2270" s="485"/>
    </row>
    <row r="2271" spans="16:18">
      <c r="P2271" s="485"/>
      <c r="Q2271" s="485"/>
      <c r="R2271" s="485"/>
    </row>
    <row r="2272" spans="16:18">
      <c r="P2272" s="485"/>
      <c r="Q2272" s="485"/>
      <c r="R2272" s="485"/>
    </row>
    <row r="2273" spans="16:18">
      <c r="P2273" s="485"/>
      <c r="Q2273" s="485"/>
      <c r="R2273" s="485"/>
    </row>
    <row r="2274" spans="16:18">
      <c r="P2274" s="485"/>
      <c r="Q2274" s="485"/>
      <c r="R2274" s="485"/>
    </row>
    <row r="2275" spans="16:18">
      <c r="P2275" s="485"/>
      <c r="Q2275" s="485"/>
      <c r="R2275" s="485"/>
    </row>
    <row r="2276" spans="16:18">
      <c r="P2276" s="485"/>
      <c r="Q2276" s="485"/>
      <c r="R2276" s="485"/>
    </row>
    <row r="2277" spans="16:18">
      <c r="P2277" s="485"/>
      <c r="Q2277" s="485"/>
      <c r="R2277" s="485"/>
    </row>
    <row r="2278" spans="16:18">
      <c r="P2278" s="485"/>
      <c r="Q2278" s="485"/>
      <c r="R2278" s="485"/>
    </row>
    <row r="2279" spans="16:18">
      <c r="P2279" s="485"/>
      <c r="Q2279" s="485"/>
      <c r="R2279" s="485"/>
    </row>
    <row r="2280" spans="16:18">
      <c r="P2280" s="485"/>
      <c r="Q2280" s="485"/>
      <c r="R2280" s="485"/>
    </row>
    <row r="2281" spans="16:18">
      <c r="P2281" s="485"/>
      <c r="Q2281" s="485"/>
      <c r="R2281" s="485"/>
    </row>
    <row r="2282" spans="16:18">
      <c r="P2282" s="485"/>
      <c r="Q2282" s="485"/>
      <c r="R2282" s="485"/>
    </row>
    <row r="2283" spans="16:18">
      <c r="P2283" s="485"/>
      <c r="Q2283" s="485"/>
      <c r="R2283" s="485"/>
    </row>
    <row r="2284" spans="16:18">
      <c r="P2284" s="485"/>
      <c r="Q2284" s="485"/>
      <c r="R2284" s="485"/>
    </row>
    <row r="2285" spans="16:18">
      <c r="P2285" s="485"/>
      <c r="Q2285" s="485"/>
      <c r="R2285" s="485"/>
    </row>
    <row r="2286" spans="16:18">
      <c r="P2286" s="485"/>
      <c r="Q2286" s="485"/>
      <c r="R2286" s="485"/>
    </row>
    <row r="2287" spans="16:18">
      <c r="P2287" s="485"/>
      <c r="Q2287" s="485"/>
      <c r="R2287" s="485"/>
    </row>
    <row r="2288" spans="16:18">
      <c r="P2288" s="485"/>
      <c r="Q2288" s="485"/>
      <c r="R2288" s="485"/>
    </row>
    <row r="2289" spans="16:18">
      <c r="P2289" s="485"/>
      <c r="Q2289" s="485"/>
      <c r="R2289" s="485"/>
    </row>
    <row r="2290" spans="16:18">
      <c r="P2290" s="485"/>
      <c r="Q2290" s="485"/>
      <c r="R2290" s="485"/>
    </row>
    <row r="2291" spans="16:18">
      <c r="P2291" s="485"/>
      <c r="Q2291" s="485"/>
      <c r="R2291" s="485"/>
    </row>
    <row r="2292" spans="16:18">
      <c r="P2292" s="485"/>
      <c r="Q2292" s="485"/>
      <c r="R2292" s="485"/>
    </row>
    <row r="2293" spans="16:18">
      <c r="P2293" s="485"/>
      <c r="Q2293" s="485"/>
      <c r="R2293" s="485"/>
    </row>
    <row r="2294" spans="16:18">
      <c r="P2294" s="485"/>
      <c r="Q2294" s="485"/>
      <c r="R2294" s="485"/>
    </row>
    <row r="2295" spans="16:18">
      <c r="P2295" s="485"/>
      <c r="Q2295" s="485"/>
      <c r="R2295" s="485"/>
    </row>
    <row r="2296" spans="16:18">
      <c r="P2296" s="485"/>
      <c r="Q2296" s="485"/>
      <c r="R2296" s="485"/>
    </row>
    <row r="2297" spans="16:18">
      <c r="P2297" s="485"/>
      <c r="Q2297" s="485"/>
      <c r="R2297" s="485"/>
    </row>
    <row r="2298" spans="16:18">
      <c r="P2298" s="485"/>
      <c r="Q2298" s="485"/>
      <c r="R2298" s="485"/>
    </row>
    <row r="2299" spans="16:18">
      <c r="P2299" s="485"/>
      <c r="Q2299" s="485"/>
      <c r="R2299" s="485"/>
    </row>
    <row r="2300" spans="16:18">
      <c r="P2300" s="485"/>
      <c r="Q2300" s="485"/>
      <c r="R2300" s="485"/>
    </row>
    <row r="2301" spans="16:18">
      <c r="P2301" s="485"/>
      <c r="Q2301" s="485"/>
      <c r="R2301" s="485"/>
    </row>
    <row r="2302" spans="16:18">
      <c r="P2302" s="485"/>
      <c r="Q2302" s="485"/>
      <c r="R2302" s="485"/>
    </row>
    <row r="2303" spans="16:18">
      <c r="P2303" s="485"/>
      <c r="Q2303" s="485"/>
      <c r="R2303" s="485"/>
    </row>
    <row r="2304" spans="16:18">
      <c r="P2304" s="485"/>
      <c r="Q2304" s="485"/>
      <c r="R2304" s="485"/>
    </row>
    <row r="2305" spans="16:18">
      <c r="P2305" s="485"/>
      <c r="Q2305" s="485"/>
      <c r="R2305" s="485"/>
    </row>
    <row r="2306" spans="16:18">
      <c r="P2306" s="485"/>
      <c r="Q2306" s="485"/>
      <c r="R2306" s="485"/>
    </row>
    <row r="2307" spans="16:18">
      <c r="P2307" s="485"/>
      <c r="Q2307" s="485"/>
      <c r="R2307" s="485"/>
    </row>
    <row r="2308" spans="16:18">
      <c r="P2308" s="485"/>
      <c r="Q2308" s="485"/>
      <c r="R2308" s="485"/>
    </row>
    <row r="2309" spans="16:18">
      <c r="P2309" s="485"/>
      <c r="Q2309" s="485"/>
      <c r="R2309" s="485"/>
    </row>
    <row r="2310" spans="16:18">
      <c r="P2310" s="485"/>
      <c r="Q2310" s="485"/>
      <c r="R2310" s="485"/>
    </row>
    <row r="2311" spans="16:18">
      <c r="P2311" s="485"/>
      <c r="Q2311" s="485"/>
      <c r="R2311" s="485"/>
    </row>
    <row r="2312" spans="16:18">
      <c r="P2312" s="485"/>
      <c r="Q2312" s="485"/>
      <c r="R2312" s="485"/>
    </row>
    <row r="2313" spans="16:18">
      <c r="P2313" s="485"/>
      <c r="Q2313" s="485"/>
      <c r="R2313" s="485"/>
    </row>
    <row r="2314" spans="16:18">
      <c r="P2314" s="485"/>
      <c r="Q2314" s="485"/>
      <c r="R2314" s="485"/>
    </row>
    <row r="2315" spans="16:18">
      <c r="P2315" s="485"/>
      <c r="Q2315" s="485"/>
      <c r="R2315" s="485"/>
    </row>
    <row r="2316" spans="16:18">
      <c r="P2316" s="485"/>
      <c r="Q2316" s="485"/>
      <c r="R2316" s="485"/>
    </row>
    <row r="2317" spans="16:18">
      <c r="P2317" s="485"/>
      <c r="Q2317" s="485"/>
      <c r="R2317" s="485"/>
    </row>
    <row r="2318" spans="16:18">
      <c r="P2318" s="485"/>
      <c r="Q2318" s="485"/>
      <c r="R2318" s="485"/>
    </row>
    <row r="2319" spans="16:18">
      <c r="P2319" s="485"/>
      <c r="Q2319" s="485"/>
      <c r="R2319" s="485"/>
    </row>
    <row r="2320" spans="16:18">
      <c r="P2320" s="485"/>
      <c r="Q2320" s="485"/>
      <c r="R2320" s="485"/>
    </row>
    <row r="2321" spans="16:18">
      <c r="P2321" s="485"/>
      <c r="Q2321" s="485"/>
      <c r="R2321" s="485"/>
    </row>
    <row r="2322" spans="16:18">
      <c r="P2322" s="485"/>
      <c r="Q2322" s="485"/>
      <c r="R2322" s="485"/>
    </row>
    <row r="2323" spans="16:18">
      <c r="P2323" s="485"/>
      <c r="Q2323" s="485"/>
      <c r="R2323" s="485"/>
    </row>
    <row r="2324" spans="16:18">
      <c r="P2324" s="485"/>
      <c r="Q2324" s="485"/>
      <c r="R2324" s="485"/>
    </row>
    <row r="2325" spans="16:18">
      <c r="P2325" s="485"/>
      <c r="Q2325" s="485"/>
      <c r="R2325" s="485"/>
    </row>
    <row r="2326" spans="16:18">
      <c r="P2326" s="485"/>
      <c r="Q2326" s="485"/>
      <c r="R2326" s="485"/>
    </row>
    <row r="2327" spans="16:18">
      <c r="P2327" s="485"/>
      <c r="Q2327" s="485"/>
      <c r="R2327" s="485"/>
    </row>
    <row r="2328" spans="16:18">
      <c r="P2328" s="485"/>
      <c r="Q2328" s="485"/>
      <c r="R2328" s="485"/>
    </row>
    <row r="2329" spans="16:18">
      <c r="P2329" s="485"/>
      <c r="Q2329" s="485"/>
      <c r="R2329" s="485"/>
    </row>
    <row r="2330" spans="16:18">
      <c r="P2330" s="485"/>
      <c r="Q2330" s="485"/>
      <c r="R2330" s="485"/>
    </row>
    <row r="2331" spans="16:18">
      <c r="P2331" s="485"/>
      <c r="Q2331" s="485"/>
      <c r="R2331" s="485"/>
    </row>
    <row r="2332" spans="16:18">
      <c r="P2332" s="485"/>
      <c r="Q2332" s="485"/>
      <c r="R2332" s="485"/>
    </row>
    <row r="2333" spans="16:18">
      <c r="P2333" s="485"/>
      <c r="Q2333" s="485"/>
      <c r="R2333" s="485"/>
    </row>
    <row r="2334" spans="16:18">
      <c r="P2334" s="485"/>
      <c r="Q2334" s="485"/>
      <c r="R2334" s="485"/>
    </row>
    <row r="2335" spans="16:18">
      <c r="P2335" s="485"/>
      <c r="Q2335" s="485"/>
      <c r="R2335" s="485"/>
    </row>
    <row r="2336" spans="16:18">
      <c r="P2336" s="485"/>
      <c r="Q2336" s="485"/>
      <c r="R2336" s="485"/>
    </row>
    <row r="2337" spans="16:18">
      <c r="P2337" s="485"/>
      <c r="Q2337" s="485"/>
      <c r="R2337" s="485"/>
    </row>
    <row r="2338" spans="16:18">
      <c r="P2338" s="485"/>
      <c r="Q2338" s="485"/>
      <c r="R2338" s="485"/>
    </row>
    <row r="2339" spans="16:18">
      <c r="P2339" s="485"/>
      <c r="Q2339" s="485"/>
      <c r="R2339" s="485"/>
    </row>
    <row r="2340" spans="16:18">
      <c r="P2340" s="485"/>
      <c r="Q2340" s="485"/>
      <c r="R2340" s="485"/>
    </row>
    <row r="2341" spans="16:18">
      <c r="P2341" s="485"/>
      <c r="Q2341" s="485"/>
      <c r="R2341" s="485"/>
    </row>
    <row r="2342" spans="16:18">
      <c r="P2342" s="485"/>
      <c r="Q2342" s="485"/>
      <c r="R2342" s="485"/>
    </row>
    <row r="2343" spans="16:18">
      <c r="P2343" s="485"/>
      <c r="Q2343" s="485"/>
      <c r="R2343" s="485"/>
    </row>
    <row r="2344" spans="16:18">
      <c r="P2344" s="485"/>
      <c r="Q2344" s="485"/>
      <c r="R2344" s="485"/>
    </row>
    <row r="2345" spans="16:18">
      <c r="P2345" s="485"/>
      <c r="Q2345" s="485"/>
      <c r="R2345" s="485"/>
    </row>
    <row r="2346" spans="16:18">
      <c r="P2346" s="485"/>
      <c r="Q2346" s="485"/>
      <c r="R2346" s="485"/>
    </row>
    <row r="2347" spans="16:18">
      <c r="P2347" s="485"/>
      <c r="Q2347" s="485"/>
      <c r="R2347" s="485"/>
    </row>
    <row r="2348" spans="16:18">
      <c r="P2348" s="485"/>
      <c r="Q2348" s="485"/>
      <c r="R2348" s="485"/>
    </row>
    <row r="2349" spans="16:18">
      <c r="P2349" s="485"/>
      <c r="Q2349" s="485"/>
      <c r="R2349" s="485"/>
    </row>
    <row r="2350" spans="16:18">
      <c r="P2350" s="485"/>
      <c r="Q2350" s="485"/>
      <c r="R2350" s="485"/>
    </row>
    <row r="2351" spans="16:18">
      <c r="P2351" s="485"/>
      <c r="Q2351" s="485"/>
      <c r="R2351" s="485"/>
    </row>
    <row r="2352" spans="16:18">
      <c r="P2352" s="485"/>
      <c r="Q2352" s="485"/>
      <c r="R2352" s="485"/>
    </row>
    <row r="2353" spans="16:18">
      <c r="P2353" s="485"/>
      <c r="Q2353" s="485"/>
      <c r="R2353" s="485"/>
    </row>
    <row r="2354" spans="16:18">
      <c r="P2354" s="485"/>
      <c r="Q2354" s="485"/>
      <c r="R2354" s="485"/>
    </row>
    <row r="2355" spans="16:18">
      <c r="P2355" s="485"/>
      <c r="Q2355" s="485"/>
      <c r="R2355" s="485"/>
    </row>
    <row r="2356" spans="16:18">
      <c r="P2356" s="485"/>
      <c r="Q2356" s="485"/>
      <c r="R2356" s="485"/>
    </row>
    <row r="2357" spans="16:18">
      <c r="P2357" s="485"/>
      <c r="Q2357" s="485"/>
      <c r="R2357" s="485"/>
    </row>
    <row r="2358" spans="16:18">
      <c r="P2358" s="485"/>
      <c r="Q2358" s="485"/>
      <c r="R2358" s="485"/>
    </row>
    <row r="2359" spans="16:18">
      <c r="P2359" s="485"/>
      <c r="Q2359" s="485"/>
      <c r="R2359" s="485"/>
    </row>
    <row r="2360" spans="16:18">
      <c r="P2360" s="485"/>
      <c r="Q2360" s="485"/>
      <c r="R2360" s="485"/>
    </row>
    <row r="2361" spans="16:18">
      <c r="P2361" s="485"/>
      <c r="Q2361" s="485"/>
      <c r="R2361" s="485"/>
    </row>
    <row r="2362" spans="16:18">
      <c r="P2362" s="485"/>
      <c r="Q2362" s="485"/>
      <c r="R2362" s="485"/>
    </row>
    <row r="2363" spans="16:18">
      <c r="P2363" s="485"/>
      <c r="Q2363" s="485"/>
      <c r="R2363" s="485"/>
    </row>
    <row r="2364" spans="16:18">
      <c r="P2364" s="485"/>
      <c r="Q2364" s="485"/>
      <c r="R2364" s="485"/>
    </row>
    <row r="2365" spans="16:18">
      <c r="P2365" s="485"/>
      <c r="Q2365" s="485"/>
      <c r="R2365" s="485"/>
    </row>
    <row r="2366" spans="16:18">
      <c r="P2366" s="485"/>
      <c r="Q2366" s="485"/>
      <c r="R2366" s="485"/>
    </row>
    <row r="2367" spans="16:18">
      <c r="P2367" s="485"/>
      <c r="Q2367" s="485"/>
      <c r="R2367" s="485"/>
    </row>
    <row r="2368" spans="16:18">
      <c r="P2368" s="485"/>
      <c r="Q2368" s="485"/>
      <c r="R2368" s="485"/>
    </row>
    <row r="2369" spans="16:18">
      <c r="P2369" s="485"/>
      <c r="Q2369" s="485"/>
      <c r="R2369" s="485"/>
    </row>
    <row r="2370" spans="16:18">
      <c r="P2370" s="485"/>
      <c r="Q2370" s="485"/>
      <c r="R2370" s="485"/>
    </row>
    <row r="2371" spans="16:18">
      <c r="P2371" s="485"/>
      <c r="Q2371" s="485"/>
      <c r="R2371" s="485"/>
    </row>
    <row r="2372" spans="16:18">
      <c r="P2372" s="485"/>
      <c r="Q2372" s="485"/>
      <c r="R2372" s="485"/>
    </row>
    <row r="2373" spans="16:18">
      <c r="P2373" s="485"/>
      <c r="Q2373" s="485"/>
      <c r="R2373" s="485"/>
    </row>
    <row r="2374" spans="16:18">
      <c r="P2374" s="485"/>
      <c r="Q2374" s="485"/>
      <c r="R2374" s="485"/>
    </row>
    <row r="2375" spans="16:18">
      <c r="P2375" s="485"/>
      <c r="Q2375" s="485"/>
      <c r="R2375" s="485"/>
    </row>
    <row r="2376" spans="16:18">
      <c r="P2376" s="485"/>
      <c r="Q2376" s="485"/>
      <c r="R2376" s="485"/>
    </row>
    <row r="2377" spans="16:18">
      <c r="P2377" s="485"/>
      <c r="Q2377" s="485"/>
      <c r="R2377" s="485"/>
    </row>
    <row r="2378" spans="16:18">
      <c r="P2378" s="485"/>
      <c r="Q2378" s="485"/>
      <c r="R2378" s="485"/>
    </row>
    <row r="2379" spans="16:18">
      <c r="P2379" s="485"/>
      <c r="Q2379" s="485"/>
      <c r="R2379" s="485"/>
    </row>
    <row r="2380" spans="16:18">
      <c r="P2380" s="485"/>
      <c r="Q2380" s="485"/>
      <c r="R2380" s="485"/>
    </row>
    <row r="2381" spans="16:18">
      <c r="P2381" s="485"/>
      <c r="Q2381" s="485"/>
      <c r="R2381" s="485"/>
    </row>
    <row r="2382" spans="16:18">
      <c r="P2382" s="485"/>
      <c r="Q2382" s="485"/>
      <c r="R2382" s="485"/>
    </row>
    <row r="2383" spans="16:18">
      <c r="P2383" s="485"/>
      <c r="Q2383" s="485"/>
      <c r="R2383" s="485"/>
    </row>
    <row r="2384" spans="16:18">
      <c r="P2384" s="485"/>
      <c r="Q2384" s="485"/>
      <c r="R2384" s="485"/>
    </row>
    <row r="2385" spans="16:18">
      <c r="P2385" s="485"/>
      <c r="Q2385" s="485"/>
      <c r="R2385" s="485"/>
    </row>
    <row r="2386" spans="16:18">
      <c r="P2386" s="485"/>
      <c r="Q2386" s="485"/>
      <c r="R2386" s="485"/>
    </row>
    <row r="2387" spans="16:18">
      <c r="P2387" s="485"/>
      <c r="Q2387" s="485"/>
      <c r="R2387" s="485"/>
    </row>
    <row r="2388" spans="16:18">
      <c r="P2388" s="485"/>
      <c r="Q2388" s="485"/>
      <c r="R2388" s="485"/>
    </row>
    <row r="2389" spans="16:18">
      <c r="P2389" s="485"/>
      <c r="Q2389" s="485"/>
      <c r="R2389" s="485"/>
    </row>
    <row r="2390" spans="16:18">
      <c r="P2390" s="485"/>
      <c r="Q2390" s="485"/>
      <c r="R2390" s="485"/>
    </row>
    <row r="2391" spans="16:18">
      <c r="P2391" s="485"/>
      <c r="Q2391" s="485"/>
      <c r="R2391" s="485"/>
    </row>
    <row r="2392" spans="16:18">
      <c r="P2392" s="485"/>
      <c r="Q2392" s="485"/>
      <c r="R2392" s="485"/>
    </row>
    <row r="2393" spans="16:18">
      <c r="P2393" s="485"/>
      <c r="Q2393" s="485"/>
      <c r="R2393" s="485"/>
    </row>
    <row r="2394" spans="16:18">
      <c r="P2394" s="485"/>
      <c r="Q2394" s="485"/>
      <c r="R2394" s="485"/>
    </row>
    <row r="2395" spans="16:18">
      <c r="P2395" s="485"/>
      <c r="Q2395" s="485"/>
      <c r="R2395" s="485"/>
    </row>
    <row r="2396" spans="16:18">
      <c r="P2396" s="485"/>
      <c r="Q2396" s="485"/>
      <c r="R2396" s="485"/>
    </row>
    <row r="2397" spans="16:18">
      <c r="P2397" s="485"/>
      <c r="Q2397" s="485"/>
      <c r="R2397" s="485"/>
    </row>
    <row r="2398" spans="16:18">
      <c r="P2398" s="485"/>
      <c r="Q2398" s="485"/>
      <c r="R2398" s="485"/>
    </row>
    <row r="2399" spans="16:18">
      <c r="P2399" s="485"/>
      <c r="Q2399" s="485"/>
      <c r="R2399" s="485"/>
    </row>
    <row r="2400" spans="16:18">
      <c r="P2400" s="485"/>
      <c r="Q2400" s="485"/>
      <c r="R2400" s="485"/>
    </row>
    <row r="2401" spans="16:18">
      <c r="P2401" s="485"/>
      <c r="Q2401" s="485"/>
      <c r="R2401" s="485"/>
    </row>
    <row r="2402" spans="16:18">
      <c r="P2402" s="485"/>
      <c r="Q2402" s="485"/>
      <c r="R2402" s="485"/>
    </row>
    <row r="2403" spans="16:18">
      <c r="P2403" s="485"/>
      <c r="Q2403" s="485"/>
      <c r="R2403" s="485"/>
    </row>
    <row r="2404" spans="16:18">
      <c r="P2404" s="485"/>
      <c r="Q2404" s="485"/>
      <c r="R2404" s="485"/>
    </row>
    <row r="2405" spans="16:18">
      <c r="P2405" s="485"/>
      <c r="Q2405" s="485"/>
      <c r="R2405" s="485"/>
    </row>
    <row r="2406" spans="16:18">
      <c r="P2406" s="485"/>
      <c r="Q2406" s="485"/>
      <c r="R2406" s="485"/>
    </row>
    <row r="2407" spans="16:18">
      <c r="P2407" s="485"/>
      <c r="Q2407" s="485"/>
      <c r="R2407" s="485"/>
    </row>
    <row r="2408" spans="16:18">
      <c r="P2408" s="485"/>
      <c r="Q2408" s="485"/>
      <c r="R2408" s="485"/>
    </row>
    <row r="2409" spans="16:18">
      <c r="P2409" s="485"/>
      <c r="Q2409" s="485"/>
      <c r="R2409" s="485"/>
    </row>
    <row r="2410" spans="16:18">
      <c r="P2410" s="485"/>
      <c r="Q2410" s="485"/>
      <c r="R2410" s="485"/>
    </row>
    <row r="2411" spans="16:18">
      <c r="P2411" s="485"/>
      <c r="Q2411" s="485"/>
      <c r="R2411" s="485"/>
    </row>
    <row r="2412" spans="16:18">
      <c r="P2412" s="485"/>
      <c r="Q2412" s="485"/>
      <c r="R2412" s="485"/>
    </row>
    <row r="2413" spans="16:18">
      <c r="P2413" s="485"/>
      <c r="Q2413" s="485"/>
      <c r="R2413" s="485"/>
    </row>
    <row r="2414" spans="16:18">
      <c r="P2414" s="485"/>
      <c r="Q2414" s="485"/>
      <c r="R2414" s="485"/>
    </row>
    <row r="2415" spans="16:18">
      <c r="P2415" s="485"/>
      <c r="Q2415" s="485"/>
      <c r="R2415" s="485"/>
    </row>
    <row r="2416" spans="16:18">
      <c r="P2416" s="485"/>
      <c r="Q2416" s="485"/>
      <c r="R2416" s="485"/>
    </row>
    <row r="2417" spans="16:18">
      <c r="P2417" s="485"/>
      <c r="Q2417" s="485"/>
      <c r="R2417" s="485"/>
    </row>
    <row r="2418" spans="16:18">
      <c r="P2418" s="485"/>
      <c r="Q2418" s="485"/>
      <c r="R2418" s="485"/>
    </row>
    <row r="2419" spans="16:18">
      <c r="P2419" s="485"/>
      <c r="Q2419" s="485"/>
      <c r="R2419" s="485"/>
    </row>
    <row r="2420" spans="16:18">
      <c r="P2420" s="485"/>
      <c r="Q2420" s="485"/>
      <c r="R2420" s="485"/>
    </row>
    <row r="2421" spans="16:18">
      <c r="P2421" s="485"/>
      <c r="Q2421" s="485"/>
      <c r="R2421" s="485"/>
    </row>
    <row r="2422" spans="16:18">
      <c r="P2422" s="485"/>
      <c r="Q2422" s="485"/>
      <c r="R2422" s="485"/>
    </row>
    <row r="2423" spans="16:18">
      <c r="P2423" s="485"/>
      <c r="Q2423" s="485"/>
      <c r="R2423" s="485"/>
    </row>
    <row r="2424" spans="16:18">
      <c r="P2424" s="485"/>
      <c r="Q2424" s="485"/>
      <c r="R2424" s="485"/>
    </row>
    <row r="2425" spans="16:18">
      <c r="P2425" s="485"/>
      <c r="Q2425" s="485"/>
      <c r="R2425" s="485"/>
    </row>
    <row r="2426" spans="16:18">
      <c r="P2426" s="485"/>
      <c r="Q2426" s="485"/>
      <c r="R2426" s="485"/>
    </row>
    <row r="2427" spans="16:18">
      <c r="P2427" s="485"/>
      <c r="Q2427" s="485"/>
      <c r="R2427" s="485"/>
    </row>
    <row r="2428" spans="16:18">
      <c r="P2428" s="485"/>
      <c r="Q2428" s="485"/>
      <c r="R2428" s="485"/>
    </row>
    <row r="2429" spans="16:18">
      <c r="P2429" s="485"/>
      <c r="Q2429" s="485"/>
      <c r="R2429" s="485"/>
    </row>
    <row r="2430" spans="16:18">
      <c r="P2430" s="485"/>
      <c r="Q2430" s="485"/>
      <c r="R2430" s="485"/>
    </row>
    <row r="2431" spans="16:18">
      <c r="P2431" s="485"/>
      <c r="Q2431" s="485"/>
      <c r="R2431" s="485"/>
    </row>
    <row r="2432" spans="16:18">
      <c r="P2432" s="485"/>
      <c r="Q2432" s="485"/>
      <c r="R2432" s="485"/>
    </row>
    <row r="2433" spans="16:18">
      <c r="P2433" s="485"/>
      <c r="Q2433" s="485"/>
      <c r="R2433" s="485"/>
    </row>
    <row r="2434" spans="16:18">
      <c r="P2434" s="485"/>
      <c r="Q2434" s="485"/>
      <c r="R2434" s="485"/>
    </row>
    <row r="2435" spans="16:18">
      <c r="P2435" s="485"/>
      <c r="Q2435" s="485"/>
      <c r="R2435" s="485"/>
    </row>
    <row r="2436" spans="16:18">
      <c r="P2436" s="485"/>
      <c r="Q2436" s="485"/>
      <c r="R2436" s="485"/>
    </row>
    <row r="2437" spans="16:18">
      <c r="P2437" s="485"/>
      <c r="Q2437" s="485"/>
      <c r="R2437" s="485"/>
    </row>
    <row r="2438" spans="16:18">
      <c r="P2438" s="485"/>
      <c r="Q2438" s="485"/>
      <c r="R2438" s="485"/>
    </row>
    <row r="2439" spans="16:18">
      <c r="P2439" s="485"/>
      <c r="Q2439" s="485"/>
      <c r="R2439" s="485"/>
    </row>
    <row r="2440" spans="16:18">
      <c r="P2440" s="485"/>
      <c r="Q2440" s="485"/>
      <c r="R2440" s="485"/>
    </row>
    <row r="2441" spans="16:18">
      <c r="P2441" s="485"/>
      <c r="Q2441" s="485"/>
      <c r="R2441" s="485"/>
    </row>
    <row r="2442" spans="16:18">
      <c r="P2442" s="485"/>
      <c r="Q2442" s="485"/>
      <c r="R2442" s="485"/>
    </row>
    <row r="2443" spans="16:18">
      <c r="P2443" s="485"/>
      <c r="Q2443" s="485"/>
      <c r="R2443" s="485"/>
    </row>
    <row r="2444" spans="16:18">
      <c r="P2444" s="485"/>
      <c r="Q2444" s="485"/>
      <c r="R2444" s="485"/>
    </row>
    <row r="2445" spans="16:18">
      <c r="P2445" s="485"/>
      <c r="Q2445" s="485"/>
      <c r="R2445" s="485"/>
    </row>
    <row r="2446" spans="16:18">
      <c r="P2446" s="485"/>
      <c r="Q2446" s="485"/>
      <c r="R2446" s="485"/>
    </row>
    <row r="2447" spans="16:18">
      <c r="P2447" s="485"/>
      <c r="Q2447" s="485"/>
      <c r="R2447" s="485"/>
    </row>
    <row r="2448" spans="16:18">
      <c r="P2448" s="485"/>
      <c r="Q2448" s="485"/>
      <c r="R2448" s="485"/>
    </row>
    <row r="2449" spans="16:18">
      <c r="P2449" s="485"/>
      <c r="Q2449" s="485"/>
      <c r="R2449" s="485"/>
    </row>
    <row r="2450" spans="16:18">
      <c r="P2450" s="485"/>
      <c r="Q2450" s="485"/>
      <c r="R2450" s="485"/>
    </row>
    <row r="2451" spans="16:18">
      <c r="P2451" s="485"/>
      <c r="Q2451" s="485"/>
      <c r="R2451" s="485"/>
    </row>
    <row r="2452" spans="16:18">
      <c r="P2452" s="485"/>
      <c r="Q2452" s="485"/>
      <c r="R2452" s="485"/>
    </row>
    <row r="2453" spans="16:18">
      <c r="P2453" s="485"/>
      <c r="Q2453" s="485"/>
      <c r="R2453" s="485"/>
    </row>
    <row r="2454" spans="16:18">
      <c r="P2454" s="485"/>
      <c r="Q2454" s="485"/>
      <c r="R2454" s="485"/>
    </row>
    <row r="2455" spans="16:18">
      <c r="P2455" s="485"/>
      <c r="Q2455" s="485"/>
      <c r="R2455" s="485"/>
    </row>
    <row r="2456" spans="16:18">
      <c r="P2456" s="485"/>
      <c r="Q2456" s="485"/>
      <c r="R2456" s="485"/>
    </row>
    <row r="2457" spans="16:18">
      <c r="P2457" s="485"/>
      <c r="Q2457" s="485"/>
      <c r="R2457" s="485"/>
    </row>
    <row r="2458" spans="16:18">
      <c r="P2458" s="485"/>
      <c r="Q2458" s="485"/>
      <c r="R2458" s="485"/>
    </row>
    <row r="2459" spans="16:18">
      <c r="P2459" s="485"/>
      <c r="Q2459" s="485"/>
      <c r="R2459" s="485"/>
    </row>
    <row r="2460" spans="16:18">
      <c r="P2460" s="485"/>
      <c r="Q2460" s="485"/>
      <c r="R2460" s="485"/>
    </row>
    <row r="2461" spans="16:18">
      <c r="P2461" s="485"/>
      <c r="Q2461" s="485"/>
      <c r="R2461" s="485"/>
    </row>
    <row r="2462" spans="16:18">
      <c r="P2462" s="485"/>
      <c r="Q2462" s="485"/>
      <c r="R2462" s="485"/>
    </row>
    <row r="2463" spans="16:18">
      <c r="P2463" s="485"/>
      <c r="Q2463" s="485"/>
      <c r="R2463" s="485"/>
    </row>
    <row r="2464" spans="16:18">
      <c r="P2464" s="485"/>
      <c r="Q2464" s="485"/>
      <c r="R2464" s="485"/>
    </row>
    <row r="2465" spans="16:18">
      <c r="P2465" s="485"/>
      <c r="Q2465" s="485"/>
      <c r="R2465" s="485"/>
    </row>
    <row r="2466" spans="16:18">
      <c r="P2466" s="485"/>
      <c r="Q2466" s="485"/>
      <c r="R2466" s="485"/>
    </row>
    <row r="2467" spans="16:18">
      <c r="P2467" s="485"/>
      <c r="Q2467" s="485"/>
      <c r="R2467" s="485"/>
    </row>
    <row r="2468" spans="16:18">
      <c r="P2468" s="485"/>
      <c r="Q2468" s="485"/>
      <c r="R2468" s="485"/>
    </row>
    <row r="2469" spans="16:18">
      <c r="P2469" s="485"/>
      <c r="Q2469" s="485"/>
      <c r="R2469" s="485"/>
    </row>
    <row r="2470" spans="16:18">
      <c r="P2470" s="485"/>
      <c r="Q2470" s="485"/>
      <c r="R2470" s="485"/>
    </row>
    <row r="2471" spans="16:18">
      <c r="P2471" s="485"/>
      <c r="Q2471" s="485"/>
      <c r="R2471" s="485"/>
    </row>
    <row r="2472" spans="16:18">
      <c r="P2472" s="485"/>
      <c r="Q2472" s="485"/>
      <c r="R2472" s="485"/>
    </row>
    <row r="2473" spans="16:18">
      <c r="P2473" s="485"/>
      <c r="Q2473" s="485"/>
      <c r="R2473" s="485"/>
    </row>
    <row r="2474" spans="16:18">
      <c r="P2474" s="485"/>
      <c r="Q2474" s="485"/>
      <c r="R2474" s="485"/>
    </row>
    <row r="2475" spans="16:18">
      <c r="P2475" s="485"/>
      <c r="Q2475" s="485"/>
      <c r="R2475" s="485"/>
    </row>
    <row r="2476" spans="16:18">
      <c r="P2476" s="485"/>
      <c r="Q2476" s="485"/>
      <c r="R2476" s="485"/>
    </row>
    <row r="2477" spans="16:18">
      <c r="P2477" s="485"/>
      <c r="Q2477" s="485"/>
      <c r="R2477" s="485"/>
    </row>
    <row r="2478" spans="16:18">
      <c r="P2478" s="485"/>
      <c r="Q2478" s="485"/>
      <c r="R2478" s="485"/>
    </row>
    <row r="2479" spans="16:18">
      <c r="P2479" s="485"/>
      <c r="Q2479" s="485"/>
      <c r="R2479" s="485"/>
    </row>
    <row r="2480" spans="16:18">
      <c r="P2480" s="485"/>
      <c r="Q2480" s="485"/>
      <c r="R2480" s="485"/>
    </row>
    <row r="2481" spans="16:18">
      <c r="P2481" s="485"/>
      <c r="Q2481" s="485"/>
      <c r="R2481" s="485"/>
    </row>
    <row r="2482" spans="16:18">
      <c r="P2482" s="485"/>
      <c r="Q2482" s="485"/>
      <c r="R2482" s="485"/>
    </row>
    <row r="2483" spans="16:18">
      <c r="P2483" s="485"/>
      <c r="Q2483" s="485"/>
      <c r="R2483" s="485"/>
    </row>
    <row r="2484" spans="16:18">
      <c r="P2484" s="485"/>
      <c r="Q2484" s="485"/>
      <c r="R2484" s="485"/>
    </row>
    <row r="2485" spans="16:18">
      <c r="P2485" s="485"/>
      <c r="Q2485" s="485"/>
      <c r="R2485" s="485"/>
    </row>
    <row r="2486" spans="16:18">
      <c r="P2486" s="485"/>
      <c r="Q2486" s="485"/>
      <c r="R2486" s="485"/>
    </row>
    <row r="2487" spans="16:18">
      <c r="P2487" s="485"/>
      <c r="Q2487" s="485"/>
      <c r="R2487" s="485"/>
    </row>
    <row r="2488" spans="16:18">
      <c r="P2488" s="485"/>
      <c r="Q2488" s="485"/>
      <c r="R2488" s="485"/>
    </row>
    <row r="2489" spans="16:18">
      <c r="P2489" s="485"/>
      <c r="Q2489" s="485"/>
      <c r="R2489" s="485"/>
    </row>
    <row r="2490" spans="16:18">
      <c r="P2490" s="485"/>
      <c r="Q2490" s="485"/>
      <c r="R2490" s="485"/>
    </row>
    <row r="2491" spans="16:18">
      <c r="P2491" s="485"/>
      <c r="Q2491" s="485"/>
      <c r="R2491" s="485"/>
    </row>
    <row r="2492" spans="16:18">
      <c r="P2492" s="485"/>
      <c r="Q2492" s="485"/>
      <c r="R2492" s="485"/>
    </row>
    <row r="2493" spans="16:18">
      <c r="P2493" s="485"/>
      <c r="Q2493" s="485"/>
      <c r="R2493" s="485"/>
    </row>
    <row r="2494" spans="16:18">
      <c r="P2494" s="485"/>
      <c r="Q2494" s="485"/>
      <c r="R2494" s="485"/>
    </row>
    <row r="2495" spans="16:18">
      <c r="P2495" s="485"/>
      <c r="Q2495" s="485"/>
      <c r="R2495" s="485"/>
    </row>
    <row r="2496" spans="16:18">
      <c r="P2496" s="485"/>
      <c r="Q2496" s="485"/>
      <c r="R2496" s="485"/>
    </row>
    <row r="2497" spans="16:18">
      <c r="P2497" s="485"/>
      <c r="Q2497" s="485"/>
      <c r="R2497" s="485"/>
    </row>
    <row r="2498" spans="16:18">
      <c r="P2498" s="485"/>
      <c r="Q2498" s="485"/>
      <c r="R2498" s="485"/>
    </row>
    <row r="2499" spans="16:18">
      <c r="P2499" s="485"/>
      <c r="Q2499" s="485"/>
      <c r="R2499" s="485"/>
    </row>
    <row r="2500" spans="16:18">
      <c r="P2500" s="485"/>
      <c r="Q2500" s="485"/>
      <c r="R2500" s="485"/>
    </row>
    <row r="2501" spans="16:18">
      <c r="P2501" s="485"/>
      <c r="Q2501" s="485"/>
      <c r="R2501" s="485"/>
    </row>
    <row r="2502" spans="16:18">
      <c r="P2502" s="485"/>
      <c r="Q2502" s="485"/>
      <c r="R2502" s="485"/>
    </row>
    <row r="2503" spans="16:18">
      <c r="P2503" s="485"/>
      <c r="Q2503" s="485"/>
      <c r="R2503" s="485"/>
    </row>
    <row r="2504" spans="16:18">
      <c r="P2504" s="485"/>
      <c r="Q2504" s="485"/>
      <c r="R2504" s="485"/>
    </row>
    <row r="2505" spans="16:18">
      <c r="P2505" s="485"/>
      <c r="Q2505" s="485"/>
      <c r="R2505" s="485"/>
    </row>
    <row r="2506" spans="16:18">
      <c r="P2506" s="485"/>
      <c r="Q2506" s="485"/>
      <c r="R2506" s="485"/>
    </row>
    <row r="2507" spans="16:18">
      <c r="P2507" s="485"/>
      <c r="Q2507" s="485"/>
      <c r="R2507" s="485"/>
    </row>
    <row r="2508" spans="16:18">
      <c r="P2508" s="485"/>
      <c r="Q2508" s="485"/>
      <c r="R2508" s="485"/>
    </row>
    <row r="2509" spans="16:18">
      <c r="P2509" s="485"/>
      <c r="Q2509" s="485"/>
      <c r="R2509" s="485"/>
    </row>
    <row r="2510" spans="16:18">
      <c r="P2510" s="485"/>
      <c r="Q2510" s="485"/>
      <c r="R2510" s="485"/>
    </row>
    <row r="2511" spans="16:18">
      <c r="P2511" s="485"/>
      <c r="Q2511" s="485"/>
      <c r="R2511" s="485"/>
    </row>
    <row r="2512" spans="16:18">
      <c r="P2512" s="485"/>
      <c r="Q2512" s="485"/>
      <c r="R2512" s="485"/>
    </row>
    <row r="2513" spans="16:18">
      <c r="P2513" s="485"/>
      <c r="Q2513" s="485"/>
      <c r="R2513" s="485"/>
    </row>
    <row r="2514" spans="16:18">
      <c r="P2514" s="485"/>
      <c r="Q2514" s="485"/>
      <c r="R2514" s="485"/>
    </row>
    <row r="2515" spans="16:18">
      <c r="P2515" s="485"/>
      <c r="Q2515" s="485"/>
      <c r="R2515" s="485"/>
    </row>
    <row r="2516" spans="16:18">
      <c r="P2516" s="485"/>
      <c r="Q2516" s="485"/>
      <c r="R2516" s="485"/>
    </row>
    <row r="2517" spans="16:18">
      <c r="P2517" s="485"/>
      <c r="Q2517" s="485"/>
      <c r="R2517" s="485"/>
    </row>
    <row r="2518" spans="16:18">
      <c r="P2518" s="485"/>
      <c r="Q2518" s="485"/>
      <c r="R2518" s="485"/>
    </row>
    <row r="2519" spans="16:18">
      <c r="P2519" s="485"/>
      <c r="Q2519" s="485"/>
      <c r="R2519" s="485"/>
    </row>
    <row r="2520" spans="16:18">
      <c r="P2520" s="485"/>
      <c r="Q2520" s="485"/>
      <c r="R2520" s="485"/>
    </row>
    <row r="2521" spans="16:18">
      <c r="P2521" s="485"/>
      <c r="Q2521" s="485"/>
      <c r="R2521" s="485"/>
    </row>
    <row r="2522" spans="16:18">
      <c r="P2522" s="485"/>
      <c r="Q2522" s="485"/>
      <c r="R2522" s="485"/>
    </row>
    <row r="2523" spans="16:18">
      <c r="P2523" s="485"/>
      <c r="Q2523" s="485"/>
      <c r="R2523" s="485"/>
    </row>
    <row r="2524" spans="16:18">
      <c r="P2524" s="485"/>
      <c r="Q2524" s="485"/>
      <c r="R2524" s="485"/>
    </row>
    <row r="2525" spans="16:18">
      <c r="P2525" s="485"/>
      <c r="Q2525" s="485"/>
      <c r="R2525" s="485"/>
    </row>
    <row r="2526" spans="16:18">
      <c r="P2526" s="485"/>
      <c r="Q2526" s="485"/>
      <c r="R2526" s="485"/>
    </row>
    <row r="2527" spans="16:18">
      <c r="P2527" s="485"/>
      <c r="Q2527" s="485"/>
      <c r="R2527" s="485"/>
    </row>
    <row r="2528" spans="16:18">
      <c r="P2528" s="485"/>
      <c r="Q2528" s="485"/>
      <c r="R2528" s="485"/>
    </row>
    <row r="2529" spans="16:18">
      <c r="P2529" s="485"/>
      <c r="Q2529" s="485"/>
      <c r="R2529" s="485"/>
    </row>
    <row r="2530" spans="16:18">
      <c r="P2530" s="485"/>
      <c r="Q2530" s="485"/>
      <c r="R2530" s="485"/>
    </row>
    <row r="2531" spans="16:18">
      <c r="P2531" s="485"/>
      <c r="Q2531" s="485"/>
      <c r="R2531" s="485"/>
    </row>
    <row r="2532" spans="16:18">
      <c r="P2532" s="485"/>
      <c r="Q2532" s="485"/>
      <c r="R2532" s="485"/>
    </row>
    <row r="2533" spans="16:18">
      <c r="P2533" s="485"/>
      <c r="Q2533" s="485"/>
      <c r="R2533" s="485"/>
    </row>
    <row r="2534" spans="16:18">
      <c r="P2534" s="485"/>
      <c r="Q2534" s="485"/>
      <c r="R2534" s="485"/>
    </row>
    <row r="2535" spans="16:18">
      <c r="P2535" s="485"/>
      <c r="Q2535" s="485"/>
      <c r="R2535" s="485"/>
    </row>
    <row r="2536" spans="16:18">
      <c r="P2536" s="485"/>
      <c r="Q2536" s="485"/>
      <c r="R2536" s="485"/>
    </row>
    <row r="2537" spans="16:18">
      <c r="P2537" s="485"/>
      <c r="Q2537" s="485"/>
      <c r="R2537" s="485"/>
    </row>
    <row r="2538" spans="16:18">
      <c r="P2538" s="485"/>
      <c r="Q2538" s="485"/>
      <c r="R2538" s="485"/>
    </row>
    <row r="2539" spans="16:18">
      <c r="P2539" s="485"/>
      <c r="Q2539" s="485"/>
      <c r="R2539" s="485"/>
    </row>
    <row r="2540" spans="16:18">
      <c r="P2540" s="485"/>
      <c r="Q2540" s="485"/>
      <c r="R2540" s="485"/>
    </row>
    <row r="2541" spans="16:18">
      <c r="P2541" s="485"/>
      <c r="Q2541" s="485"/>
      <c r="R2541" s="485"/>
    </row>
    <row r="2542" spans="16:18">
      <c r="P2542" s="485"/>
      <c r="Q2542" s="485"/>
      <c r="R2542" s="485"/>
    </row>
    <row r="2543" spans="16:18">
      <c r="P2543" s="485"/>
      <c r="Q2543" s="485"/>
      <c r="R2543" s="485"/>
    </row>
    <row r="2544" spans="16:18">
      <c r="P2544" s="485"/>
      <c r="Q2544" s="485"/>
      <c r="R2544" s="485"/>
    </row>
    <row r="2545" spans="16:18">
      <c r="P2545" s="485"/>
      <c r="Q2545" s="485"/>
      <c r="R2545" s="485"/>
    </row>
    <row r="2546" spans="16:18">
      <c r="P2546" s="485"/>
      <c r="Q2546" s="485"/>
      <c r="R2546" s="485"/>
    </row>
    <row r="2547" spans="16:18">
      <c r="P2547" s="485"/>
      <c r="Q2547" s="485"/>
      <c r="R2547" s="485"/>
    </row>
    <row r="2548" spans="16:18">
      <c r="P2548" s="485"/>
      <c r="Q2548" s="485"/>
      <c r="R2548" s="485"/>
    </row>
    <row r="2549" spans="16:18">
      <c r="P2549" s="485"/>
      <c r="Q2549" s="485"/>
      <c r="R2549" s="485"/>
    </row>
    <row r="2550" spans="16:18">
      <c r="P2550" s="485"/>
      <c r="Q2550" s="485"/>
      <c r="R2550" s="485"/>
    </row>
    <row r="2551" spans="16:18">
      <c r="P2551" s="485"/>
      <c r="Q2551" s="485"/>
      <c r="R2551" s="485"/>
    </row>
    <row r="2552" spans="16:18">
      <c r="P2552" s="485"/>
      <c r="Q2552" s="485"/>
      <c r="R2552" s="485"/>
    </row>
    <row r="2553" spans="16:18">
      <c r="P2553" s="485"/>
      <c r="Q2553" s="485"/>
      <c r="R2553" s="485"/>
    </row>
    <row r="2554" spans="16:18">
      <c r="P2554" s="485"/>
      <c r="Q2554" s="485"/>
      <c r="R2554" s="485"/>
    </row>
    <row r="2555" spans="16:18">
      <c r="P2555" s="485"/>
      <c r="Q2555" s="485"/>
      <c r="R2555" s="485"/>
    </row>
    <row r="2556" spans="16:18">
      <c r="P2556" s="485"/>
      <c r="Q2556" s="485"/>
      <c r="R2556" s="485"/>
    </row>
    <row r="2557" spans="16:18">
      <c r="P2557" s="485"/>
      <c r="Q2557" s="485"/>
      <c r="R2557" s="485"/>
    </row>
    <row r="2558" spans="16:18">
      <c r="P2558" s="485"/>
      <c r="Q2558" s="485"/>
      <c r="R2558" s="485"/>
    </row>
    <row r="2559" spans="16:18">
      <c r="P2559" s="485"/>
      <c r="Q2559" s="485"/>
      <c r="R2559" s="485"/>
    </row>
    <row r="2560" spans="16:18">
      <c r="P2560" s="485"/>
      <c r="Q2560" s="485"/>
      <c r="R2560" s="485"/>
    </row>
    <row r="2561" spans="16:18">
      <c r="P2561" s="485"/>
      <c r="Q2561" s="485"/>
      <c r="R2561" s="485"/>
    </row>
    <row r="2562" spans="16:18">
      <c r="P2562" s="485"/>
      <c r="Q2562" s="485"/>
      <c r="R2562" s="485"/>
    </row>
    <row r="2563" spans="16:18">
      <c r="P2563" s="485"/>
      <c r="Q2563" s="485"/>
      <c r="R2563" s="485"/>
    </row>
    <row r="2564" spans="16:18">
      <c r="P2564" s="485"/>
      <c r="Q2564" s="485"/>
      <c r="R2564" s="485"/>
    </row>
    <row r="2565" spans="16:18">
      <c r="P2565" s="485"/>
      <c r="Q2565" s="485"/>
      <c r="R2565" s="485"/>
    </row>
    <row r="2566" spans="16:18">
      <c r="P2566" s="485"/>
      <c r="Q2566" s="485"/>
      <c r="R2566" s="485"/>
    </row>
    <row r="2567" spans="16:18">
      <c r="P2567" s="485"/>
      <c r="Q2567" s="485"/>
      <c r="R2567" s="485"/>
    </row>
    <row r="2568" spans="16:18">
      <c r="P2568" s="485"/>
      <c r="Q2568" s="485"/>
      <c r="R2568" s="485"/>
    </row>
    <row r="2569" spans="16:18">
      <c r="P2569" s="485"/>
      <c r="Q2569" s="485"/>
      <c r="R2569" s="485"/>
    </row>
    <row r="2570" spans="16:18">
      <c r="P2570" s="485"/>
      <c r="Q2570" s="485"/>
      <c r="R2570" s="485"/>
    </row>
    <row r="2571" spans="16:18">
      <c r="P2571" s="485"/>
      <c r="Q2571" s="485"/>
      <c r="R2571" s="485"/>
    </row>
    <row r="2572" spans="16:18">
      <c r="P2572" s="485"/>
      <c r="Q2572" s="485"/>
      <c r="R2572" s="485"/>
    </row>
    <row r="2573" spans="16:18">
      <c r="P2573" s="485"/>
      <c r="Q2573" s="485"/>
      <c r="R2573" s="485"/>
    </row>
    <row r="2574" spans="16:18">
      <c r="P2574" s="485"/>
      <c r="Q2574" s="485"/>
      <c r="R2574" s="485"/>
    </row>
    <row r="2575" spans="16:18">
      <c r="P2575" s="485"/>
      <c r="Q2575" s="485"/>
      <c r="R2575" s="485"/>
    </row>
    <row r="2576" spans="16:18">
      <c r="P2576" s="485"/>
      <c r="Q2576" s="485"/>
      <c r="R2576" s="485"/>
    </row>
    <row r="2577" spans="16:18">
      <c r="P2577" s="485"/>
      <c r="Q2577" s="485"/>
      <c r="R2577" s="485"/>
    </row>
    <row r="2578" spans="16:18">
      <c r="P2578" s="485"/>
      <c r="Q2578" s="485"/>
      <c r="R2578" s="485"/>
    </row>
    <row r="2579" spans="16:18">
      <c r="P2579" s="485"/>
      <c r="Q2579" s="485"/>
      <c r="R2579" s="485"/>
    </row>
    <row r="2580" spans="16:18">
      <c r="P2580" s="485"/>
      <c r="Q2580" s="485"/>
      <c r="R2580" s="485"/>
    </row>
    <row r="2581" spans="16:18">
      <c r="P2581" s="485"/>
      <c r="Q2581" s="485"/>
      <c r="R2581" s="485"/>
    </row>
    <row r="2582" spans="16:18">
      <c r="P2582" s="485"/>
      <c r="Q2582" s="485"/>
      <c r="R2582" s="485"/>
    </row>
    <row r="2583" spans="16:18">
      <c r="P2583" s="485"/>
      <c r="Q2583" s="485"/>
      <c r="R2583" s="485"/>
    </row>
    <row r="2584" spans="16:18">
      <c r="P2584" s="485"/>
      <c r="Q2584" s="485"/>
      <c r="R2584" s="485"/>
    </row>
    <row r="2585" spans="16:18">
      <c r="P2585" s="485"/>
      <c r="Q2585" s="485"/>
      <c r="R2585" s="485"/>
    </row>
    <row r="2586" spans="16:18">
      <c r="P2586" s="485"/>
      <c r="Q2586" s="485"/>
      <c r="R2586" s="485"/>
    </row>
    <row r="2587" spans="16:18">
      <c r="P2587" s="485"/>
      <c r="Q2587" s="485"/>
      <c r="R2587" s="485"/>
    </row>
    <row r="2588" spans="16:18">
      <c r="P2588" s="485"/>
      <c r="Q2588" s="485"/>
      <c r="R2588" s="485"/>
    </row>
    <row r="2589" spans="16:18">
      <c r="P2589" s="485"/>
      <c r="Q2589" s="485"/>
      <c r="R2589" s="485"/>
    </row>
    <row r="2590" spans="16:18">
      <c r="P2590" s="485"/>
      <c r="Q2590" s="485"/>
      <c r="R2590" s="485"/>
    </row>
    <row r="2591" spans="16:18">
      <c r="P2591" s="485"/>
      <c r="Q2591" s="485"/>
      <c r="R2591" s="485"/>
    </row>
    <row r="2592" spans="16:18">
      <c r="P2592" s="485"/>
      <c r="Q2592" s="485"/>
      <c r="R2592" s="485"/>
    </row>
    <row r="2593" spans="16:18">
      <c r="P2593" s="485"/>
      <c r="Q2593" s="485"/>
      <c r="R2593" s="485"/>
    </row>
    <row r="2594" spans="16:18">
      <c r="P2594" s="485"/>
      <c r="Q2594" s="485"/>
      <c r="R2594" s="485"/>
    </row>
    <row r="2595" spans="16:18">
      <c r="P2595" s="485"/>
      <c r="Q2595" s="485"/>
      <c r="R2595" s="485"/>
    </row>
    <row r="2596" spans="16:18">
      <c r="P2596" s="485"/>
      <c r="Q2596" s="485"/>
      <c r="R2596" s="485"/>
    </row>
    <row r="2597" spans="16:18">
      <c r="P2597" s="485"/>
      <c r="Q2597" s="485"/>
      <c r="R2597" s="485"/>
    </row>
    <row r="2598" spans="16:18">
      <c r="P2598" s="485"/>
      <c r="Q2598" s="485"/>
      <c r="R2598" s="485"/>
    </row>
    <row r="2599" spans="16:18">
      <c r="P2599" s="485"/>
      <c r="Q2599" s="485"/>
      <c r="R2599" s="485"/>
    </row>
    <row r="2600" spans="16:18">
      <c r="P2600" s="485"/>
      <c r="Q2600" s="485"/>
      <c r="R2600" s="485"/>
    </row>
    <row r="2601" spans="16:18">
      <c r="P2601" s="485"/>
      <c r="Q2601" s="485"/>
      <c r="R2601" s="485"/>
    </row>
    <row r="2602" spans="16:18">
      <c r="P2602" s="485"/>
      <c r="Q2602" s="485"/>
      <c r="R2602" s="485"/>
    </row>
    <row r="2603" spans="16:18">
      <c r="P2603" s="485"/>
      <c r="Q2603" s="485"/>
      <c r="R2603" s="485"/>
    </row>
    <row r="2604" spans="16:18">
      <c r="P2604" s="485"/>
      <c r="Q2604" s="485"/>
      <c r="R2604" s="485"/>
    </row>
    <row r="2605" spans="16:18">
      <c r="P2605" s="485"/>
      <c r="Q2605" s="485"/>
      <c r="R2605" s="485"/>
    </row>
    <row r="2606" spans="16:18">
      <c r="P2606" s="485"/>
      <c r="Q2606" s="485"/>
      <c r="R2606" s="485"/>
    </row>
    <row r="2607" spans="16:18">
      <c r="P2607" s="485"/>
      <c r="Q2607" s="485"/>
      <c r="R2607" s="485"/>
    </row>
    <row r="2608" spans="16:18">
      <c r="P2608" s="485"/>
      <c r="Q2608" s="485"/>
      <c r="R2608" s="485"/>
    </row>
    <row r="2609" spans="16:18">
      <c r="P2609" s="485"/>
      <c r="Q2609" s="485"/>
      <c r="R2609" s="485"/>
    </row>
    <row r="2610" spans="16:18">
      <c r="P2610" s="485"/>
      <c r="Q2610" s="485"/>
      <c r="R2610" s="485"/>
    </row>
    <row r="2611" spans="16:18">
      <c r="P2611" s="485"/>
      <c r="Q2611" s="485"/>
      <c r="R2611" s="485"/>
    </row>
    <row r="2612" spans="16:18">
      <c r="P2612" s="485"/>
      <c r="Q2612" s="485"/>
      <c r="R2612" s="485"/>
    </row>
    <row r="2613" spans="16:18">
      <c r="P2613" s="485"/>
      <c r="Q2613" s="485"/>
      <c r="R2613" s="485"/>
    </row>
    <row r="2614" spans="16:18">
      <c r="P2614" s="485"/>
      <c r="Q2614" s="485"/>
      <c r="R2614" s="485"/>
    </row>
    <row r="2615" spans="16:18">
      <c r="P2615" s="485"/>
      <c r="Q2615" s="485"/>
      <c r="R2615" s="485"/>
    </row>
    <row r="2616" spans="16:18">
      <c r="P2616" s="485"/>
      <c r="Q2616" s="485"/>
      <c r="R2616" s="485"/>
    </row>
    <row r="2617" spans="16:18">
      <c r="P2617" s="485"/>
      <c r="Q2617" s="485"/>
      <c r="R2617" s="485"/>
    </row>
    <row r="2618" spans="16:18">
      <c r="P2618" s="485"/>
      <c r="Q2618" s="485"/>
      <c r="R2618" s="485"/>
    </row>
    <row r="2619" spans="16:18">
      <c r="P2619" s="485"/>
      <c r="Q2619" s="485"/>
      <c r="R2619" s="485"/>
    </row>
    <row r="2620" spans="16:18">
      <c r="P2620" s="485"/>
      <c r="Q2620" s="485"/>
      <c r="R2620" s="485"/>
    </row>
    <row r="2621" spans="16:18">
      <c r="P2621" s="485"/>
      <c r="Q2621" s="485"/>
      <c r="R2621" s="485"/>
    </row>
    <row r="2622" spans="16:18">
      <c r="P2622" s="485"/>
      <c r="Q2622" s="485"/>
      <c r="R2622" s="485"/>
    </row>
    <row r="2623" spans="16:18">
      <c r="P2623" s="485"/>
      <c r="Q2623" s="485"/>
      <c r="R2623" s="485"/>
    </row>
    <row r="2624" spans="16:18">
      <c r="P2624" s="485"/>
      <c r="Q2624" s="485"/>
      <c r="R2624" s="485"/>
    </row>
    <row r="2625" spans="16:18">
      <c r="P2625" s="485"/>
      <c r="Q2625" s="485"/>
      <c r="R2625" s="485"/>
    </row>
    <row r="2626" spans="16:18">
      <c r="P2626" s="485"/>
      <c r="Q2626" s="485"/>
      <c r="R2626" s="485"/>
    </row>
    <row r="2627" spans="16:18">
      <c r="P2627" s="485"/>
      <c r="Q2627" s="485"/>
      <c r="R2627" s="485"/>
    </row>
    <row r="2628" spans="16:18">
      <c r="P2628" s="485"/>
      <c r="Q2628" s="485"/>
      <c r="R2628" s="485"/>
    </row>
    <row r="2629" spans="16:18">
      <c r="P2629" s="485"/>
      <c r="Q2629" s="485"/>
      <c r="R2629" s="485"/>
    </row>
    <row r="2630" spans="16:18">
      <c r="P2630" s="485"/>
      <c r="Q2630" s="485"/>
      <c r="R2630" s="485"/>
    </row>
    <row r="2631" spans="16:18">
      <c r="P2631" s="485"/>
      <c r="Q2631" s="485"/>
      <c r="R2631" s="485"/>
    </row>
    <row r="2632" spans="16:18">
      <c r="P2632" s="485"/>
      <c r="Q2632" s="485"/>
      <c r="R2632" s="485"/>
    </row>
    <row r="2633" spans="16:18">
      <c r="P2633" s="485"/>
      <c r="Q2633" s="485"/>
      <c r="R2633" s="485"/>
    </row>
    <row r="2634" spans="16:18">
      <c r="P2634" s="485"/>
      <c r="Q2634" s="485"/>
      <c r="R2634" s="485"/>
    </row>
    <row r="2635" spans="16:18">
      <c r="P2635" s="485"/>
      <c r="Q2635" s="485"/>
      <c r="R2635" s="485"/>
    </row>
    <row r="2636" spans="16:18">
      <c r="P2636" s="485"/>
      <c r="Q2636" s="485"/>
      <c r="R2636" s="485"/>
    </row>
    <row r="2637" spans="16:18">
      <c r="P2637" s="485"/>
      <c r="Q2637" s="485"/>
      <c r="R2637" s="485"/>
    </row>
    <row r="2638" spans="16:18">
      <c r="P2638" s="485"/>
      <c r="Q2638" s="485"/>
      <c r="R2638" s="485"/>
    </row>
    <row r="2639" spans="16:18">
      <c r="P2639" s="485"/>
      <c r="Q2639" s="485"/>
      <c r="R2639" s="485"/>
    </row>
    <row r="2640" spans="16:18">
      <c r="P2640" s="485"/>
      <c r="Q2640" s="485"/>
      <c r="R2640" s="485"/>
    </row>
    <row r="2641" spans="16:18">
      <c r="P2641" s="485"/>
      <c r="Q2641" s="485"/>
      <c r="R2641" s="485"/>
    </row>
    <row r="2642" spans="16:18">
      <c r="P2642" s="485"/>
      <c r="Q2642" s="485"/>
      <c r="R2642" s="485"/>
    </row>
    <row r="2643" spans="16:18">
      <c r="P2643" s="485"/>
      <c r="Q2643" s="485"/>
      <c r="R2643" s="485"/>
    </row>
    <row r="2644" spans="16:18">
      <c r="P2644" s="485"/>
      <c r="Q2644" s="485"/>
      <c r="R2644" s="485"/>
    </row>
    <row r="2645" spans="16:18">
      <c r="P2645" s="485"/>
      <c r="Q2645" s="485"/>
      <c r="R2645" s="485"/>
    </row>
    <row r="2646" spans="16:18">
      <c r="P2646" s="485"/>
      <c r="Q2646" s="485"/>
      <c r="R2646" s="485"/>
    </row>
    <row r="2647" spans="16:18">
      <c r="P2647" s="485"/>
      <c r="Q2647" s="485"/>
      <c r="R2647" s="485"/>
    </row>
    <row r="2648" spans="16:18">
      <c r="P2648" s="485"/>
      <c r="Q2648" s="485"/>
      <c r="R2648" s="485"/>
    </row>
    <row r="2649" spans="16:18">
      <c r="P2649" s="485"/>
      <c r="Q2649" s="485"/>
      <c r="R2649" s="485"/>
    </row>
    <row r="2650" spans="16:18">
      <c r="P2650" s="485"/>
      <c r="Q2650" s="485"/>
      <c r="R2650" s="485"/>
    </row>
    <row r="2651" spans="16:18">
      <c r="P2651" s="485"/>
      <c r="Q2651" s="485"/>
      <c r="R2651" s="485"/>
    </row>
    <row r="2652" spans="16:18">
      <c r="P2652" s="485"/>
      <c r="Q2652" s="485"/>
      <c r="R2652" s="485"/>
    </row>
    <row r="2653" spans="16:18">
      <c r="P2653" s="485"/>
      <c r="Q2653" s="485"/>
      <c r="R2653" s="485"/>
    </row>
    <row r="2654" spans="16:18">
      <c r="P2654" s="485"/>
      <c r="Q2654" s="485"/>
      <c r="R2654" s="485"/>
    </row>
    <row r="2655" spans="16:18">
      <c r="P2655" s="485"/>
      <c r="Q2655" s="485"/>
      <c r="R2655" s="485"/>
    </row>
    <row r="2656" spans="16:18">
      <c r="P2656" s="485"/>
      <c r="Q2656" s="485"/>
      <c r="R2656" s="485"/>
    </row>
    <row r="2657" spans="16:18">
      <c r="P2657" s="485"/>
      <c r="Q2657" s="485"/>
      <c r="R2657" s="485"/>
    </row>
    <row r="2658" spans="16:18">
      <c r="P2658" s="485"/>
      <c r="Q2658" s="485"/>
      <c r="R2658" s="485"/>
    </row>
    <row r="2659" spans="16:18">
      <c r="P2659" s="485"/>
      <c r="Q2659" s="485"/>
      <c r="R2659" s="485"/>
    </row>
    <row r="2660" spans="16:18">
      <c r="P2660" s="485"/>
      <c r="Q2660" s="485"/>
      <c r="R2660" s="485"/>
    </row>
    <row r="2661" spans="16:18">
      <c r="P2661" s="485"/>
      <c r="Q2661" s="485"/>
      <c r="R2661" s="485"/>
    </row>
    <row r="2662" spans="16:18">
      <c r="P2662" s="485"/>
      <c r="Q2662" s="485"/>
      <c r="R2662" s="485"/>
    </row>
    <row r="2663" spans="16:18">
      <c r="P2663" s="485"/>
      <c r="Q2663" s="485"/>
      <c r="R2663" s="485"/>
    </row>
    <row r="2664" spans="16:18">
      <c r="P2664" s="485"/>
      <c r="Q2664" s="485"/>
      <c r="R2664" s="485"/>
    </row>
    <row r="2665" spans="16:18">
      <c r="P2665" s="485"/>
      <c r="Q2665" s="485"/>
      <c r="R2665" s="485"/>
    </row>
    <row r="2666" spans="16:18">
      <c r="P2666" s="485"/>
      <c r="Q2666" s="485"/>
      <c r="R2666" s="485"/>
    </row>
    <row r="2667" spans="16:18">
      <c r="P2667" s="485"/>
      <c r="Q2667" s="485"/>
      <c r="R2667" s="485"/>
    </row>
    <row r="2668" spans="16:18">
      <c r="P2668" s="485"/>
      <c r="Q2668" s="485"/>
      <c r="R2668" s="485"/>
    </row>
    <row r="2669" spans="16:18">
      <c r="P2669" s="485"/>
      <c r="Q2669" s="485"/>
      <c r="R2669" s="485"/>
    </row>
    <row r="2670" spans="16:18">
      <c r="P2670" s="485"/>
      <c r="Q2670" s="485"/>
      <c r="R2670" s="485"/>
    </row>
    <row r="2671" spans="16:18">
      <c r="P2671" s="485"/>
      <c r="Q2671" s="485"/>
      <c r="R2671" s="485"/>
    </row>
    <row r="2672" spans="16:18">
      <c r="P2672" s="485"/>
      <c r="Q2672" s="485"/>
      <c r="R2672" s="485"/>
    </row>
    <row r="2673" spans="16:18">
      <c r="P2673" s="485"/>
      <c r="Q2673" s="485"/>
      <c r="R2673" s="485"/>
    </row>
    <row r="2674" spans="16:18">
      <c r="P2674" s="485"/>
      <c r="Q2674" s="485"/>
      <c r="R2674" s="485"/>
    </row>
    <row r="2675" spans="16:18">
      <c r="P2675" s="485"/>
      <c r="Q2675" s="485"/>
      <c r="R2675" s="485"/>
    </row>
    <row r="2676" spans="16:18">
      <c r="P2676" s="485"/>
      <c r="Q2676" s="485"/>
      <c r="R2676" s="485"/>
    </row>
    <row r="2677" spans="16:18">
      <c r="P2677" s="485"/>
      <c r="Q2677" s="485"/>
      <c r="R2677" s="485"/>
    </row>
    <row r="2678" spans="16:18">
      <c r="P2678" s="485"/>
      <c r="Q2678" s="485"/>
      <c r="R2678" s="485"/>
    </row>
    <row r="2679" spans="16:18">
      <c r="P2679" s="485"/>
      <c r="Q2679" s="485"/>
      <c r="R2679" s="485"/>
    </row>
    <row r="2680" spans="16:18">
      <c r="P2680" s="485"/>
      <c r="Q2680" s="485"/>
      <c r="R2680" s="485"/>
    </row>
    <row r="2681" spans="16:18">
      <c r="P2681" s="485"/>
      <c r="Q2681" s="485"/>
      <c r="R2681" s="485"/>
    </row>
    <row r="2682" spans="16:18">
      <c r="P2682" s="485"/>
      <c r="Q2682" s="485"/>
      <c r="R2682" s="485"/>
    </row>
    <row r="2683" spans="16:18">
      <c r="P2683" s="485"/>
      <c r="Q2683" s="485"/>
      <c r="R2683" s="485"/>
    </row>
    <row r="2684" spans="16:18">
      <c r="P2684" s="485"/>
      <c r="Q2684" s="485"/>
      <c r="R2684" s="485"/>
    </row>
    <row r="2685" spans="16:18">
      <c r="P2685" s="485"/>
      <c r="Q2685" s="485"/>
      <c r="R2685" s="485"/>
    </row>
    <row r="2686" spans="16:18">
      <c r="P2686" s="485"/>
      <c r="Q2686" s="485"/>
      <c r="R2686" s="485"/>
    </row>
    <row r="2687" spans="16:18">
      <c r="P2687" s="485"/>
      <c r="Q2687" s="485"/>
      <c r="R2687" s="485"/>
    </row>
    <row r="2688" spans="16:18">
      <c r="P2688" s="485"/>
      <c r="Q2688" s="485"/>
      <c r="R2688" s="485"/>
    </row>
    <row r="2689" spans="16:18">
      <c r="P2689" s="485"/>
      <c r="Q2689" s="485"/>
      <c r="R2689" s="485"/>
    </row>
    <row r="2690" spans="16:18">
      <c r="P2690" s="485"/>
      <c r="Q2690" s="485"/>
      <c r="R2690" s="485"/>
    </row>
    <row r="2691" spans="16:18">
      <c r="P2691" s="485"/>
      <c r="Q2691" s="485"/>
      <c r="R2691" s="485"/>
    </row>
    <row r="2692" spans="16:18">
      <c r="P2692" s="485"/>
      <c r="Q2692" s="485"/>
      <c r="R2692" s="485"/>
    </row>
    <row r="2693" spans="16:18">
      <c r="P2693" s="485"/>
      <c r="Q2693" s="485"/>
      <c r="R2693" s="485"/>
    </row>
    <row r="2694" spans="16:18">
      <c r="P2694" s="485"/>
      <c r="Q2694" s="485"/>
      <c r="R2694" s="485"/>
    </row>
    <row r="2695" spans="16:18">
      <c r="P2695" s="485"/>
      <c r="Q2695" s="485"/>
      <c r="R2695" s="485"/>
    </row>
    <row r="2696" spans="16:18">
      <c r="P2696" s="485"/>
      <c r="Q2696" s="485"/>
      <c r="R2696" s="485"/>
    </row>
    <row r="2697" spans="16:18">
      <c r="P2697" s="485"/>
      <c r="Q2697" s="485"/>
      <c r="R2697" s="485"/>
    </row>
    <row r="2698" spans="16:18">
      <c r="P2698" s="485"/>
      <c r="Q2698" s="485"/>
      <c r="R2698" s="485"/>
    </row>
    <row r="2699" spans="16:18">
      <c r="P2699" s="485"/>
      <c r="Q2699" s="485"/>
      <c r="R2699" s="485"/>
    </row>
    <row r="2700" spans="16:18">
      <c r="P2700" s="485"/>
      <c r="Q2700" s="485"/>
      <c r="R2700" s="485"/>
    </row>
    <row r="2701" spans="16:18">
      <c r="P2701" s="485"/>
      <c r="Q2701" s="485"/>
      <c r="R2701" s="485"/>
    </row>
    <row r="2702" spans="16:18">
      <c r="P2702" s="485"/>
      <c r="Q2702" s="485"/>
      <c r="R2702" s="485"/>
    </row>
    <row r="2703" spans="16:18">
      <c r="P2703" s="485"/>
      <c r="Q2703" s="485"/>
      <c r="R2703" s="485"/>
    </row>
    <row r="2704" spans="16:18">
      <c r="P2704" s="485"/>
      <c r="Q2704" s="485"/>
      <c r="R2704" s="485"/>
    </row>
    <row r="2705" spans="16:18">
      <c r="P2705" s="485"/>
      <c r="Q2705" s="485"/>
      <c r="R2705" s="485"/>
    </row>
    <row r="2706" spans="16:18">
      <c r="P2706" s="485"/>
      <c r="Q2706" s="485"/>
      <c r="R2706" s="485"/>
    </row>
    <row r="2707" spans="16:18">
      <c r="P2707" s="485"/>
      <c r="Q2707" s="485"/>
      <c r="R2707" s="485"/>
    </row>
    <row r="2708" spans="16:18">
      <c r="P2708" s="485"/>
      <c r="Q2708" s="485"/>
      <c r="R2708" s="485"/>
    </row>
    <row r="2709" spans="16:18">
      <c r="P2709" s="485"/>
      <c r="Q2709" s="485"/>
      <c r="R2709" s="485"/>
    </row>
    <row r="2710" spans="16:18">
      <c r="P2710" s="485"/>
      <c r="Q2710" s="485"/>
      <c r="R2710" s="485"/>
    </row>
    <row r="2711" spans="16:18">
      <c r="P2711" s="485"/>
      <c r="Q2711" s="485"/>
      <c r="R2711" s="485"/>
    </row>
    <row r="2712" spans="16:18">
      <c r="P2712" s="485"/>
      <c r="Q2712" s="485"/>
      <c r="R2712" s="485"/>
    </row>
    <row r="2713" spans="16:18">
      <c r="P2713" s="485"/>
      <c r="Q2713" s="485"/>
      <c r="R2713" s="485"/>
    </row>
    <row r="2714" spans="16:18">
      <c r="P2714" s="485"/>
      <c r="Q2714" s="485"/>
      <c r="R2714" s="485"/>
    </row>
    <row r="2715" spans="16:18">
      <c r="P2715" s="485"/>
      <c r="Q2715" s="485"/>
      <c r="R2715" s="485"/>
    </row>
    <row r="2716" spans="16:18">
      <c r="P2716" s="485"/>
      <c r="Q2716" s="485"/>
      <c r="R2716" s="485"/>
    </row>
    <row r="2717" spans="16:18">
      <c r="P2717" s="485"/>
      <c r="Q2717" s="485"/>
      <c r="R2717" s="485"/>
    </row>
    <row r="2718" spans="16:18">
      <c r="P2718" s="485"/>
      <c r="Q2718" s="485"/>
      <c r="R2718" s="485"/>
    </row>
    <row r="2719" spans="16:18">
      <c r="P2719" s="485"/>
      <c r="Q2719" s="485"/>
      <c r="R2719" s="485"/>
    </row>
    <row r="2720" spans="16:18">
      <c r="P2720" s="485"/>
      <c r="Q2720" s="485"/>
      <c r="R2720" s="485"/>
    </row>
    <row r="2721" spans="16:18">
      <c r="P2721" s="485"/>
      <c r="Q2721" s="485"/>
      <c r="R2721" s="485"/>
    </row>
    <row r="2722" spans="16:18">
      <c r="P2722" s="485"/>
      <c r="Q2722" s="485"/>
      <c r="R2722" s="485"/>
    </row>
    <row r="2723" spans="16:18">
      <c r="P2723" s="485"/>
      <c r="Q2723" s="485"/>
      <c r="R2723" s="485"/>
    </row>
    <row r="2724" spans="16:18">
      <c r="P2724" s="485"/>
      <c r="Q2724" s="485"/>
      <c r="R2724" s="485"/>
    </row>
    <row r="2725" spans="16:18">
      <c r="P2725" s="485"/>
      <c r="Q2725" s="485"/>
      <c r="R2725" s="485"/>
    </row>
    <row r="2726" spans="16:18">
      <c r="P2726" s="485"/>
      <c r="Q2726" s="485"/>
      <c r="R2726" s="485"/>
    </row>
    <row r="2727" spans="16:18">
      <c r="P2727" s="485"/>
      <c r="Q2727" s="485"/>
      <c r="R2727" s="485"/>
    </row>
    <row r="2728" spans="16:18">
      <c r="P2728" s="485"/>
      <c r="Q2728" s="485"/>
      <c r="R2728" s="485"/>
    </row>
    <row r="2729" spans="16:18">
      <c r="P2729" s="485"/>
      <c r="Q2729" s="485"/>
      <c r="R2729" s="485"/>
    </row>
    <row r="2730" spans="16:18">
      <c r="P2730" s="485"/>
      <c r="Q2730" s="485"/>
      <c r="R2730" s="485"/>
    </row>
    <row r="2731" spans="16:18">
      <c r="P2731" s="485"/>
      <c r="Q2731" s="485"/>
      <c r="R2731" s="485"/>
    </row>
    <row r="2732" spans="16:18">
      <c r="P2732" s="485"/>
      <c r="Q2732" s="485"/>
      <c r="R2732" s="485"/>
    </row>
    <row r="2733" spans="16:18">
      <c r="P2733" s="485"/>
      <c r="Q2733" s="485"/>
      <c r="R2733" s="485"/>
    </row>
    <row r="2734" spans="16:18">
      <c r="P2734" s="485"/>
      <c r="Q2734" s="485"/>
      <c r="R2734" s="485"/>
    </row>
    <row r="2735" spans="16:18">
      <c r="P2735" s="485"/>
      <c r="Q2735" s="485"/>
      <c r="R2735" s="485"/>
    </row>
    <row r="2736" spans="16:18">
      <c r="P2736" s="485"/>
      <c r="Q2736" s="485"/>
      <c r="R2736" s="485"/>
    </row>
    <row r="2737" spans="16:18">
      <c r="P2737" s="485"/>
      <c r="Q2737" s="485"/>
      <c r="R2737" s="485"/>
    </row>
    <row r="2738" spans="16:18">
      <c r="P2738" s="485"/>
      <c r="Q2738" s="485"/>
      <c r="R2738" s="485"/>
    </row>
    <row r="2739" spans="16:18">
      <c r="P2739" s="485"/>
      <c r="Q2739" s="485"/>
      <c r="R2739" s="485"/>
    </row>
    <row r="2740" spans="16:18">
      <c r="P2740" s="485"/>
      <c r="Q2740" s="485"/>
      <c r="R2740" s="485"/>
    </row>
    <row r="2741" spans="16:18">
      <c r="P2741" s="485"/>
      <c r="Q2741" s="485"/>
      <c r="R2741" s="485"/>
    </row>
    <row r="2742" spans="16:18">
      <c r="P2742" s="485"/>
      <c r="Q2742" s="485"/>
      <c r="R2742" s="485"/>
    </row>
    <row r="2743" spans="16:18">
      <c r="P2743" s="485"/>
      <c r="Q2743" s="485"/>
      <c r="R2743" s="485"/>
    </row>
    <row r="2744" spans="16:18">
      <c r="P2744" s="485"/>
      <c r="Q2744" s="485"/>
      <c r="R2744" s="485"/>
    </row>
    <row r="2745" spans="16:18">
      <c r="P2745" s="485"/>
      <c r="Q2745" s="485"/>
      <c r="R2745" s="485"/>
    </row>
    <row r="2746" spans="16:18">
      <c r="P2746" s="485"/>
      <c r="Q2746" s="485"/>
      <c r="R2746" s="485"/>
    </row>
    <row r="2747" spans="16:18">
      <c r="P2747" s="485"/>
      <c r="Q2747" s="485"/>
      <c r="R2747" s="485"/>
    </row>
    <row r="2748" spans="16:18">
      <c r="P2748" s="485"/>
      <c r="Q2748" s="485"/>
      <c r="R2748" s="485"/>
    </row>
    <row r="2749" spans="16:18">
      <c r="P2749" s="485"/>
      <c r="Q2749" s="485"/>
      <c r="R2749" s="485"/>
    </row>
    <row r="2750" spans="16:18">
      <c r="P2750" s="485"/>
      <c r="Q2750" s="485"/>
      <c r="R2750" s="485"/>
    </row>
    <row r="2751" spans="16:18">
      <c r="P2751" s="485"/>
      <c r="Q2751" s="485"/>
      <c r="R2751" s="485"/>
    </row>
    <row r="2752" spans="16:18">
      <c r="P2752" s="485"/>
      <c r="Q2752" s="485"/>
      <c r="R2752" s="485"/>
    </row>
    <row r="2753" spans="16:18">
      <c r="P2753" s="485"/>
      <c r="Q2753" s="485"/>
      <c r="R2753" s="485"/>
    </row>
    <row r="2754" spans="16:18">
      <c r="P2754" s="485"/>
      <c r="Q2754" s="485"/>
      <c r="R2754" s="485"/>
    </row>
    <row r="2755" spans="16:18">
      <c r="P2755" s="485"/>
      <c r="Q2755" s="485"/>
      <c r="R2755" s="485"/>
    </row>
    <row r="2756" spans="16:18">
      <c r="P2756" s="485"/>
      <c r="Q2756" s="485"/>
      <c r="R2756" s="485"/>
    </row>
    <row r="2757" spans="16:18">
      <c r="P2757" s="485"/>
      <c r="Q2757" s="485"/>
      <c r="R2757" s="485"/>
    </row>
    <row r="2758" spans="16:18">
      <c r="P2758" s="485"/>
      <c r="Q2758" s="485"/>
      <c r="R2758" s="485"/>
    </row>
    <row r="2759" spans="16:18">
      <c r="P2759" s="485"/>
      <c r="Q2759" s="485"/>
      <c r="R2759" s="485"/>
    </row>
    <row r="2760" spans="16:18">
      <c r="P2760" s="485"/>
      <c r="Q2760" s="485"/>
      <c r="R2760" s="485"/>
    </row>
    <row r="2761" spans="16:18">
      <c r="P2761" s="485"/>
      <c r="Q2761" s="485"/>
      <c r="R2761" s="485"/>
    </row>
    <row r="2762" spans="16:18">
      <c r="P2762" s="485"/>
      <c r="Q2762" s="485"/>
      <c r="R2762" s="485"/>
    </row>
    <row r="2763" spans="16:18">
      <c r="P2763" s="485"/>
      <c r="Q2763" s="485"/>
      <c r="R2763" s="485"/>
    </row>
    <row r="2764" spans="16:18">
      <c r="P2764" s="485"/>
      <c r="Q2764" s="485"/>
      <c r="R2764" s="485"/>
    </row>
    <row r="2765" spans="16:18">
      <c r="P2765" s="485"/>
      <c r="Q2765" s="485"/>
      <c r="R2765" s="485"/>
    </row>
    <row r="2766" spans="16:18">
      <c r="P2766" s="485"/>
      <c r="Q2766" s="485"/>
      <c r="R2766" s="485"/>
    </row>
    <row r="2767" spans="16:18">
      <c r="P2767" s="485"/>
      <c r="Q2767" s="485"/>
      <c r="R2767" s="485"/>
    </row>
    <row r="2768" spans="16:18">
      <c r="P2768" s="485"/>
      <c r="Q2768" s="485"/>
      <c r="R2768" s="485"/>
    </row>
    <row r="2769" spans="16:18">
      <c r="P2769" s="485"/>
      <c r="Q2769" s="485"/>
      <c r="R2769" s="485"/>
    </row>
    <row r="2770" spans="16:18">
      <c r="P2770" s="485"/>
      <c r="Q2770" s="485"/>
      <c r="R2770" s="485"/>
    </row>
    <row r="2771" spans="16:18">
      <c r="P2771" s="485"/>
      <c r="Q2771" s="485"/>
      <c r="R2771" s="485"/>
    </row>
    <row r="2772" spans="16:18">
      <c r="P2772" s="485"/>
      <c r="Q2772" s="485"/>
      <c r="R2772" s="485"/>
    </row>
    <row r="2773" spans="16:18">
      <c r="P2773" s="485"/>
      <c r="Q2773" s="485"/>
      <c r="R2773" s="485"/>
    </row>
    <row r="2774" spans="16:18">
      <c r="P2774" s="485"/>
      <c r="Q2774" s="485"/>
      <c r="R2774" s="485"/>
    </row>
    <row r="2775" spans="16:18">
      <c r="P2775" s="485"/>
      <c r="Q2775" s="485"/>
      <c r="R2775" s="485"/>
    </row>
    <row r="2776" spans="16:18">
      <c r="P2776" s="485"/>
      <c r="Q2776" s="485"/>
      <c r="R2776" s="485"/>
    </row>
    <row r="2777" spans="16:18">
      <c r="P2777" s="485"/>
      <c r="Q2777" s="485"/>
      <c r="R2777" s="485"/>
    </row>
    <row r="2778" spans="16:18">
      <c r="P2778" s="485"/>
      <c r="Q2778" s="485"/>
      <c r="R2778" s="485"/>
    </row>
    <row r="2779" spans="16:18">
      <c r="P2779" s="485"/>
      <c r="Q2779" s="485"/>
      <c r="R2779" s="485"/>
    </row>
    <row r="2780" spans="16:18">
      <c r="P2780" s="485"/>
      <c r="Q2780" s="485"/>
      <c r="R2780" s="485"/>
    </row>
    <row r="2781" spans="16:18">
      <c r="P2781" s="485"/>
      <c r="Q2781" s="485"/>
      <c r="R2781" s="485"/>
    </row>
    <row r="2782" spans="16:18">
      <c r="P2782" s="485"/>
      <c r="Q2782" s="485"/>
      <c r="R2782" s="485"/>
    </row>
    <row r="2783" spans="16:18">
      <c r="P2783" s="485"/>
      <c r="Q2783" s="485"/>
      <c r="R2783" s="485"/>
    </row>
    <row r="2784" spans="16:18">
      <c r="P2784" s="485"/>
      <c r="Q2784" s="485"/>
      <c r="R2784" s="485"/>
    </row>
    <row r="2785" spans="16:18">
      <c r="P2785" s="485"/>
      <c r="Q2785" s="485"/>
      <c r="R2785" s="485"/>
    </row>
    <row r="2786" spans="16:18">
      <c r="P2786" s="485"/>
      <c r="Q2786" s="485"/>
      <c r="R2786" s="485"/>
    </row>
    <row r="2787" spans="16:18">
      <c r="P2787" s="485"/>
      <c r="Q2787" s="485"/>
      <c r="R2787" s="485"/>
    </row>
    <row r="2788" spans="16:18">
      <c r="P2788" s="485"/>
      <c r="Q2788" s="485"/>
      <c r="R2788" s="485"/>
    </row>
    <row r="2789" spans="16:18">
      <c r="P2789" s="485"/>
      <c r="Q2789" s="485"/>
      <c r="R2789" s="485"/>
    </row>
    <row r="2790" spans="16:18">
      <c r="P2790" s="485"/>
      <c r="Q2790" s="485"/>
      <c r="R2790" s="485"/>
    </row>
    <row r="2791" spans="16:18">
      <c r="P2791" s="485"/>
      <c r="Q2791" s="485"/>
      <c r="R2791" s="485"/>
    </row>
    <row r="2792" spans="16:18">
      <c r="P2792" s="485"/>
      <c r="Q2792" s="485"/>
      <c r="R2792" s="485"/>
    </row>
    <row r="2793" spans="16:18">
      <c r="P2793" s="485"/>
      <c r="Q2793" s="485"/>
      <c r="R2793" s="485"/>
    </row>
    <row r="2794" spans="16:18">
      <c r="P2794" s="485"/>
      <c r="Q2794" s="485"/>
      <c r="R2794" s="485"/>
    </row>
    <row r="2795" spans="16:18">
      <c r="P2795" s="485"/>
      <c r="Q2795" s="485"/>
      <c r="R2795" s="485"/>
    </row>
    <row r="2796" spans="16:18">
      <c r="P2796" s="485"/>
      <c r="Q2796" s="485"/>
      <c r="R2796" s="485"/>
    </row>
    <row r="2797" spans="16:18">
      <c r="P2797" s="485"/>
      <c r="Q2797" s="485"/>
      <c r="R2797" s="485"/>
    </row>
    <row r="2798" spans="16:18">
      <c r="P2798" s="485"/>
      <c r="Q2798" s="485"/>
      <c r="R2798" s="485"/>
    </row>
    <row r="2799" spans="16:18">
      <c r="P2799" s="485"/>
      <c r="Q2799" s="485"/>
      <c r="R2799" s="485"/>
    </row>
    <row r="2800" spans="16:18">
      <c r="P2800" s="485"/>
      <c r="Q2800" s="485"/>
      <c r="R2800" s="485"/>
    </row>
    <row r="2801" spans="16:18">
      <c r="P2801" s="485"/>
      <c r="Q2801" s="485"/>
      <c r="R2801" s="485"/>
    </row>
    <row r="2802" spans="16:18">
      <c r="P2802" s="485"/>
      <c r="Q2802" s="485"/>
      <c r="R2802" s="485"/>
    </row>
    <row r="2803" spans="16:18">
      <c r="P2803" s="485"/>
      <c r="Q2803" s="485"/>
      <c r="R2803" s="485"/>
    </row>
    <row r="2804" spans="16:18">
      <c r="P2804" s="485"/>
      <c r="Q2804" s="485"/>
      <c r="R2804" s="485"/>
    </row>
    <row r="2805" spans="16:18">
      <c r="P2805" s="485"/>
      <c r="Q2805" s="485"/>
      <c r="R2805" s="485"/>
    </row>
    <row r="2806" spans="16:18">
      <c r="P2806" s="485"/>
      <c r="Q2806" s="485"/>
      <c r="R2806" s="485"/>
    </row>
    <row r="2807" spans="16:18">
      <c r="P2807" s="485"/>
      <c r="Q2807" s="485"/>
      <c r="R2807" s="485"/>
    </row>
    <row r="2808" spans="16:18">
      <c r="P2808" s="485"/>
      <c r="Q2808" s="485"/>
      <c r="R2808" s="485"/>
    </row>
    <row r="2809" spans="16:18">
      <c r="P2809" s="485"/>
      <c r="Q2809" s="485"/>
      <c r="R2809" s="485"/>
    </row>
    <row r="2810" spans="16:18">
      <c r="P2810" s="485"/>
      <c r="Q2810" s="485"/>
      <c r="R2810" s="485"/>
    </row>
    <row r="2811" spans="16:18">
      <c r="P2811" s="485"/>
      <c r="Q2811" s="485"/>
      <c r="R2811" s="485"/>
    </row>
    <row r="2812" spans="16:18">
      <c r="P2812" s="485"/>
      <c r="Q2812" s="485"/>
      <c r="R2812" s="485"/>
    </row>
    <row r="2813" spans="16:18">
      <c r="P2813" s="485"/>
      <c r="Q2813" s="485"/>
      <c r="R2813" s="485"/>
    </row>
    <row r="2814" spans="16:18">
      <c r="P2814" s="485"/>
      <c r="Q2814" s="485"/>
      <c r="R2814" s="485"/>
    </row>
    <row r="2815" spans="16:18">
      <c r="P2815" s="485"/>
      <c r="Q2815" s="485"/>
      <c r="R2815" s="485"/>
    </row>
    <row r="2816" spans="16:18">
      <c r="P2816" s="485"/>
      <c r="Q2816" s="485"/>
      <c r="R2816" s="485"/>
    </row>
    <row r="2817" spans="16:18">
      <c r="P2817" s="485"/>
      <c r="Q2817" s="485"/>
      <c r="R2817" s="485"/>
    </row>
    <row r="2818" spans="16:18">
      <c r="P2818" s="485"/>
      <c r="Q2818" s="485"/>
      <c r="R2818" s="485"/>
    </row>
    <row r="2819" spans="16:18">
      <c r="P2819" s="485"/>
      <c r="Q2819" s="485"/>
      <c r="R2819" s="485"/>
    </row>
    <row r="2820" spans="16:18">
      <c r="P2820" s="485"/>
      <c r="Q2820" s="485"/>
      <c r="R2820" s="485"/>
    </row>
    <row r="2821" spans="16:18">
      <c r="P2821" s="485"/>
      <c r="Q2821" s="485"/>
      <c r="R2821" s="485"/>
    </row>
    <row r="2822" spans="16:18">
      <c r="P2822" s="485"/>
      <c r="Q2822" s="485"/>
      <c r="R2822" s="485"/>
    </row>
    <row r="2823" spans="16:18">
      <c r="P2823" s="485"/>
      <c r="Q2823" s="485"/>
      <c r="R2823" s="485"/>
    </row>
    <row r="2824" spans="16:18">
      <c r="P2824" s="485"/>
      <c r="Q2824" s="485"/>
      <c r="R2824" s="485"/>
    </row>
    <row r="2825" spans="16:18">
      <c r="P2825" s="485"/>
      <c r="Q2825" s="485"/>
      <c r="R2825" s="485"/>
    </row>
    <row r="2826" spans="16:18">
      <c r="P2826" s="485"/>
      <c r="Q2826" s="485"/>
      <c r="R2826" s="485"/>
    </row>
    <row r="2827" spans="16:18">
      <c r="P2827" s="485"/>
      <c r="Q2827" s="485"/>
      <c r="R2827" s="485"/>
    </row>
    <row r="2828" spans="16:18">
      <c r="P2828" s="485"/>
      <c r="Q2828" s="485"/>
      <c r="R2828" s="485"/>
    </row>
    <row r="2829" spans="16:18">
      <c r="P2829" s="485"/>
      <c r="Q2829" s="485"/>
      <c r="R2829" s="485"/>
    </row>
    <row r="2830" spans="16:18">
      <c r="P2830" s="485"/>
      <c r="Q2830" s="485"/>
      <c r="R2830" s="485"/>
    </row>
    <row r="2831" spans="16:18">
      <c r="P2831" s="485"/>
      <c r="Q2831" s="485"/>
      <c r="R2831" s="485"/>
    </row>
    <row r="2832" spans="16:18">
      <c r="P2832" s="485"/>
      <c r="Q2832" s="485"/>
      <c r="R2832" s="485"/>
    </row>
    <row r="2833" spans="16:18">
      <c r="P2833" s="485"/>
      <c r="Q2833" s="485"/>
      <c r="R2833" s="485"/>
    </row>
    <row r="2834" spans="16:18">
      <c r="P2834" s="485"/>
      <c r="Q2834" s="485"/>
      <c r="R2834" s="485"/>
    </row>
    <row r="2835" spans="16:18">
      <c r="P2835" s="485"/>
      <c r="Q2835" s="485"/>
      <c r="R2835" s="485"/>
    </row>
    <row r="2836" spans="16:18">
      <c r="P2836" s="485"/>
      <c r="Q2836" s="485"/>
      <c r="R2836" s="485"/>
    </row>
    <row r="2837" spans="16:18">
      <c r="P2837" s="485"/>
      <c r="Q2837" s="485"/>
      <c r="R2837" s="485"/>
    </row>
    <row r="2838" spans="16:18">
      <c r="P2838" s="485"/>
      <c r="Q2838" s="485"/>
      <c r="R2838" s="485"/>
    </row>
    <row r="2839" spans="16:18">
      <c r="P2839" s="485"/>
      <c r="Q2839" s="485"/>
      <c r="R2839" s="485"/>
    </row>
    <row r="2840" spans="16:18">
      <c r="P2840" s="485"/>
      <c r="Q2840" s="485"/>
      <c r="R2840" s="485"/>
    </row>
    <row r="2841" spans="16:18">
      <c r="P2841" s="485"/>
      <c r="Q2841" s="485"/>
      <c r="R2841" s="485"/>
    </row>
    <row r="2842" spans="16:18">
      <c r="P2842" s="485"/>
      <c r="Q2842" s="485"/>
      <c r="R2842" s="485"/>
    </row>
    <row r="2843" spans="16:18">
      <c r="P2843" s="485"/>
      <c r="Q2843" s="485"/>
      <c r="R2843" s="485"/>
    </row>
    <row r="2844" spans="16:18">
      <c r="P2844" s="485"/>
      <c r="Q2844" s="485"/>
      <c r="R2844" s="485"/>
    </row>
    <row r="2845" spans="16:18">
      <c r="P2845" s="485"/>
      <c r="Q2845" s="485"/>
      <c r="R2845" s="485"/>
    </row>
    <row r="2846" spans="16:18">
      <c r="P2846" s="485"/>
      <c r="Q2846" s="485"/>
      <c r="R2846" s="485"/>
    </row>
    <row r="2847" spans="16:18">
      <c r="P2847" s="485"/>
      <c r="Q2847" s="485"/>
      <c r="R2847" s="485"/>
    </row>
    <row r="2848" spans="16:18">
      <c r="P2848" s="485"/>
      <c r="Q2848" s="485"/>
      <c r="R2848" s="485"/>
    </row>
    <row r="2849" spans="16:18">
      <c r="P2849" s="485"/>
      <c r="Q2849" s="485"/>
      <c r="R2849" s="485"/>
    </row>
    <row r="2850" spans="16:18">
      <c r="P2850" s="485"/>
      <c r="Q2850" s="485"/>
      <c r="R2850" s="485"/>
    </row>
    <row r="2851" spans="16:18">
      <c r="P2851" s="485"/>
      <c r="Q2851" s="485"/>
      <c r="R2851" s="485"/>
    </row>
    <row r="2852" spans="16:18">
      <c r="P2852" s="485"/>
      <c r="Q2852" s="485"/>
      <c r="R2852" s="485"/>
    </row>
    <row r="2853" spans="16:18">
      <c r="P2853" s="485"/>
      <c r="Q2853" s="485"/>
      <c r="R2853" s="485"/>
    </row>
    <row r="2854" spans="16:18">
      <c r="P2854" s="485"/>
      <c r="Q2854" s="485"/>
      <c r="R2854" s="485"/>
    </row>
    <row r="2855" spans="16:18">
      <c r="P2855" s="485"/>
      <c r="Q2855" s="485"/>
      <c r="R2855" s="485"/>
    </row>
    <row r="2856" spans="16:18">
      <c r="P2856" s="485"/>
      <c r="Q2856" s="485"/>
      <c r="R2856" s="485"/>
    </row>
    <row r="2857" spans="16:18">
      <c r="P2857" s="485"/>
      <c r="Q2857" s="485"/>
      <c r="R2857" s="485"/>
    </row>
    <row r="2858" spans="16:18">
      <c r="P2858" s="485"/>
      <c r="Q2858" s="485"/>
      <c r="R2858" s="485"/>
    </row>
    <row r="2859" spans="16:18">
      <c r="P2859" s="485"/>
      <c r="Q2859" s="485"/>
      <c r="R2859" s="485"/>
    </row>
    <row r="2860" spans="16:18">
      <c r="P2860" s="485"/>
      <c r="Q2860" s="485"/>
      <c r="R2860" s="485"/>
    </row>
    <row r="2861" spans="16:18">
      <c r="P2861" s="485"/>
      <c r="Q2861" s="485"/>
      <c r="R2861" s="485"/>
    </row>
    <row r="2862" spans="16:18">
      <c r="P2862" s="485"/>
      <c r="Q2862" s="485"/>
      <c r="R2862" s="485"/>
    </row>
    <row r="2863" spans="16:18">
      <c r="P2863" s="485"/>
      <c r="Q2863" s="485"/>
      <c r="R2863" s="485"/>
    </row>
    <row r="2864" spans="16:18">
      <c r="P2864" s="485"/>
      <c r="Q2864" s="485"/>
      <c r="R2864" s="485"/>
    </row>
    <row r="2865" spans="16:18">
      <c r="P2865" s="485"/>
      <c r="Q2865" s="485"/>
      <c r="R2865" s="485"/>
    </row>
    <row r="2866" spans="16:18">
      <c r="P2866" s="485"/>
      <c r="Q2866" s="485"/>
      <c r="R2866" s="485"/>
    </row>
    <row r="2867" spans="16:18">
      <c r="P2867" s="485"/>
      <c r="Q2867" s="485"/>
      <c r="R2867" s="485"/>
    </row>
    <row r="2868" spans="16:18">
      <c r="P2868" s="485"/>
      <c r="Q2868" s="485"/>
      <c r="R2868" s="485"/>
    </row>
    <row r="2869" spans="16:18">
      <c r="P2869" s="485"/>
      <c r="Q2869" s="485"/>
      <c r="R2869" s="485"/>
    </row>
    <row r="2870" spans="16:18">
      <c r="P2870" s="485"/>
      <c r="Q2870" s="485"/>
      <c r="R2870" s="485"/>
    </row>
    <row r="2871" spans="16:18">
      <c r="P2871" s="485"/>
      <c r="Q2871" s="485"/>
      <c r="R2871" s="485"/>
    </row>
    <row r="2872" spans="16:18">
      <c r="P2872" s="485"/>
      <c r="Q2872" s="485"/>
      <c r="R2872" s="485"/>
    </row>
    <row r="2873" spans="16:18">
      <c r="P2873" s="485"/>
      <c r="Q2873" s="485"/>
      <c r="R2873" s="485"/>
    </row>
    <row r="2874" spans="16:18">
      <c r="P2874" s="485"/>
      <c r="Q2874" s="485"/>
      <c r="R2874" s="485"/>
    </row>
    <row r="2875" spans="16:18">
      <c r="P2875" s="485"/>
      <c r="Q2875" s="485"/>
      <c r="R2875" s="485"/>
    </row>
    <row r="2876" spans="16:18">
      <c r="P2876" s="485"/>
      <c r="Q2876" s="485"/>
      <c r="R2876" s="485"/>
    </row>
    <row r="2877" spans="16:18">
      <c r="P2877" s="485"/>
      <c r="Q2877" s="485"/>
      <c r="R2877" s="485"/>
    </row>
    <row r="2878" spans="16:18">
      <c r="P2878" s="485"/>
      <c r="Q2878" s="485"/>
      <c r="R2878" s="485"/>
    </row>
    <row r="2879" spans="16:18">
      <c r="P2879" s="485"/>
      <c r="Q2879" s="485"/>
      <c r="R2879" s="485"/>
    </row>
    <row r="2880" spans="16:18">
      <c r="P2880" s="485"/>
      <c r="Q2880" s="485"/>
      <c r="R2880" s="485"/>
    </row>
    <row r="2881" spans="16:18">
      <c r="P2881" s="485"/>
      <c r="Q2881" s="485"/>
      <c r="R2881" s="485"/>
    </row>
    <row r="2882" spans="16:18">
      <c r="P2882" s="485"/>
      <c r="Q2882" s="485"/>
      <c r="R2882" s="485"/>
    </row>
    <row r="2883" spans="16:18">
      <c r="P2883" s="485"/>
      <c r="Q2883" s="485"/>
      <c r="R2883" s="485"/>
    </row>
    <row r="2884" spans="16:18">
      <c r="P2884" s="485"/>
      <c r="Q2884" s="485"/>
      <c r="R2884" s="485"/>
    </row>
    <row r="2885" spans="16:18">
      <c r="P2885" s="485"/>
      <c r="Q2885" s="485"/>
      <c r="R2885" s="485"/>
    </row>
    <row r="2886" spans="16:18">
      <c r="P2886" s="485"/>
      <c r="Q2886" s="485"/>
      <c r="R2886" s="485"/>
    </row>
    <row r="2887" spans="16:18">
      <c r="P2887" s="485"/>
      <c r="Q2887" s="485"/>
      <c r="R2887" s="485"/>
    </row>
    <row r="2888" spans="16:18">
      <c r="P2888" s="485"/>
      <c r="Q2888" s="485"/>
      <c r="R2888" s="485"/>
    </row>
    <row r="2889" spans="16:18">
      <c r="P2889" s="485"/>
      <c r="Q2889" s="485"/>
      <c r="R2889" s="485"/>
    </row>
    <row r="2890" spans="16:18">
      <c r="P2890" s="485"/>
      <c r="Q2890" s="485"/>
      <c r="R2890" s="485"/>
    </row>
    <row r="2891" spans="16:18">
      <c r="P2891" s="485"/>
      <c r="Q2891" s="485"/>
      <c r="R2891" s="485"/>
    </row>
    <row r="2892" spans="16:18">
      <c r="P2892" s="485"/>
      <c r="Q2892" s="485"/>
      <c r="R2892" s="485"/>
    </row>
    <row r="2893" spans="16:18">
      <c r="P2893" s="485"/>
      <c r="Q2893" s="485"/>
      <c r="R2893" s="485"/>
    </row>
    <row r="2894" spans="16:18">
      <c r="P2894" s="485"/>
      <c r="Q2894" s="485"/>
      <c r="R2894" s="485"/>
    </row>
    <row r="2895" spans="16:18">
      <c r="P2895" s="485"/>
      <c r="Q2895" s="485"/>
      <c r="R2895" s="485"/>
    </row>
    <row r="2896" spans="16:18">
      <c r="P2896" s="485"/>
      <c r="Q2896" s="485"/>
      <c r="R2896" s="485"/>
    </row>
    <row r="2897" spans="16:18">
      <c r="P2897" s="485"/>
      <c r="Q2897" s="485"/>
      <c r="R2897" s="485"/>
    </row>
    <row r="2898" spans="16:18">
      <c r="P2898" s="485"/>
      <c r="Q2898" s="485"/>
      <c r="R2898" s="485"/>
    </row>
    <row r="2899" spans="16:18">
      <c r="P2899" s="485"/>
      <c r="Q2899" s="485"/>
      <c r="R2899" s="485"/>
    </row>
    <row r="2900" spans="16:18">
      <c r="P2900" s="485"/>
      <c r="Q2900" s="485"/>
      <c r="R2900" s="485"/>
    </row>
    <row r="2901" spans="16:18">
      <c r="P2901" s="485"/>
      <c r="Q2901" s="485"/>
      <c r="R2901" s="485"/>
    </row>
    <row r="2902" spans="16:18">
      <c r="P2902" s="485"/>
      <c r="Q2902" s="485"/>
      <c r="R2902" s="485"/>
    </row>
    <row r="2903" spans="16:18">
      <c r="P2903" s="485"/>
      <c r="Q2903" s="485"/>
      <c r="R2903" s="485"/>
    </row>
    <row r="2904" spans="16:18">
      <c r="P2904" s="485"/>
      <c r="Q2904" s="485"/>
      <c r="R2904" s="485"/>
    </row>
    <row r="2905" spans="16:18">
      <c r="P2905" s="485"/>
      <c r="Q2905" s="485"/>
      <c r="R2905" s="485"/>
    </row>
    <row r="2906" spans="16:18">
      <c r="P2906" s="485"/>
      <c r="Q2906" s="485"/>
      <c r="R2906" s="485"/>
    </row>
    <row r="2907" spans="16:18">
      <c r="P2907" s="485"/>
      <c r="Q2907" s="485"/>
      <c r="R2907" s="485"/>
    </row>
    <row r="2908" spans="16:18">
      <c r="P2908" s="485"/>
      <c r="Q2908" s="485"/>
      <c r="R2908" s="485"/>
    </row>
    <row r="2909" spans="16:18">
      <c r="P2909" s="485"/>
      <c r="Q2909" s="485"/>
      <c r="R2909" s="485"/>
    </row>
    <row r="2910" spans="16:18">
      <c r="P2910" s="485"/>
      <c r="Q2910" s="485"/>
      <c r="R2910" s="485"/>
    </row>
    <row r="2911" spans="16:18">
      <c r="P2911" s="485"/>
      <c r="Q2911" s="485"/>
      <c r="R2911" s="485"/>
    </row>
    <row r="2912" spans="16:18">
      <c r="P2912" s="485"/>
      <c r="Q2912" s="485"/>
      <c r="R2912" s="485"/>
    </row>
    <row r="2913" spans="16:18">
      <c r="P2913" s="485"/>
      <c r="Q2913" s="485"/>
      <c r="R2913" s="485"/>
    </row>
    <row r="2914" spans="16:18">
      <c r="P2914" s="485"/>
      <c r="Q2914" s="485"/>
      <c r="R2914" s="485"/>
    </row>
    <row r="2915" spans="16:18">
      <c r="P2915" s="485"/>
      <c r="Q2915" s="485"/>
      <c r="R2915" s="485"/>
    </row>
    <row r="2916" spans="16:18">
      <c r="P2916" s="485"/>
      <c r="Q2916" s="485"/>
      <c r="R2916" s="485"/>
    </row>
    <row r="2917" spans="16:18">
      <c r="P2917" s="485"/>
      <c r="Q2917" s="485"/>
      <c r="R2917" s="485"/>
    </row>
    <row r="2918" spans="16:18">
      <c r="P2918" s="485"/>
      <c r="Q2918" s="485"/>
      <c r="R2918" s="485"/>
    </row>
    <row r="2919" spans="16:18">
      <c r="P2919" s="485"/>
      <c r="Q2919" s="485"/>
      <c r="R2919" s="485"/>
    </row>
    <row r="2920" spans="16:18">
      <c r="P2920" s="485"/>
      <c r="Q2920" s="485"/>
      <c r="R2920" s="485"/>
    </row>
    <row r="2921" spans="16:18">
      <c r="P2921" s="485"/>
      <c r="Q2921" s="485"/>
      <c r="R2921" s="485"/>
    </row>
    <row r="2922" spans="16:18">
      <c r="P2922" s="485"/>
      <c r="Q2922" s="485"/>
      <c r="R2922" s="485"/>
    </row>
    <row r="2923" spans="16:18">
      <c r="P2923" s="485"/>
      <c r="Q2923" s="485"/>
      <c r="R2923" s="485"/>
    </row>
    <row r="2924" spans="16:18">
      <c r="P2924" s="485"/>
      <c r="Q2924" s="485"/>
      <c r="R2924" s="485"/>
    </row>
    <row r="2925" spans="16:18">
      <c r="P2925" s="485"/>
      <c r="Q2925" s="485"/>
      <c r="R2925" s="485"/>
    </row>
    <row r="2926" spans="16:18">
      <c r="P2926" s="485"/>
      <c r="Q2926" s="485"/>
      <c r="R2926" s="485"/>
    </row>
    <row r="2927" spans="16:18">
      <c r="P2927" s="485"/>
      <c r="Q2927" s="485"/>
      <c r="R2927" s="485"/>
    </row>
    <row r="2928" spans="16:18">
      <c r="P2928" s="485"/>
      <c r="Q2928" s="485"/>
      <c r="R2928" s="485"/>
    </row>
    <row r="2929" spans="16:18">
      <c r="P2929" s="485"/>
      <c r="Q2929" s="485"/>
      <c r="R2929" s="485"/>
    </row>
    <row r="2930" spans="16:18">
      <c r="P2930" s="485"/>
      <c r="Q2930" s="485"/>
      <c r="R2930" s="485"/>
    </row>
    <row r="2931" spans="16:18">
      <c r="P2931" s="485"/>
      <c r="Q2931" s="485"/>
      <c r="R2931" s="485"/>
    </row>
    <row r="2932" spans="16:18">
      <c r="P2932" s="485"/>
      <c r="Q2932" s="485"/>
      <c r="R2932" s="485"/>
    </row>
    <row r="2933" spans="16:18">
      <c r="P2933" s="485"/>
      <c r="Q2933" s="485"/>
      <c r="R2933" s="485"/>
    </row>
    <row r="2934" spans="16:18">
      <c r="P2934" s="485"/>
      <c r="Q2934" s="485"/>
      <c r="R2934" s="485"/>
    </row>
    <row r="2935" spans="16:18">
      <c r="P2935" s="485"/>
      <c r="Q2935" s="485"/>
      <c r="R2935" s="485"/>
    </row>
    <row r="2936" spans="16:18">
      <c r="P2936" s="485"/>
      <c r="Q2936" s="485"/>
      <c r="R2936" s="485"/>
    </row>
    <row r="2937" spans="16:18">
      <c r="P2937" s="485"/>
      <c r="Q2937" s="485"/>
      <c r="R2937" s="485"/>
    </row>
    <row r="2938" spans="16:18">
      <c r="P2938" s="485"/>
      <c r="Q2938" s="485"/>
      <c r="R2938" s="485"/>
    </row>
    <row r="2939" spans="16:18">
      <c r="P2939" s="485"/>
      <c r="Q2939" s="485"/>
      <c r="R2939" s="485"/>
    </row>
    <row r="2940" spans="16:18">
      <c r="P2940" s="485"/>
      <c r="Q2940" s="485"/>
      <c r="R2940" s="485"/>
    </row>
    <row r="2941" spans="16:18">
      <c r="P2941" s="485"/>
      <c r="Q2941" s="485"/>
      <c r="R2941" s="485"/>
    </row>
    <row r="2942" spans="16:18">
      <c r="P2942" s="485"/>
      <c r="Q2942" s="485"/>
      <c r="R2942" s="485"/>
    </row>
    <row r="2943" spans="16:18">
      <c r="P2943" s="485"/>
      <c r="Q2943" s="485"/>
      <c r="R2943" s="485"/>
    </row>
    <row r="2944" spans="16:18">
      <c r="P2944" s="485"/>
      <c r="Q2944" s="485"/>
      <c r="R2944" s="485"/>
    </row>
    <row r="2945" spans="16:18">
      <c r="P2945" s="485"/>
      <c r="Q2945" s="485"/>
      <c r="R2945" s="485"/>
    </row>
    <row r="2946" spans="16:18">
      <c r="P2946" s="485"/>
      <c r="Q2946" s="485"/>
      <c r="R2946" s="485"/>
    </row>
    <row r="2947" spans="16:18">
      <c r="P2947" s="485"/>
      <c r="Q2947" s="485"/>
      <c r="R2947" s="485"/>
    </row>
    <row r="2948" spans="16:18">
      <c r="P2948" s="485"/>
      <c r="Q2948" s="485"/>
      <c r="R2948" s="485"/>
    </row>
    <row r="2949" spans="16:18">
      <c r="P2949" s="485"/>
      <c r="Q2949" s="485"/>
      <c r="R2949" s="485"/>
    </row>
    <row r="2950" spans="16:18">
      <c r="P2950" s="485"/>
      <c r="Q2950" s="485"/>
      <c r="R2950" s="485"/>
    </row>
    <row r="2951" spans="16:18">
      <c r="P2951" s="485"/>
      <c r="Q2951" s="485"/>
      <c r="R2951" s="485"/>
    </row>
    <row r="2952" spans="16:18">
      <c r="P2952" s="485"/>
      <c r="Q2952" s="485"/>
      <c r="R2952" s="485"/>
    </row>
    <row r="2953" spans="16:18">
      <c r="P2953" s="485"/>
      <c r="Q2953" s="485"/>
      <c r="R2953" s="485"/>
    </row>
    <row r="2954" spans="16:18">
      <c r="P2954" s="485"/>
      <c r="Q2954" s="485"/>
      <c r="R2954" s="485"/>
    </row>
    <row r="2955" spans="16:18">
      <c r="P2955" s="485"/>
      <c r="Q2955" s="485"/>
      <c r="R2955" s="485"/>
    </row>
    <row r="2956" spans="16:18">
      <c r="P2956" s="485"/>
      <c r="Q2956" s="485"/>
      <c r="R2956" s="485"/>
    </row>
    <row r="2957" spans="16:18">
      <c r="P2957" s="485"/>
      <c r="Q2957" s="485"/>
      <c r="R2957" s="485"/>
    </row>
    <row r="2958" spans="16:18">
      <c r="P2958" s="485"/>
      <c r="Q2958" s="485"/>
      <c r="R2958" s="485"/>
    </row>
    <row r="2959" spans="16:18">
      <c r="P2959" s="485"/>
      <c r="Q2959" s="485"/>
      <c r="R2959" s="485"/>
    </row>
    <row r="2960" spans="16:18">
      <c r="P2960" s="485"/>
      <c r="Q2960" s="485"/>
      <c r="R2960" s="485"/>
    </row>
    <row r="2961" spans="16:18">
      <c r="P2961" s="485"/>
      <c r="Q2961" s="485"/>
      <c r="R2961" s="485"/>
    </row>
    <row r="2962" spans="16:18">
      <c r="P2962" s="485"/>
      <c r="Q2962" s="485"/>
      <c r="R2962" s="485"/>
    </row>
    <row r="2963" spans="16:18">
      <c r="P2963" s="485"/>
      <c r="Q2963" s="485"/>
      <c r="R2963" s="485"/>
    </row>
    <row r="2964" spans="16:18">
      <c r="P2964" s="485"/>
      <c r="Q2964" s="485"/>
      <c r="R2964" s="485"/>
    </row>
    <row r="2965" spans="16:18">
      <c r="P2965" s="485"/>
      <c r="Q2965" s="485"/>
      <c r="R2965" s="485"/>
    </row>
    <row r="2966" spans="16:18">
      <c r="P2966" s="485"/>
      <c r="Q2966" s="485"/>
      <c r="R2966" s="485"/>
    </row>
    <row r="2967" spans="16:18">
      <c r="P2967" s="485"/>
      <c r="Q2967" s="485"/>
      <c r="R2967" s="485"/>
    </row>
    <row r="2968" spans="16:18">
      <c r="P2968" s="485"/>
      <c r="Q2968" s="485"/>
      <c r="R2968" s="485"/>
    </row>
    <row r="2969" spans="16:18">
      <c r="P2969" s="485"/>
      <c r="Q2969" s="485"/>
      <c r="R2969" s="485"/>
    </row>
    <row r="2970" spans="16:18">
      <c r="P2970" s="485"/>
      <c r="Q2970" s="485"/>
      <c r="R2970" s="485"/>
    </row>
    <row r="2971" spans="16:18">
      <c r="P2971" s="485"/>
      <c r="Q2971" s="485"/>
      <c r="R2971" s="485"/>
    </row>
    <row r="2972" spans="16:18">
      <c r="P2972" s="485"/>
      <c r="Q2972" s="485"/>
      <c r="R2972" s="485"/>
    </row>
    <row r="2973" spans="16:18">
      <c r="P2973" s="485"/>
      <c r="Q2973" s="485"/>
      <c r="R2973" s="485"/>
    </row>
    <row r="2974" spans="16:18">
      <c r="P2974" s="485"/>
      <c r="Q2974" s="485"/>
      <c r="R2974" s="485"/>
    </row>
    <row r="2975" spans="16:18">
      <c r="P2975" s="485"/>
      <c r="Q2975" s="485"/>
      <c r="R2975" s="485"/>
    </row>
    <row r="2976" spans="16:18">
      <c r="P2976" s="485"/>
      <c r="Q2976" s="485"/>
      <c r="R2976" s="485"/>
    </row>
    <row r="2977" spans="16:18">
      <c r="P2977" s="485"/>
      <c r="Q2977" s="485"/>
      <c r="R2977" s="485"/>
    </row>
    <row r="2978" spans="16:18">
      <c r="P2978" s="485"/>
      <c r="Q2978" s="485"/>
      <c r="R2978" s="485"/>
    </row>
    <row r="2979" spans="16:18">
      <c r="P2979" s="485"/>
      <c r="Q2979" s="485"/>
      <c r="R2979" s="485"/>
    </row>
    <row r="2980" spans="16:18">
      <c r="P2980" s="485"/>
      <c r="Q2980" s="485"/>
      <c r="R2980" s="485"/>
    </row>
    <row r="2981" spans="16:18">
      <c r="P2981" s="485"/>
      <c r="Q2981" s="485"/>
      <c r="R2981" s="485"/>
    </row>
    <row r="2982" spans="16:18">
      <c r="P2982" s="485"/>
      <c r="Q2982" s="485"/>
      <c r="R2982" s="485"/>
    </row>
    <row r="2983" spans="16:18">
      <c r="P2983" s="485"/>
      <c r="Q2983" s="485"/>
      <c r="R2983" s="485"/>
    </row>
    <row r="2984" spans="16:18">
      <c r="P2984" s="485"/>
      <c r="Q2984" s="485"/>
      <c r="R2984" s="485"/>
    </row>
    <row r="2985" spans="16:18">
      <c r="P2985" s="485"/>
      <c r="Q2985" s="485"/>
      <c r="R2985" s="485"/>
    </row>
    <row r="2986" spans="16:18">
      <c r="P2986" s="485"/>
      <c r="Q2986" s="485"/>
      <c r="R2986" s="485"/>
    </row>
    <row r="2987" spans="16:18">
      <c r="P2987" s="485"/>
      <c r="Q2987" s="485"/>
      <c r="R2987" s="485"/>
    </row>
    <row r="2988" spans="16:18">
      <c r="P2988" s="485"/>
      <c r="Q2988" s="485"/>
      <c r="R2988" s="485"/>
    </row>
    <row r="2989" spans="16:18">
      <c r="P2989" s="485"/>
      <c r="Q2989" s="485"/>
      <c r="R2989" s="485"/>
    </row>
    <row r="2990" spans="16:18">
      <c r="P2990" s="485"/>
      <c r="Q2990" s="485"/>
      <c r="R2990" s="485"/>
    </row>
    <row r="2991" spans="16:18">
      <c r="P2991" s="485"/>
      <c r="Q2991" s="485"/>
      <c r="R2991" s="485"/>
    </row>
    <row r="2992" spans="16:18">
      <c r="P2992" s="485"/>
      <c r="Q2992" s="485"/>
      <c r="R2992" s="485"/>
    </row>
    <row r="2993" spans="16:18">
      <c r="P2993" s="485"/>
      <c r="Q2993" s="485"/>
      <c r="R2993" s="485"/>
    </row>
    <row r="2994" spans="16:18">
      <c r="P2994" s="485"/>
      <c r="Q2994" s="485"/>
      <c r="R2994" s="485"/>
    </row>
    <row r="2995" spans="16:18">
      <c r="P2995" s="485"/>
      <c r="Q2995" s="485"/>
      <c r="R2995" s="485"/>
    </row>
    <row r="2996" spans="16:18">
      <c r="P2996" s="485"/>
      <c r="Q2996" s="485"/>
      <c r="R2996" s="485"/>
    </row>
    <row r="2997" spans="16:18">
      <c r="P2997" s="485"/>
      <c r="Q2997" s="485"/>
      <c r="R2997" s="485"/>
    </row>
    <row r="2998" spans="16:18">
      <c r="P2998" s="485"/>
      <c r="Q2998" s="485"/>
      <c r="R2998" s="485"/>
    </row>
    <row r="2999" spans="16:18">
      <c r="P2999" s="485"/>
      <c r="Q2999" s="485"/>
      <c r="R2999" s="485"/>
    </row>
    <row r="3000" spans="16:18">
      <c r="P3000" s="485"/>
      <c r="Q3000" s="485"/>
      <c r="R3000" s="485"/>
    </row>
    <row r="3001" spans="16:18">
      <c r="P3001" s="485"/>
      <c r="Q3001" s="485"/>
      <c r="R3001" s="485"/>
    </row>
    <row r="3002" spans="16:18">
      <c r="P3002" s="485"/>
      <c r="Q3002" s="485"/>
      <c r="R3002" s="485"/>
    </row>
    <row r="3003" spans="16:18">
      <c r="P3003" s="485"/>
      <c r="Q3003" s="485"/>
      <c r="R3003" s="485"/>
    </row>
    <row r="3004" spans="16:18">
      <c r="P3004" s="485"/>
      <c r="Q3004" s="485"/>
      <c r="R3004" s="485"/>
    </row>
    <row r="3005" spans="16:18">
      <c r="P3005" s="485"/>
      <c r="Q3005" s="485"/>
      <c r="R3005" s="485"/>
    </row>
    <row r="3006" spans="16:18">
      <c r="P3006" s="485"/>
      <c r="Q3006" s="485"/>
      <c r="R3006" s="485"/>
    </row>
    <row r="3007" spans="16:18">
      <c r="P3007" s="485"/>
      <c r="Q3007" s="485"/>
      <c r="R3007" s="485"/>
    </row>
    <row r="3008" spans="16:18">
      <c r="P3008" s="485"/>
      <c r="Q3008" s="485"/>
      <c r="R3008" s="485"/>
    </row>
    <row r="3009" spans="16:18">
      <c r="P3009" s="485"/>
      <c r="Q3009" s="485"/>
      <c r="R3009" s="485"/>
    </row>
    <row r="3010" spans="16:18">
      <c r="P3010" s="485"/>
      <c r="Q3010" s="485"/>
      <c r="R3010" s="485"/>
    </row>
    <row r="3011" spans="16:18">
      <c r="P3011" s="485"/>
      <c r="Q3011" s="485"/>
      <c r="R3011" s="485"/>
    </row>
    <row r="3012" spans="16:18">
      <c r="P3012" s="485"/>
      <c r="Q3012" s="485"/>
      <c r="R3012" s="485"/>
    </row>
    <row r="3013" spans="16:18">
      <c r="P3013" s="485"/>
      <c r="Q3013" s="485"/>
      <c r="R3013" s="485"/>
    </row>
    <row r="3014" spans="16:18">
      <c r="P3014" s="485"/>
      <c r="Q3014" s="485"/>
      <c r="R3014" s="485"/>
    </row>
    <row r="3015" spans="16:18">
      <c r="P3015" s="485"/>
      <c r="Q3015" s="485"/>
      <c r="R3015" s="485"/>
    </row>
    <row r="3016" spans="16:18">
      <c r="P3016" s="485"/>
      <c r="Q3016" s="485"/>
      <c r="R3016" s="485"/>
    </row>
    <row r="3017" spans="16:18">
      <c r="P3017" s="485"/>
      <c r="Q3017" s="485"/>
      <c r="R3017" s="485"/>
    </row>
    <row r="3018" spans="16:18">
      <c r="P3018" s="485"/>
      <c r="Q3018" s="485"/>
      <c r="R3018" s="485"/>
    </row>
    <row r="3019" spans="16:18">
      <c r="P3019" s="485"/>
      <c r="Q3019" s="485"/>
      <c r="R3019" s="485"/>
    </row>
    <row r="3020" spans="16:18">
      <c r="P3020" s="485"/>
      <c r="Q3020" s="485"/>
      <c r="R3020" s="485"/>
    </row>
    <row r="3021" spans="16:18">
      <c r="P3021" s="485"/>
      <c r="Q3021" s="485"/>
      <c r="R3021" s="485"/>
    </row>
    <row r="3022" spans="16:18">
      <c r="P3022" s="485"/>
      <c r="Q3022" s="485"/>
      <c r="R3022" s="485"/>
    </row>
    <row r="3023" spans="16:18">
      <c r="P3023" s="485"/>
      <c r="Q3023" s="485"/>
      <c r="R3023" s="485"/>
    </row>
    <row r="3024" spans="16:18">
      <c r="P3024" s="485"/>
      <c r="Q3024" s="485"/>
      <c r="R3024" s="485"/>
    </row>
    <row r="3025" spans="16:18">
      <c r="P3025" s="485"/>
      <c r="Q3025" s="485"/>
      <c r="R3025" s="485"/>
    </row>
    <row r="3026" spans="16:18">
      <c r="P3026" s="485"/>
      <c r="Q3026" s="485"/>
      <c r="R3026" s="485"/>
    </row>
    <row r="3027" spans="16:18">
      <c r="P3027" s="485"/>
      <c r="Q3027" s="485"/>
      <c r="R3027" s="485"/>
    </row>
    <row r="3028" spans="16:18">
      <c r="P3028" s="485"/>
      <c r="Q3028" s="485"/>
      <c r="R3028" s="485"/>
    </row>
    <row r="3029" spans="16:18">
      <c r="P3029" s="485"/>
      <c r="Q3029" s="485"/>
      <c r="R3029" s="485"/>
    </row>
    <row r="3030" spans="16:18">
      <c r="P3030" s="485"/>
      <c r="Q3030" s="485"/>
      <c r="R3030" s="485"/>
    </row>
    <row r="3031" spans="16:18">
      <c r="P3031" s="485"/>
      <c r="Q3031" s="485"/>
      <c r="R3031" s="485"/>
    </row>
    <row r="3032" spans="16:18">
      <c r="P3032" s="485"/>
      <c r="Q3032" s="485"/>
      <c r="R3032" s="485"/>
    </row>
    <row r="3033" spans="16:18">
      <c r="P3033" s="485"/>
      <c r="Q3033" s="485"/>
      <c r="R3033" s="485"/>
    </row>
    <row r="3034" spans="16:18">
      <c r="P3034" s="485"/>
      <c r="Q3034" s="485"/>
      <c r="R3034" s="485"/>
    </row>
    <row r="3035" spans="16:18">
      <c r="P3035" s="485"/>
      <c r="Q3035" s="485"/>
      <c r="R3035" s="485"/>
    </row>
    <row r="3036" spans="16:18">
      <c r="P3036" s="485"/>
      <c r="Q3036" s="485"/>
      <c r="R3036" s="485"/>
    </row>
    <row r="3037" spans="16:18">
      <c r="P3037" s="485"/>
      <c r="Q3037" s="485"/>
      <c r="R3037" s="485"/>
    </row>
    <row r="3038" spans="16:18">
      <c r="P3038" s="485"/>
      <c r="Q3038" s="485"/>
      <c r="R3038" s="485"/>
    </row>
    <row r="3039" spans="16:18">
      <c r="P3039" s="485"/>
      <c r="Q3039" s="485"/>
      <c r="R3039" s="485"/>
    </row>
    <row r="3040" spans="16:18">
      <c r="P3040" s="485"/>
      <c r="Q3040" s="485"/>
      <c r="R3040" s="485"/>
    </row>
    <row r="3041" spans="16:18">
      <c r="P3041" s="485"/>
      <c r="Q3041" s="485"/>
      <c r="R3041" s="485"/>
    </row>
    <row r="3042" spans="16:18">
      <c r="P3042" s="485"/>
      <c r="Q3042" s="485"/>
      <c r="R3042" s="485"/>
    </row>
    <row r="3043" spans="16:18">
      <c r="P3043" s="485"/>
      <c r="Q3043" s="485"/>
      <c r="R3043" s="485"/>
    </row>
    <row r="3044" spans="16:18">
      <c r="P3044" s="485"/>
      <c r="Q3044" s="485"/>
      <c r="R3044" s="485"/>
    </row>
    <row r="3045" spans="16:18">
      <c r="P3045" s="485"/>
      <c r="Q3045" s="485"/>
      <c r="R3045" s="485"/>
    </row>
    <row r="3046" spans="16:18">
      <c r="P3046" s="485"/>
      <c r="Q3046" s="485"/>
      <c r="R3046" s="485"/>
    </row>
    <row r="3047" spans="16:18">
      <c r="P3047" s="485"/>
      <c r="Q3047" s="485"/>
      <c r="R3047" s="485"/>
    </row>
    <row r="3048" spans="16:18">
      <c r="P3048" s="485"/>
      <c r="Q3048" s="485"/>
      <c r="R3048" s="485"/>
    </row>
    <row r="3049" spans="16:18">
      <c r="P3049" s="485"/>
      <c r="Q3049" s="485"/>
      <c r="R3049" s="485"/>
    </row>
    <row r="3050" spans="16:18">
      <c r="P3050" s="485"/>
      <c r="Q3050" s="485"/>
      <c r="R3050" s="485"/>
    </row>
    <row r="3051" spans="16:18">
      <c r="P3051" s="485"/>
      <c r="Q3051" s="485"/>
      <c r="R3051" s="485"/>
    </row>
    <row r="3052" spans="16:18">
      <c r="P3052" s="485"/>
      <c r="Q3052" s="485"/>
      <c r="R3052" s="485"/>
    </row>
    <row r="3053" spans="16:18">
      <c r="P3053" s="485"/>
      <c r="Q3053" s="485"/>
      <c r="R3053" s="485"/>
    </row>
    <row r="3054" spans="16:18">
      <c r="P3054" s="485"/>
      <c r="Q3054" s="485"/>
      <c r="R3054" s="485"/>
    </row>
    <row r="3055" spans="16:18">
      <c r="P3055" s="485"/>
      <c r="Q3055" s="485"/>
      <c r="R3055" s="485"/>
    </row>
    <row r="3056" spans="16:18">
      <c r="P3056" s="485"/>
      <c r="Q3056" s="485"/>
      <c r="R3056" s="485"/>
    </row>
    <row r="3057" spans="16:18">
      <c r="P3057" s="485"/>
      <c r="Q3057" s="485"/>
      <c r="R3057" s="485"/>
    </row>
    <row r="3058" spans="16:18">
      <c r="P3058" s="485"/>
      <c r="Q3058" s="485"/>
      <c r="R3058" s="485"/>
    </row>
    <row r="3059" spans="16:18">
      <c r="P3059" s="485"/>
      <c r="Q3059" s="485"/>
      <c r="R3059" s="485"/>
    </row>
    <row r="3060" spans="16:18">
      <c r="P3060" s="485"/>
      <c r="Q3060" s="485"/>
      <c r="R3060" s="485"/>
    </row>
    <row r="3061" spans="16:18">
      <c r="P3061" s="485"/>
      <c r="Q3061" s="485"/>
      <c r="R3061" s="485"/>
    </row>
    <row r="3062" spans="16:18">
      <c r="P3062" s="485"/>
      <c r="Q3062" s="485"/>
      <c r="R3062" s="485"/>
    </row>
    <row r="3063" spans="16:18">
      <c r="P3063" s="485"/>
      <c r="Q3063" s="485"/>
      <c r="R3063" s="485"/>
    </row>
    <row r="3064" spans="16:18">
      <c r="P3064" s="485"/>
      <c r="Q3064" s="485"/>
      <c r="R3064" s="485"/>
    </row>
    <row r="3065" spans="16:18">
      <c r="P3065" s="485"/>
      <c r="Q3065" s="485"/>
      <c r="R3065" s="485"/>
    </row>
    <row r="3066" spans="16:18">
      <c r="P3066" s="485"/>
      <c r="Q3066" s="485"/>
      <c r="R3066" s="485"/>
    </row>
    <row r="3067" spans="16:18">
      <c r="P3067" s="485"/>
      <c r="Q3067" s="485"/>
      <c r="R3067" s="485"/>
    </row>
    <row r="3068" spans="16:18">
      <c r="P3068" s="485"/>
      <c r="Q3068" s="485"/>
      <c r="R3068" s="485"/>
    </row>
    <row r="3069" spans="16:18">
      <c r="P3069" s="485"/>
      <c r="Q3069" s="485"/>
      <c r="R3069" s="485"/>
    </row>
    <row r="3070" spans="16:18">
      <c r="P3070" s="485"/>
      <c r="Q3070" s="485"/>
      <c r="R3070" s="485"/>
    </row>
    <row r="3071" spans="16:18">
      <c r="P3071" s="485"/>
      <c r="Q3071" s="485"/>
      <c r="R3071" s="485"/>
    </row>
    <row r="3072" spans="16:18">
      <c r="P3072" s="485"/>
      <c r="Q3072" s="485"/>
      <c r="R3072" s="485"/>
    </row>
    <row r="3073" spans="16:18">
      <c r="P3073" s="485"/>
      <c r="Q3073" s="485"/>
      <c r="R3073" s="485"/>
    </row>
    <row r="3074" spans="16:18">
      <c r="P3074" s="485"/>
      <c r="Q3074" s="485"/>
      <c r="R3074" s="485"/>
    </row>
    <row r="3075" spans="16:18">
      <c r="P3075" s="485"/>
      <c r="Q3075" s="485"/>
      <c r="R3075" s="485"/>
    </row>
    <row r="3076" spans="16:18">
      <c r="P3076" s="485"/>
      <c r="Q3076" s="485"/>
      <c r="R3076" s="485"/>
    </row>
    <row r="3077" spans="16:18">
      <c r="P3077" s="485"/>
      <c r="Q3077" s="485"/>
      <c r="R3077" s="485"/>
    </row>
    <row r="3078" spans="16:18">
      <c r="P3078" s="485"/>
      <c r="Q3078" s="485"/>
      <c r="R3078" s="485"/>
    </row>
    <row r="3079" spans="16:18">
      <c r="P3079" s="485"/>
      <c r="Q3079" s="485"/>
      <c r="R3079" s="485"/>
    </row>
    <row r="3080" spans="16:18">
      <c r="P3080" s="485"/>
      <c r="Q3080" s="485"/>
      <c r="R3080" s="485"/>
    </row>
    <row r="3081" spans="16:18">
      <c r="P3081" s="485"/>
      <c r="Q3081" s="485"/>
      <c r="R3081" s="485"/>
    </row>
    <row r="3082" spans="16:18">
      <c r="P3082" s="485"/>
      <c r="Q3082" s="485"/>
      <c r="R3082" s="485"/>
    </row>
    <row r="3083" spans="16:18">
      <c r="P3083" s="485"/>
      <c r="Q3083" s="485"/>
      <c r="R3083" s="485"/>
    </row>
    <row r="3084" spans="16:18">
      <c r="P3084" s="485"/>
      <c r="Q3084" s="485"/>
      <c r="R3084" s="485"/>
    </row>
    <row r="3085" spans="16:18">
      <c r="P3085" s="485"/>
      <c r="Q3085" s="485"/>
      <c r="R3085" s="485"/>
    </row>
    <row r="3086" spans="16:18">
      <c r="P3086" s="485"/>
      <c r="Q3086" s="485"/>
      <c r="R3086" s="485"/>
    </row>
    <row r="3087" spans="16:18">
      <c r="P3087" s="485"/>
      <c r="Q3087" s="485"/>
      <c r="R3087" s="485"/>
    </row>
    <row r="3088" spans="16:18">
      <c r="P3088" s="485"/>
      <c r="Q3088" s="485"/>
      <c r="R3088" s="485"/>
    </row>
    <row r="3089" spans="16:18">
      <c r="P3089" s="485"/>
      <c r="Q3089" s="485"/>
      <c r="R3089" s="485"/>
    </row>
    <row r="3090" spans="16:18">
      <c r="P3090" s="485"/>
      <c r="Q3090" s="485"/>
      <c r="R3090" s="485"/>
    </row>
    <row r="3091" spans="16:18">
      <c r="P3091" s="485"/>
      <c r="Q3091" s="485"/>
      <c r="R3091" s="485"/>
    </row>
    <row r="3092" spans="16:18">
      <c r="P3092" s="485"/>
      <c r="Q3092" s="485"/>
      <c r="R3092" s="485"/>
    </row>
    <row r="3093" spans="16:18">
      <c r="P3093" s="485"/>
      <c r="Q3093" s="485"/>
      <c r="R3093" s="485"/>
    </row>
    <row r="3094" spans="16:18">
      <c r="P3094" s="485"/>
      <c r="Q3094" s="485"/>
      <c r="R3094" s="485"/>
    </row>
    <row r="3095" spans="16:18">
      <c r="P3095" s="485"/>
      <c r="Q3095" s="485"/>
      <c r="R3095" s="485"/>
    </row>
    <row r="3096" spans="16:18">
      <c r="P3096" s="485"/>
      <c r="Q3096" s="485"/>
      <c r="R3096" s="485"/>
    </row>
    <row r="3097" spans="16:18">
      <c r="P3097" s="485"/>
      <c r="Q3097" s="485"/>
      <c r="R3097" s="485"/>
    </row>
    <row r="3098" spans="16:18">
      <c r="P3098" s="485"/>
      <c r="Q3098" s="485"/>
      <c r="R3098" s="485"/>
    </row>
    <row r="3099" spans="16:18">
      <c r="P3099" s="485"/>
      <c r="Q3099" s="485"/>
      <c r="R3099" s="485"/>
    </row>
    <row r="3100" spans="16:18">
      <c r="P3100" s="485"/>
      <c r="Q3100" s="485"/>
      <c r="R3100" s="485"/>
    </row>
    <row r="3101" spans="16:18">
      <c r="P3101" s="485"/>
      <c r="Q3101" s="485"/>
      <c r="R3101" s="485"/>
    </row>
    <row r="3102" spans="16:18">
      <c r="P3102" s="485"/>
      <c r="Q3102" s="485"/>
      <c r="R3102" s="485"/>
    </row>
    <row r="3103" spans="16:18">
      <c r="P3103" s="485"/>
      <c r="Q3103" s="485"/>
      <c r="R3103" s="485"/>
    </row>
    <row r="3104" spans="16:18">
      <c r="P3104" s="485"/>
      <c r="Q3104" s="485"/>
      <c r="R3104" s="485"/>
    </row>
    <row r="3105" spans="16:18">
      <c r="P3105" s="485"/>
      <c r="Q3105" s="485"/>
      <c r="R3105" s="485"/>
    </row>
    <row r="3106" spans="16:18">
      <c r="P3106" s="485"/>
      <c r="Q3106" s="485"/>
      <c r="R3106" s="485"/>
    </row>
    <row r="3107" spans="16:18">
      <c r="P3107" s="485"/>
      <c r="Q3107" s="485"/>
      <c r="R3107" s="485"/>
    </row>
    <row r="3108" spans="16:18">
      <c r="P3108" s="485"/>
      <c r="Q3108" s="485"/>
      <c r="R3108" s="485"/>
    </row>
    <row r="3109" spans="16:18">
      <c r="P3109" s="485"/>
      <c r="Q3109" s="485"/>
      <c r="R3109" s="485"/>
    </row>
    <row r="3110" spans="16:18">
      <c r="P3110" s="485"/>
      <c r="Q3110" s="485"/>
      <c r="R3110" s="485"/>
    </row>
    <row r="3111" spans="16:18">
      <c r="P3111" s="485"/>
      <c r="Q3111" s="485"/>
      <c r="R3111" s="485"/>
    </row>
    <row r="3112" spans="16:18">
      <c r="P3112" s="485"/>
      <c r="Q3112" s="485"/>
      <c r="R3112" s="485"/>
    </row>
    <row r="3113" spans="16:18">
      <c r="P3113" s="485"/>
      <c r="Q3113" s="485"/>
      <c r="R3113" s="485"/>
    </row>
    <row r="3114" spans="16:18">
      <c r="P3114" s="485"/>
      <c r="Q3114" s="485"/>
      <c r="R3114" s="485"/>
    </row>
    <row r="3115" spans="16:18">
      <c r="P3115" s="485"/>
      <c r="Q3115" s="485"/>
      <c r="R3115" s="485"/>
    </row>
    <row r="3116" spans="16:18">
      <c r="P3116" s="485"/>
      <c r="Q3116" s="485"/>
      <c r="R3116" s="485"/>
    </row>
    <row r="3117" spans="16:18">
      <c r="P3117" s="485"/>
      <c r="Q3117" s="485"/>
      <c r="R3117" s="485"/>
    </row>
    <row r="3118" spans="16:18">
      <c r="P3118" s="485"/>
      <c r="Q3118" s="485"/>
      <c r="R3118" s="485"/>
    </row>
    <row r="3119" spans="16:18">
      <c r="P3119" s="485"/>
      <c r="Q3119" s="485"/>
      <c r="R3119" s="485"/>
    </row>
    <row r="3120" spans="16:18">
      <c r="P3120" s="485"/>
      <c r="Q3120" s="485"/>
      <c r="R3120" s="485"/>
    </row>
    <row r="3121" spans="16:18">
      <c r="P3121" s="485"/>
      <c r="Q3121" s="485"/>
      <c r="R3121" s="485"/>
    </row>
    <row r="3122" spans="16:18">
      <c r="P3122" s="485"/>
      <c r="Q3122" s="485"/>
      <c r="R3122" s="485"/>
    </row>
    <row r="3123" spans="16:18">
      <c r="P3123" s="485"/>
      <c r="Q3123" s="485"/>
      <c r="R3123" s="485"/>
    </row>
    <row r="3124" spans="16:18">
      <c r="P3124" s="485"/>
      <c r="Q3124" s="485"/>
      <c r="R3124" s="485"/>
    </row>
    <row r="3125" spans="16:18">
      <c r="P3125" s="485"/>
      <c r="Q3125" s="485"/>
      <c r="R3125" s="485"/>
    </row>
    <row r="3126" spans="16:18">
      <c r="P3126" s="485"/>
      <c r="Q3126" s="485"/>
      <c r="R3126" s="485"/>
    </row>
    <row r="3127" spans="16:18">
      <c r="P3127" s="485"/>
      <c r="Q3127" s="485"/>
      <c r="R3127" s="485"/>
    </row>
    <row r="3128" spans="16:18">
      <c r="P3128" s="485"/>
      <c r="Q3128" s="485"/>
      <c r="R3128" s="485"/>
    </row>
    <row r="3129" spans="16:18">
      <c r="P3129" s="485"/>
      <c r="Q3129" s="485"/>
      <c r="R3129" s="485"/>
    </row>
    <row r="3130" spans="16:18">
      <c r="P3130" s="485"/>
      <c r="Q3130" s="485"/>
      <c r="R3130" s="485"/>
    </row>
    <row r="3131" spans="16:18">
      <c r="P3131" s="485"/>
      <c r="Q3131" s="485"/>
      <c r="R3131" s="485"/>
    </row>
    <row r="3132" spans="16:18">
      <c r="P3132" s="485"/>
      <c r="Q3132" s="485"/>
      <c r="R3132" s="485"/>
    </row>
    <row r="3133" spans="16:18">
      <c r="P3133" s="485"/>
      <c r="Q3133" s="485"/>
      <c r="R3133" s="485"/>
    </row>
    <row r="3134" spans="16:18">
      <c r="P3134" s="485"/>
      <c r="Q3134" s="485"/>
      <c r="R3134" s="485"/>
    </row>
    <row r="3135" spans="16:18">
      <c r="P3135" s="485"/>
      <c r="Q3135" s="485"/>
      <c r="R3135" s="485"/>
    </row>
    <row r="3136" spans="16:18">
      <c r="P3136" s="485"/>
      <c r="Q3136" s="485"/>
      <c r="R3136" s="485"/>
    </row>
    <row r="3137" spans="16:18">
      <c r="P3137" s="485"/>
      <c r="Q3137" s="485"/>
      <c r="R3137" s="485"/>
    </row>
    <row r="3138" spans="16:18">
      <c r="P3138" s="485"/>
      <c r="Q3138" s="485"/>
      <c r="R3138" s="485"/>
    </row>
    <row r="3139" spans="16:18">
      <c r="P3139" s="485"/>
      <c r="Q3139" s="485"/>
      <c r="R3139" s="485"/>
    </row>
    <row r="3140" spans="16:18">
      <c r="P3140" s="485"/>
      <c r="Q3140" s="485"/>
      <c r="R3140" s="485"/>
    </row>
    <row r="3141" spans="16:18">
      <c r="P3141" s="485"/>
      <c r="Q3141" s="485"/>
      <c r="R3141" s="485"/>
    </row>
    <row r="3142" spans="16:18">
      <c r="P3142" s="485"/>
      <c r="Q3142" s="485"/>
      <c r="R3142" s="485"/>
    </row>
    <row r="3143" spans="16:18">
      <c r="P3143" s="485"/>
      <c r="Q3143" s="485"/>
      <c r="R3143" s="485"/>
    </row>
    <row r="3144" spans="16:18">
      <c r="P3144" s="485"/>
      <c r="Q3144" s="485"/>
      <c r="R3144" s="485"/>
    </row>
    <row r="3145" spans="16:18">
      <c r="P3145" s="485"/>
      <c r="Q3145" s="485"/>
      <c r="R3145" s="485"/>
    </row>
    <row r="3146" spans="16:18">
      <c r="P3146" s="485"/>
      <c r="Q3146" s="485"/>
      <c r="R3146" s="485"/>
    </row>
    <row r="3147" spans="16:18">
      <c r="P3147" s="485"/>
      <c r="Q3147" s="485"/>
      <c r="R3147" s="485"/>
    </row>
    <row r="3148" spans="16:18">
      <c r="P3148" s="485"/>
      <c r="Q3148" s="485"/>
      <c r="R3148" s="485"/>
    </row>
    <row r="3149" spans="16:18">
      <c r="P3149" s="485"/>
      <c r="Q3149" s="485"/>
      <c r="R3149" s="485"/>
    </row>
    <row r="3150" spans="16:18">
      <c r="P3150" s="485"/>
      <c r="Q3150" s="485"/>
      <c r="R3150" s="485"/>
    </row>
    <row r="3151" spans="16:18">
      <c r="P3151" s="485"/>
      <c r="Q3151" s="485"/>
      <c r="R3151" s="485"/>
    </row>
    <row r="3152" spans="16:18">
      <c r="P3152" s="485"/>
      <c r="Q3152" s="485"/>
      <c r="R3152" s="485"/>
    </row>
    <row r="3153" spans="16:18">
      <c r="P3153" s="485"/>
      <c r="Q3153" s="485"/>
      <c r="R3153" s="485"/>
    </row>
    <row r="3154" spans="16:18">
      <c r="P3154" s="485"/>
      <c r="Q3154" s="485"/>
      <c r="R3154" s="485"/>
    </row>
    <row r="3155" spans="16:18">
      <c r="P3155" s="485"/>
      <c r="Q3155" s="485"/>
      <c r="R3155" s="485"/>
    </row>
    <row r="3156" spans="16:18">
      <c r="P3156" s="485"/>
      <c r="Q3156" s="485"/>
      <c r="R3156" s="485"/>
    </row>
    <row r="3157" spans="16:18">
      <c r="P3157" s="485"/>
      <c r="Q3157" s="485"/>
      <c r="R3157" s="485"/>
    </row>
    <row r="3158" spans="16:18">
      <c r="P3158" s="485"/>
      <c r="Q3158" s="485"/>
      <c r="R3158" s="485"/>
    </row>
    <row r="3159" spans="16:18">
      <c r="P3159" s="485"/>
      <c r="Q3159" s="485"/>
      <c r="R3159" s="485"/>
    </row>
    <row r="3160" spans="16:18">
      <c r="P3160" s="485"/>
      <c r="Q3160" s="485"/>
      <c r="R3160" s="485"/>
    </row>
    <row r="3161" spans="16:18">
      <c r="P3161" s="485"/>
      <c r="Q3161" s="485"/>
      <c r="R3161" s="485"/>
    </row>
    <row r="3162" spans="16:18">
      <c r="P3162" s="485"/>
      <c r="Q3162" s="485"/>
      <c r="R3162" s="485"/>
    </row>
    <row r="3163" spans="16:18">
      <c r="P3163" s="485"/>
      <c r="Q3163" s="485"/>
      <c r="R3163" s="485"/>
    </row>
    <row r="3164" spans="16:18">
      <c r="P3164" s="485"/>
      <c r="Q3164" s="485"/>
      <c r="R3164" s="485"/>
    </row>
    <row r="3165" spans="16:18">
      <c r="P3165" s="485"/>
      <c r="Q3165" s="485"/>
      <c r="R3165" s="485"/>
    </row>
    <row r="3166" spans="16:18">
      <c r="P3166" s="485"/>
      <c r="Q3166" s="485"/>
      <c r="R3166" s="485"/>
    </row>
    <row r="3167" spans="16:18">
      <c r="P3167" s="485"/>
      <c r="Q3167" s="485"/>
      <c r="R3167" s="485"/>
    </row>
    <row r="3168" spans="16:18">
      <c r="P3168" s="485"/>
      <c r="Q3168" s="485"/>
      <c r="R3168" s="485"/>
    </row>
    <row r="3169" spans="16:18">
      <c r="P3169" s="485"/>
      <c r="Q3169" s="485"/>
      <c r="R3169" s="485"/>
    </row>
    <row r="3170" spans="16:18">
      <c r="P3170" s="485"/>
      <c r="Q3170" s="485"/>
      <c r="R3170" s="485"/>
    </row>
    <row r="3171" spans="16:18">
      <c r="P3171" s="485"/>
      <c r="Q3171" s="485"/>
      <c r="R3171" s="485"/>
    </row>
    <row r="3172" spans="16:18">
      <c r="P3172" s="485"/>
      <c r="Q3172" s="485"/>
      <c r="R3172" s="485"/>
    </row>
    <row r="3173" spans="16:18">
      <c r="P3173" s="485"/>
      <c r="Q3173" s="485"/>
      <c r="R3173" s="485"/>
    </row>
    <row r="3174" spans="16:18">
      <c r="P3174" s="485"/>
      <c r="Q3174" s="485"/>
      <c r="R3174" s="485"/>
    </row>
    <row r="3175" spans="16:18">
      <c r="P3175" s="485"/>
      <c r="Q3175" s="485"/>
      <c r="R3175" s="485"/>
    </row>
    <row r="3176" spans="16:18">
      <c r="P3176" s="485"/>
      <c r="Q3176" s="485"/>
      <c r="R3176" s="485"/>
    </row>
    <row r="3177" spans="16:18">
      <c r="P3177" s="485"/>
      <c r="Q3177" s="485"/>
      <c r="R3177" s="485"/>
    </row>
    <row r="3178" spans="16:18">
      <c r="P3178" s="485"/>
      <c r="Q3178" s="485"/>
      <c r="R3178" s="485"/>
    </row>
    <row r="3179" spans="16:18">
      <c r="P3179" s="485"/>
      <c r="Q3179" s="485"/>
      <c r="R3179" s="485"/>
    </row>
    <row r="3180" spans="16:18">
      <c r="P3180" s="485"/>
      <c r="Q3180" s="485"/>
      <c r="R3180" s="485"/>
    </row>
    <row r="3181" spans="16:18">
      <c r="P3181" s="485"/>
      <c r="Q3181" s="485"/>
      <c r="R3181" s="485"/>
    </row>
    <row r="3182" spans="16:18">
      <c r="P3182" s="485"/>
      <c r="Q3182" s="485"/>
      <c r="R3182" s="485"/>
    </row>
    <row r="3183" spans="16:18">
      <c r="P3183" s="485"/>
      <c r="Q3183" s="485"/>
      <c r="R3183" s="485"/>
    </row>
    <row r="3184" spans="16:18">
      <c r="P3184" s="485"/>
      <c r="Q3184" s="485"/>
      <c r="R3184" s="485"/>
    </row>
    <row r="3185" spans="16:18">
      <c r="P3185" s="485"/>
      <c r="Q3185" s="485"/>
      <c r="R3185" s="485"/>
    </row>
    <row r="3186" spans="16:18">
      <c r="P3186" s="485"/>
      <c r="Q3186" s="485"/>
      <c r="R3186" s="485"/>
    </row>
    <row r="3187" spans="16:18">
      <c r="P3187" s="485"/>
      <c r="Q3187" s="485"/>
      <c r="R3187" s="485"/>
    </row>
    <row r="3188" spans="16:18">
      <c r="P3188" s="485"/>
      <c r="Q3188" s="485"/>
      <c r="R3188" s="485"/>
    </row>
    <row r="3189" spans="16:18">
      <c r="P3189" s="485"/>
      <c r="Q3189" s="485"/>
      <c r="R3189" s="485"/>
    </row>
    <row r="3190" spans="16:18">
      <c r="P3190" s="485"/>
      <c r="Q3190" s="485"/>
      <c r="R3190" s="485"/>
    </row>
    <row r="3191" spans="16:18">
      <c r="P3191" s="485"/>
      <c r="Q3191" s="485"/>
      <c r="R3191" s="485"/>
    </row>
    <row r="3192" spans="16:18">
      <c r="P3192" s="485"/>
      <c r="Q3192" s="485"/>
      <c r="R3192" s="485"/>
    </row>
    <row r="3193" spans="16:18">
      <c r="P3193" s="485"/>
      <c r="Q3193" s="485"/>
      <c r="R3193" s="485"/>
    </row>
    <row r="3194" spans="16:18">
      <c r="P3194" s="485"/>
      <c r="Q3194" s="485"/>
      <c r="R3194" s="485"/>
    </row>
    <row r="3195" spans="16:18">
      <c r="P3195" s="485"/>
      <c r="Q3195" s="485"/>
      <c r="R3195" s="485"/>
    </row>
    <row r="3196" spans="16:18">
      <c r="P3196" s="485"/>
      <c r="Q3196" s="485"/>
      <c r="R3196" s="485"/>
    </row>
    <row r="3197" spans="16:18">
      <c r="P3197" s="485"/>
      <c r="Q3197" s="485"/>
      <c r="R3197" s="485"/>
    </row>
    <row r="3198" spans="16:18">
      <c r="P3198" s="485"/>
      <c r="Q3198" s="485"/>
      <c r="R3198" s="485"/>
    </row>
    <row r="3199" spans="16:18">
      <c r="P3199" s="485"/>
      <c r="Q3199" s="485"/>
      <c r="R3199" s="485"/>
    </row>
    <row r="3200" spans="16:18">
      <c r="P3200" s="485"/>
      <c r="Q3200" s="485"/>
      <c r="R3200" s="485"/>
    </row>
    <row r="3201" spans="16:18">
      <c r="P3201" s="485"/>
      <c r="Q3201" s="485"/>
      <c r="R3201" s="485"/>
    </row>
    <row r="3202" spans="16:18">
      <c r="P3202" s="485"/>
      <c r="Q3202" s="485"/>
      <c r="R3202" s="485"/>
    </row>
    <row r="3203" spans="16:18">
      <c r="P3203" s="485"/>
      <c r="Q3203" s="485"/>
      <c r="R3203" s="485"/>
    </row>
    <row r="3204" spans="16:18">
      <c r="P3204" s="485"/>
      <c r="Q3204" s="485"/>
      <c r="R3204" s="485"/>
    </row>
    <row r="3205" spans="16:18">
      <c r="P3205" s="485"/>
      <c r="Q3205" s="485"/>
      <c r="R3205" s="485"/>
    </row>
    <row r="3206" spans="16:18">
      <c r="P3206" s="485"/>
      <c r="Q3206" s="485"/>
      <c r="R3206" s="485"/>
    </row>
    <row r="3207" spans="16:18">
      <c r="P3207" s="485"/>
      <c r="Q3207" s="485"/>
      <c r="R3207" s="485"/>
    </row>
    <row r="3208" spans="16:18">
      <c r="P3208" s="485"/>
      <c r="Q3208" s="485"/>
      <c r="R3208" s="485"/>
    </row>
    <row r="3209" spans="16:18">
      <c r="P3209" s="485"/>
      <c r="Q3209" s="485"/>
      <c r="R3209" s="485"/>
    </row>
    <row r="3210" spans="16:18">
      <c r="P3210" s="485"/>
      <c r="Q3210" s="485"/>
      <c r="R3210" s="485"/>
    </row>
    <row r="3211" spans="16:18">
      <c r="P3211" s="485"/>
      <c r="Q3211" s="485"/>
      <c r="R3211" s="485"/>
    </row>
    <row r="3212" spans="16:18">
      <c r="P3212" s="485"/>
      <c r="Q3212" s="485"/>
      <c r="R3212" s="485"/>
    </row>
    <row r="3213" spans="16:18">
      <c r="P3213" s="485"/>
      <c r="Q3213" s="485"/>
      <c r="R3213" s="485"/>
    </row>
    <row r="3214" spans="16:18">
      <c r="P3214" s="485"/>
      <c r="Q3214" s="485"/>
      <c r="R3214" s="485"/>
    </row>
    <row r="3215" spans="16:18">
      <c r="P3215" s="485"/>
      <c r="Q3215" s="485"/>
      <c r="R3215" s="485"/>
    </row>
    <row r="3216" spans="16:18">
      <c r="P3216" s="485"/>
      <c r="Q3216" s="485"/>
      <c r="R3216" s="485"/>
    </row>
    <row r="3217" spans="16:18">
      <c r="P3217" s="485"/>
      <c r="Q3217" s="485"/>
      <c r="R3217" s="485"/>
    </row>
    <row r="3218" spans="16:18">
      <c r="P3218" s="485"/>
      <c r="Q3218" s="485"/>
      <c r="R3218" s="485"/>
    </row>
    <row r="3219" spans="16:18">
      <c r="P3219" s="485"/>
      <c r="Q3219" s="485"/>
      <c r="R3219" s="485"/>
    </row>
    <row r="3220" spans="16:18">
      <c r="P3220" s="485"/>
      <c r="Q3220" s="485"/>
      <c r="R3220" s="485"/>
    </row>
    <row r="3221" spans="16:18">
      <c r="P3221" s="485"/>
      <c r="Q3221" s="485"/>
      <c r="R3221" s="485"/>
    </row>
    <row r="3222" spans="16:18">
      <c r="P3222" s="485"/>
      <c r="Q3222" s="485"/>
      <c r="R3222" s="485"/>
    </row>
    <row r="3223" spans="16:18">
      <c r="P3223" s="485"/>
      <c r="Q3223" s="485"/>
      <c r="R3223" s="485"/>
    </row>
    <row r="3224" spans="16:18">
      <c r="P3224" s="485"/>
      <c r="Q3224" s="485"/>
      <c r="R3224" s="485"/>
    </row>
    <row r="3225" spans="16:18">
      <c r="P3225" s="485"/>
      <c r="Q3225" s="485"/>
      <c r="R3225" s="485"/>
    </row>
    <row r="3226" spans="16:18">
      <c r="P3226" s="485"/>
      <c r="Q3226" s="485"/>
      <c r="R3226" s="485"/>
    </row>
    <row r="3227" spans="16:18">
      <c r="P3227" s="485"/>
      <c r="Q3227" s="485"/>
      <c r="R3227" s="485"/>
    </row>
    <row r="3228" spans="16:18">
      <c r="P3228" s="485"/>
      <c r="Q3228" s="485"/>
      <c r="R3228" s="485"/>
    </row>
    <row r="3229" spans="16:18">
      <c r="P3229" s="485"/>
      <c r="Q3229" s="485"/>
      <c r="R3229" s="485"/>
    </row>
    <row r="3230" spans="16:18">
      <c r="P3230" s="485"/>
      <c r="Q3230" s="485"/>
      <c r="R3230" s="485"/>
    </row>
    <row r="3231" spans="16:18">
      <c r="P3231" s="485"/>
      <c r="Q3231" s="485"/>
      <c r="R3231" s="485"/>
    </row>
    <row r="3232" spans="16:18">
      <c r="P3232" s="485"/>
      <c r="Q3232" s="485"/>
      <c r="R3232" s="485"/>
    </row>
    <row r="3233" spans="16:18">
      <c r="P3233" s="485"/>
      <c r="Q3233" s="485"/>
      <c r="R3233" s="485"/>
    </row>
    <row r="3234" spans="16:18">
      <c r="P3234" s="485"/>
      <c r="Q3234" s="485"/>
      <c r="R3234" s="485"/>
    </row>
    <row r="3235" spans="16:18">
      <c r="P3235" s="485"/>
      <c r="Q3235" s="485"/>
      <c r="R3235" s="485"/>
    </row>
    <row r="3236" spans="16:18">
      <c r="P3236" s="485"/>
      <c r="Q3236" s="485"/>
      <c r="R3236" s="485"/>
    </row>
    <row r="3237" spans="16:18">
      <c r="P3237" s="485"/>
      <c r="Q3237" s="485"/>
      <c r="R3237" s="485"/>
    </row>
    <row r="3238" spans="16:18">
      <c r="P3238" s="485"/>
      <c r="Q3238" s="485"/>
      <c r="R3238" s="485"/>
    </row>
    <row r="3239" spans="16:18">
      <c r="P3239" s="485"/>
      <c r="Q3239" s="485"/>
      <c r="R3239" s="485"/>
    </row>
    <row r="3240" spans="16:18">
      <c r="P3240" s="485"/>
      <c r="Q3240" s="485"/>
      <c r="R3240" s="485"/>
    </row>
    <row r="3241" spans="16:18">
      <c r="P3241" s="485"/>
      <c r="Q3241" s="485"/>
      <c r="R3241" s="485"/>
    </row>
    <row r="3242" spans="16:18">
      <c r="P3242" s="485"/>
      <c r="Q3242" s="485"/>
      <c r="R3242" s="485"/>
    </row>
    <row r="3243" spans="16:18">
      <c r="P3243" s="485"/>
      <c r="Q3243" s="485"/>
      <c r="R3243" s="485"/>
    </row>
    <row r="3244" spans="16:18">
      <c r="P3244" s="485"/>
      <c r="Q3244" s="485"/>
      <c r="R3244" s="485"/>
    </row>
    <row r="3245" spans="16:18">
      <c r="P3245" s="485"/>
      <c r="Q3245" s="485"/>
      <c r="R3245" s="485"/>
    </row>
    <row r="3246" spans="16:18">
      <c r="P3246" s="485"/>
      <c r="Q3246" s="485"/>
      <c r="R3246" s="485"/>
    </row>
    <row r="3247" spans="16:18">
      <c r="P3247" s="485"/>
      <c r="Q3247" s="485"/>
      <c r="R3247" s="485"/>
    </row>
    <row r="3248" spans="16:18">
      <c r="P3248" s="485"/>
      <c r="Q3248" s="485"/>
      <c r="R3248" s="485"/>
    </row>
    <row r="3249" spans="16:18">
      <c r="P3249" s="485"/>
      <c r="Q3249" s="485"/>
      <c r="R3249" s="485"/>
    </row>
    <row r="3250" spans="16:18">
      <c r="P3250" s="485"/>
      <c r="Q3250" s="485"/>
      <c r="R3250" s="485"/>
    </row>
    <row r="3251" spans="16:18">
      <c r="P3251" s="485"/>
      <c r="Q3251" s="485"/>
      <c r="R3251" s="485"/>
    </row>
    <row r="3252" spans="16:18">
      <c r="P3252" s="485"/>
      <c r="Q3252" s="485"/>
      <c r="R3252" s="485"/>
    </row>
    <row r="3253" spans="16:18">
      <c r="P3253" s="485"/>
      <c r="Q3253" s="485"/>
      <c r="R3253" s="485"/>
    </row>
    <row r="3254" spans="16:18">
      <c r="P3254" s="485"/>
      <c r="Q3254" s="485"/>
      <c r="R3254" s="485"/>
    </row>
    <row r="3255" spans="16:18">
      <c r="P3255" s="485"/>
      <c r="Q3255" s="485"/>
      <c r="R3255" s="485"/>
    </row>
    <row r="3256" spans="16:18">
      <c r="P3256" s="485"/>
      <c r="Q3256" s="485"/>
      <c r="R3256" s="485"/>
    </row>
    <row r="3257" spans="16:18">
      <c r="P3257" s="485"/>
      <c r="Q3257" s="485"/>
      <c r="R3257" s="485"/>
    </row>
    <row r="3258" spans="16:18">
      <c r="P3258" s="485"/>
      <c r="Q3258" s="485"/>
      <c r="R3258" s="485"/>
    </row>
    <row r="3259" spans="16:18">
      <c r="P3259" s="485"/>
      <c r="Q3259" s="485"/>
      <c r="R3259" s="485"/>
    </row>
    <row r="3260" spans="16:18">
      <c r="P3260" s="485"/>
      <c r="Q3260" s="485"/>
      <c r="R3260" s="485"/>
    </row>
    <row r="3261" spans="16:18">
      <c r="P3261" s="485"/>
      <c r="Q3261" s="485"/>
      <c r="R3261" s="485"/>
    </row>
    <row r="3262" spans="16:18">
      <c r="P3262" s="485"/>
      <c r="Q3262" s="485"/>
      <c r="R3262" s="485"/>
    </row>
    <row r="3263" spans="16:18">
      <c r="P3263" s="485"/>
      <c r="Q3263" s="485"/>
      <c r="R3263" s="485"/>
    </row>
    <row r="3264" spans="16:18">
      <c r="P3264" s="485"/>
      <c r="Q3264" s="485"/>
      <c r="R3264" s="485"/>
    </row>
    <row r="3265" spans="16:18">
      <c r="P3265" s="485"/>
      <c r="Q3265" s="485"/>
      <c r="R3265" s="485"/>
    </row>
    <row r="3266" spans="16:18">
      <c r="P3266" s="485"/>
      <c r="Q3266" s="485"/>
      <c r="R3266" s="485"/>
    </row>
    <row r="3267" spans="16:18">
      <c r="P3267" s="485"/>
      <c r="Q3267" s="485"/>
      <c r="R3267" s="485"/>
    </row>
    <row r="3268" spans="16:18">
      <c r="P3268" s="485"/>
      <c r="Q3268" s="485"/>
      <c r="R3268" s="485"/>
    </row>
    <row r="3269" spans="16:18">
      <c r="P3269" s="485"/>
      <c r="Q3269" s="485"/>
      <c r="R3269" s="485"/>
    </row>
    <row r="3270" spans="16:18">
      <c r="P3270" s="485"/>
      <c r="Q3270" s="485"/>
      <c r="R3270" s="485"/>
    </row>
    <row r="3271" spans="16:18">
      <c r="P3271" s="485"/>
      <c r="Q3271" s="485"/>
      <c r="R3271" s="485"/>
    </row>
    <row r="3272" spans="16:18">
      <c r="P3272" s="485"/>
      <c r="Q3272" s="485"/>
      <c r="R3272" s="485"/>
    </row>
    <row r="3273" spans="16:18">
      <c r="P3273" s="485"/>
      <c r="Q3273" s="485"/>
      <c r="R3273" s="485"/>
    </row>
    <row r="3274" spans="16:18">
      <c r="P3274" s="485"/>
      <c r="Q3274" s="485"/>
      <c r="R3274" s="485"/>
    </row>
    <row r="3275" spans="16:18">
      <c r="P3275" s="485"/>
      <c r="Q3275" s="485"/>
      <c r="R3275" s="485"/>
    </row>
    <row r="3276" spans="16:18">
      <c r="P3276" s="485"/>
      <c r="Q3276" s="485"/>
      <c r="R3276" s="485"/>
    </row>
    <row r="3277" spans="16:18">
      <c r="P3277" s="485"/>
      <c r="Q3277" s="485"/>
      <c r="R3277" s="485"/>
    </row>
    <row r="3278" spans="16:18">
      <c r="P3278" s="485"/>
      <c r="Q3278" s="485"/>
      <c r="R3278" s="485"/>
    </row>
    <row r="3279" spans="16:18">
      <c r="P3279" s="485"/>
      <c r="Q3279" s="485"/>
      <c r="R3279" s="485"/>
    </row>
    <row r="3280" spans="16:18">
      <c r="P3280" s="485"/>
      <c r="Q3280" s="485"/>
      <c r="R3280" s="485"/>
    </row>
    <row r="3281" spans="16:18">
      <c r="P3281" s="485"/>
      <c r="Q3281" s="485"/>
      <c r="R3281" s="485"/>
    </row>
    <row r="3282" spans="16:18">
      <c r="P3282" s="485"/>
      <c r="Q3282" s="485"/>
      <c r="R3282" s="485"/>
    </row>
    <row r="3283" spans="16:18">
      <c r="P3283" s="485"/>
      <c r="Q3283" s="485"/>
      <c r="R3283" s="485"/>
    </row>
    <row r="3284" spans="16:18">
      <c r="P3284" s="485"/>
      <c r="Q3284" s="485"/>
      <c r="R3284" s="485"/>
    </row>
    <row r="3285" spans="16:18">
      <c r="P3285" s="485"/>
      <c r="Q3285" s="485"/>
      <c r="R3285" s="485"/>
    </row>
    <row r="3286" spans="16:18">
      <c r="P3286" s="485"/>
      <c r="Q3286" s="485"/>
      <c r="R3286" s="485"/>
    </row>
    <row r="3287" spans="16:18">
      <c r="P3287" s="485"/>
      <c r="Q3287" s="485"/>
      <c r="R3287" s="485"/>
    </row>
    <row r="3288" spans="16:18">
      <c r="P3288" s="485"/>
      <c r="Q3288" s="485"/>
      <c r="R3288" s="485"/>
    </row>
    <row r="3289" spans="16:18">
      <c r="P3289" s="485"/>
      <c r="Q3289" s="485"/>
      <c r="R3289" s="485"/>
    </row>
    <row r="3290" spans="16:18">
      <c r="P3290" s="485"/>
      <c r="Q3290" s="485"/>
      <c r="R3290" s="485"/>
    </row>
    <row r="3291" spans="16:18">
      <c r="P3291" s="485"/>
      <c r="Q3291" s="485"/>
      <c r="R3291" s="485"/>
    </row>
    <row r="3292" spans="16:18">
      <c r="P3292" s="485"/>
      <c r="Q3292" s="485"/>
      <c r="R3292" s="485"/>
    </row>
    <row r="3293" spans="16:18">
      <c r="P3293" s="485"/>
      <c r="Q3293" s="485"/>
      <c r="R3293" s="485"/>
    </row>
    <row r="3294" spans="16:18">
      <c r="P3294" s="485"/>
      <c r="Q3294" s="485"/>
      <c r="R3294" s="485"/>
    </row>
    <row r="3295" spans="16:18">
      <c r="P3295" s="485"/>
      <c r="Q3295" s="485"/>
      <c r="R3295" s="485"/>
    </row>
    <row r="3296" spans="16:18">
      <c r="P3296" s="485"/>
      <c r="Q3296" s="485"/>
      <c r="R3296" s="485"/>
    </row>
    <row r="3297" spans="16:18">
      <c r="P3297" s="485"/>
      <c r="Q3297" s="485"/>
      <c r="R3297" s="485"/>
    </row>
    <row r="3298" spans="16:18">
      <c r="P3298" s="485"/>
      <c r="Q3298" s="485"/>
      <c r="R3298" s="485"/>
    </row>
    <row r="3299" spans="16:18">
      <c r="P3299" s="485"/>
      <c r="Q3299" s="485"/>
      <c r="R3299" s="485"/>
    </row>
    <row r="3300" spans="16:18">
      <c r="P3300" s="485"/>
      <c r="Q3300" s="485"/>
      <c r="R3300" s="485"/>
    </row>
    <row r="3301" spans="16:18">
      <c r="P3301" s="485"/>
      <c r="Q3301" s="485"/>
      <c r="R3301" s="485"/>
    </row>
    <row r="3302" spans="16:18">
      <c r="P3302" s="485"/>
      <c r="Q3302" s="485"/>
      <c r="R3302" s="485"/>
    </row>
    <row r="3303" spans="16:18">
      <c r="P3303" s="485"/>
      <c r="Q3303" s="485"/>
      <c r="R3303" s="485"/>
    </row>
    <row r="3304" spans="16:18">
      <c r="P3304" s="485"/>
      <c r="Q3304" s="485"/>
      <c r="R3304" s="485"/>
    </row>
    <row r="3305" spans="16:18">
      <c r="P3305" s="485"/>
      <c r="Q3305" s="485"/>
      <c r="R3305" s="485"/>
    </row>
    <row r="3306" spans="16:18">
      <c r="P3306" s="485"/>
      <c r="Q3306" s="485"/>
      <c r="R3306" s="485"/>
    </row>
    <row r="3307" spans="16:18">
      <c r="P3307" s="485"/>
      <c r="Q3307" s="485"/>
      <c r="R3307" s="485"/>
    </row>
    <row r="3308" spans="16:18">
      <c r="P3308" s="485"/>
      <c r="Q3308" s="485"/>
      <c r="R3308" s="485"/>
    </row>
    <row r="3309" spans="16:18">
      <c r="P3309" s="485"/>
      <c r="Q3309" s="485"/>
      <c r="R3309" s="485"/>
    </row>
    <row r="3310" spans="16:18">
      <c r="P3310" s="485"/>
      <c r="Q3310" s="485"/>
      <c r="R3310" s="485"/>
    </row>
    <row r="3311" spans="16:18">
      <c r="P3311" s="485"/>
      <c r="Q3311" s="485"/>
      <c r="R3311" s="485"/>
    </row>
    <row r="3312" spans="16:18">
      <c r="P3312" s="485"/>
      <c r="Q3312" s="485"/>
      <c r="R3312" s="485"/>
    </row>
    <row r="3313" spans="16:18">
      <c r="P3313" s="485"/>
      <c r="Q3313" s="485"/>
      <c r="R3313" s="485"/>
    </row>
    <row r="3314" spans="16:18">
      <c r="P3314" s="485"/>
      <c r="Q3314" s="485"/>
      <c r="R3314" s="485"/>
    </row>
    <row r="3315" spans="16:18">
      <c r="P3315" s="485"/>
      <c r="Q3315" s="485"/>
      <c r="R3315" s="485"/>
    </row>
    <row r="3316" spans="16:18">
      <c r="P3316" s="485"/>
      <c r="Q3316" s="485"/>
      <c r="R3316" s="485"/>
    </row>
    <row r="3317" spans="16:18">
      <c r="P3317" s="485"/>
      <c r="Q3317" s="485"/>
      <c r="R3317" s="485"/>
    </row>
    <row r="3318" spans="16:18">
      <c r="P3318" s="485"/>
      <c r="Q3318" s="485"/>
      <c r="R3318" s="485"/>
    </row>
    <row r="3319" spans="16:18">
      <c r="P3319" s="485"/>
      <c r="Q3319" s="485"/>
      <c r="R3319" s="485"/>
    </row>
    <row r="3320" spans="16:18">
      <c r="P3320" s="485"/>
      <c r="Q3320" s="485"/>
      <c r="R3320" s="485"/>
    </row>
    <row r="3321" spans="16:18">
      <c r="P3321" s="485"/>
      <c r="Q3321" s="485"/>
      <c r="R3321" s="485"/>
    </row>
    <row r="3322" spans="16:18">
      <c r="P3322" s="485"/>
      <c r="Q3322" s="485"/>
      <c r="R3322" s="485"/>
    </row>
    <row r="3323" spans="16:18">
      <c r="P3323" s="485"/>
      <c r="Q3323" s="485"/>
      <c r="R3323" s="485"/>
    </row>
    <row r="3324" spans="16:18">
      <c r="P3324" s="485"/>
      <c r="Q3324" s="485"/>
      <c r="R3324" s="485"/>
    </row>
    <row r="3325" spans="16:18">
      <c r="P3325" s="485"/>
      <c r="Q3325" s="485"/>
      <c r="R3325" s="485"/>
    </row>
    <row r="3326" spans="16:18">
      <c r="P3326" s="485"/>
      <c r="Q3326" s="485"/>
      <c r="R3326" s="485"/>
    </row>
    <row r="3327" spans="16:18">
      <c r="P3327" s="485"/>
      <c r="Q3327" s="485"/>
      <c r="R3327" s="485"/>
    </row>
    <row r="3328" spans="16:18">
      <c r="P3328" s="485"/>
      <c r="Q3328" s="485"/>
      <c r="R3328" s="485"/>
    </row>
    <row r="3329" spans="16:18">
      <c r="P3329" s="485"/>
      <c r="Q3329" s="485"/>
      <c r="R3329" s="485"/>
    </row>
    <row r="3330" spans="16:18">
      <c r="P3330" s="485"/>
      <c r="Q3330" s="485"/>
      <c r="R3330" s="485"/>
    </row>
    <row r="3331" spans="16:18">
      <c r="P3331" s="485"/>
      <c r="Q3331" s="485"/>
      <c r="R3331" s="485"/>
    </row>
    <row r="3332" spans="16:18">
      <c r="P3332" s="485"/>
      <c r="Q3332" s="485"/>
      <c r="R3332" s="485"/>
    </row>
    <row r="3333" spans="16:18">
      <c r="P3333" s="485"/>
      <c r="Q3333" s="485"/>
      <c r="R3333" s="485"/>
    </row>
    <row r="3334" spans="16:18">
      <c r="P3334" s="485"/>
      <c r="Q3334" s="485"/>
      <c r="R3334" s="485"/>
    </row>
    <row r="3335" spans="16:18">
      <c r="P3335" s="485"/>
      <c r="Q3335" s="485"/>
      <c r="R3335" s="485"/>
    </row>
    <row r="3336" spans="16:18">
      <c r="P3336" s="485"/>
      <c r="Q3336" s="485"/>
      <c r="R3336" s="485"/>
    </row>
    <row r="3337" spans="16:18">
      <c r="P3337" s="485"/>
      <c r="Q3337" s="485"/>
      <c r="R3337" s="485"/>
    </row>
    <row r="3338" spans="16:18">
      <c r="P3338" s="485"/>
      <c r="Q3338" s="485"/>
      <c r="R3338" s="485"/>
    </row>
    <row r="3339" spans="16:18">
      <c r="P3339" s="485"/>
      <c r="Q3339" s="485"/>
      <c r="R3339" s="485"/>
    </row>
    <row r="3340" spans="16:18">
      <c r="P3340" s="485"/>
      <c r="Q3340" s="485"/>
      <c r="R3340" s="485"/>
    </row>
    <row r="3341" spans="16:18">
      <c r="P3341" s="485"/>
      <c r="Q3341" s="485"/>
      <c r="R3341" s="485"/>
    </row>
    <row r="3342" spans="16:18">
      <c r="P3342" s="485"/>
      <c r="Q3342" s="485"/>
      <c r="R3342" s="485"/>
    </row>
    <row r="3343" spans="16:18">
      <c r="P3343" s="485"/>
      <c r="Q3343" s="485"/>
      <c r="R3343" s="485"/>
    </row>
    <row r="3344" spans="16:18">
      <c r="P3344" s="485"/>
      <c r="Q3344" s="485"/>
      <c r="R3344" s="485"/>
    </row>
    <row r="3345" spans="16:18">
      <c r="P3345" s="485"/>
      <c r="Q3345" s="485"/>
      <c r="R3345" s="485"/>
    </row>
    <row r="3346" spans="16:18">
      <c r="P3346" s="485"/>
      <c r="Q3346" s="485"/>
      <c r="R3346" s="485"/>
    </row>
    <row r="3347" spans="16:18">
      <c r="P3347" s="485"/>
      <c r="Q3347" s="485"/>
      <c r="R3347" s="485"/>
    </row>
    <row r="3348" spans="16:18">
      <c r="P3348" s="485"/>
      <c r="Q3348" s="485"/>
      <c r="R3348" s="485"/>
    </row>
    <row r="3349" spans="16:18">
      <c r="P3349" s="485"/>
      <c r="Q3349" s="485"/>
      <c r="R3349" s="485"/>
    </row>
    <row r="3350" spans="16:18">
      <c r="P3350" s="485"/>
      <c r="Q3350" s="485"/>
      <c r="R3350" s="485"/>
    </row>
    <row r="3351" spans="16:18">
      <c r="P3351" s="485"/>
      <c r="Q3351" s="485"/>
      <c r="R3351" s="485"/>
    </row>
    <row r="3352" spans="16:18">
      <c r="P3352" s="485"/>
      <c r="Q3352" s="485"/>
      <c r="R3352" s="485"/>
    </row>
    <row r="3353" spans="16:18">
      <c r="P3353" s="485"/>
      <c r="Q3353" s="485"/>
      <c r="R3353" s="485"/>
    </row>
    <row r="3354" spans="16:18">
      <c r="P3354" s="485"/>
      <c r="Q3354" s="485"/>
      <c r="R3354" s="485"/>
    </row>
    <row r="3355" spans="16:18">
      <c r="P3355" s="485"/>
      <c r="Q3355" s="485"/>
      <c r="R3355" s="485"/>
    </row>
    <row r="3356" spans="16:18">
      <c r="P3356" s="485"/>
      <c r="Q3356" s="485"/>
      <c r="R3356" s="485"/>
    </row>
    <row r="3357" spans="16:18">
      <c r="P3357" s="485"/>
      <c r="Q3357" s="485"/>
      <c r="R3357" s="485"/>
    </row>
    <row r="3358" spans="16:18">
      <c r="P3358" s="485"/>
      <c r="Q3358" s="485"/>
      <c r="R3358" s="485"/>
    </row>
    <row r="3359" spans="16:18">
      <c r="P3359" s="485"/>
      <c r="Q3359" s="485"/>
      <c r="R3359" s="485"/>
    </row>
    <row r="3360" spans="16:18">
      <c r="P3360" s="485"/>
      <c r="Q3360" s="485"/>
      <c r="R3360" s="485"/>
    </row>
    <row r="3361" spans="16:18">
      <c r="P3361" s="485"/>
      <c r="Q3361" s="485"/>
      <c r="R3361" s="485"/>
    </row>
    <row r="3362" spans="16:18">
      <c r="P3362" s="485"/>
      <c r="Q3362" s="485"/>
      <c r="R3362" s="485"/>
    </row>
    <row r="3363" spans="16:18">
      <c r="P3363" s="485"/>
      <c r="Q3363" s="485"/>
      <c r="R3363" s="485"/>
    </row>
    <row r="3364" spans="16:18">
      <c r="P3364" s="485"/>
      <c r="Q3364" s="485"/>
      <c r="R3364" s="485"/>
    </row>
    <row r="3365" spans="16:18">
      <c r="P3365" s="485"/>
      <c r="Q3365" s="485"/>
      <c r="R3365" s="485"/>
    </row>
    <row r="3366" spans="16:18">
      <c r="P3366" s="485"/>
      <c r="Q3366" s="485"/>
      <c r="R3366" s="485"/>
    </row>
    <row r="3367" spans="16:18">
      <c r="P3367" s="485"/>
      <c r="Q3367" s="485"/>
      <c r="R3367" s="485"/>
    </row>
    <row r="3368" spans="16:18">
      <c r="P3368" s="485"/>
      <c r="Q3368" s="485"/>
      <c r="R3368" s="485"/>
    </row>
    <row r="3369" spans="16:18">
      <c r="P3369" s="485"/>
      <c r="Q3369" s="485"/>
      <c r="R3369" s="485"/>
    </row>
    <row r="3370" spans="16:18">
      <c r="P3370" s="485"/>
      <c r="Q3370" s="485"/>
      <c r="R3370" s="485"/>
    </row>
    <row r="3371" spans="16:18">
      <c r="P3371" s="485"/>
      <c r="Q3371" s="485"/>
      <c r="R3371" s="485"/>
    </row>
    <row r="3372" spans="16:18">
      <c r="P3372" s="485"/>
      <c r="Q3372" s="485"/>
      <c r="R3372" s="485"/>
    </row>
    <row r="3373" spans="16:18">
      <c r="P3373" s="485"/>
      <c r="Q3373" s="485"/>
      <c r="R3373" s="485"/>
    </row>
    <row r="3374" spans="16:18">
      <c r="P3374" s="485"/>
      <c r="Q3374" s="485"/>
      <c r="R3374" s="485"/>
    </row>
    <row r="3375" spans="16:18">
      <c r="P3375" s="485"/>
      <c r="Q3375" s="485"/>
      <c r="R3375" s="485"/>
    </row>
    <row r="3376" spans="16:18">
      <c r="P3376" s="485"/>
      <c r="Q3376" s="485"/>
      <c r="R3376" s="485"/>
    </row>
    <row r="3377" spans="16:18">
      <c r="P3377" s="485"/>
      <c r="Q3377" s="485"/>
      <c r="R3377" s="485"/>
    </row>
    <row r="3378" spans="16:18">
      <c r="P3378" s="485"/>
      <c r="Q3378" s="485"/>
      <c r="R3378" s="485"/>
    </row>
    <row r="3379" spans="16:18">
      <c r="P3379" s="485"/>
      <c r="Q3379" s="485"/>
      <c r="R3379" s="485"/>
    </row>
    <row r="3380" spans="16:18">
      <c r="P3380" s="485"/>
      <c r="Q3380" s="485"/>
      <c r="R3380" s="485"/>
    </row>
    <row r="3381" spans="16:18">
      <c r="P3381" s="485"/>
      <c r="Q3381" s="485"/>
      <c r="R3381" s="485"/>
    </row>
    <row r="3382" spans="16:18">
      <c r="P3382" s="485"/>
      <c r="Q3382" s="485"/>
      <c r="R3382" s="485"/>
    </row>
    <row r="3383" spans="16:18">
      <c r="P3383" s="485"/>
      <c r="Q3383" s="485"/>
      <c r="R3383" s="485"/>
    </row>
    <row r="3384" spans="16:18">
      <c r="P3384" s="485"/>
      <c r="Q3384" s="485"/>
      <c r="R3384" s="485"/>
    </row>
    <row r="3385" spans="16:18">
      <c r="P3385" s="485"/>
      <c r="Q3385" s="485"/>
      <c r="R3385" s="485"/>
    </row>
    <row r="3386" spans="16:18">
      <c r="P3386" s="485"/>
      <c r="Q3386" s="485"/>
      <c r="R3386" s="485"/>
    </row>
    <row r="3387" spans="16:18">
      <c r="P3387" s="485"/>
      <c r="Q3387" s="485"/>
      <c r="R3387" s="485"/>
    </row>
    <row r="3388" spans="16:18">
      <c r="P3388" s="485"/>
      <c r="Q3388" s="485"/>
      <c r="R3388" s="485"/>
    </row>
    <row r="3389" spans="16:18">
      <c r="P3389" s="485"/>
      <c r="Q3389" s="485"/>
      <c r="R3389" s="485"/>
    </row>
    <row r="3390" spans="16:18">
      <c r="P3390" s="485"/>
      <c r="Q3390" s="485"/>
      <c r="R3390" s="485"/>
    </row>
    <row r="3391" spans="16:18">
      <c r="P3391" s="485"/>
      <c r="Q3391" s="485"/>
      <c r="R3391" s="485"/>
    </row>
    <row r="3392" spans="16:18">
      <c r="P3392" s="485"/>
      <c r="Q3392" s="485"/>
      <c r="R3392" s="485"/>
    </row>
    <row r="3393" spans="16:18">
      <c r="P3393" s="485"/>
      <c r="Q3393" s="485"/>
      <c r="R3393" s="485"/>
    </row>
    <row r="3394" spans="16:18">
      <c r="P3394" s="485"/>
      <c r="Q3394" s="485"/>
      <c r="R3394" s="485"/>
    </row>
    <row r="3395" spans="16:18">
      <c r="P3395" s="485"/>
      <c r="Q3395" s="485"/>
      <c r="R3395" s="485"/>
    </row>
    <row r="3396" spans="16:18">
      <c r="P3396" s="485"/>
      <c r="Q3396" s="485"/>
      <c r="R3396" s="485"/>
    </row>
    <row r="3397" spans="16:18">
      <c r="P3397" s="485"/>
      <c r="Q3397" s="485"/>
      <c r="R3397" s="485"/>
    </row>
    <row r="3398" spans="16:18">
      <c r="P3398" s="485"/>
      <c r="Q3398" s="485"/>
      <c r="R3398" s="485"/>
    </row>
    <row r="3399" spans="16:18">
      <c r="P3399" s="485"/>
      <c r="Q3399" s="485"/>
      <c r="R3399" s="485"/>
    </row>
    <row r="3400" spans="16:18">
      <c r="P3400" s="485"/>
      <c r="Q3400" s="485"/>
      <c r="R3400" s="485"/>
    </row>
    <row r="3401" spans="16:18">
      <c r="P3401" s="485"/>
      <c r="Q3401" s="485"/>
      <c r="R3401" s="485"/>
    </row>
    <row r="3402" spans="16:18">
      <c r="P3402" s="485"/>
      <c r="Q3402" s="485"/>
      <c r="R3402" s="485"/>
    </row>
    <row r="3403" spans="16:18">
      <c r="P3403" s="485"/>
      <c r="Q3403" s="485"/>
      <c r="R3403" s="485"/>
    </row>
    <row r="3404" spans="16:18">
      <c r="P3404" s="485"/>
      <c r="Q3404" s="485"/>
      <c r="R3404" s="485"/>
    </row>
    <row r="3405" spans="16:18">
      <c r="P3405" s="485"/>
      <c r="Q3405" s="485"/>
      <c r="R3405" s="485"/>
    </row>
    <row r="3406" spans="16:18">
      <c r="P3406" s="485"/>
      <c r="Q3406" s="485"/>
      <c r="R3406" s="485"/>
    </row>
    <row r="3407" spans="16:18">
      <c r="P3407" s="485"/>
      <c r="Q3407" s="485"/>
      <c r="R3407" s="485"/>
    </row>
    <row r="3408" spans="16:18">
      <c r="P3408" s="485"/>
      <c r="Q3408" s="485"/>
      <c r="R3408" s="485"/>
    </row>
    <row r="3409" spans="16:18">
      <c r="P3409" s="485"/>
      <c r="Q3409" s="485"/>
      <c r="R3409" s="485"/>
    </row>
    <row r="3410" spans="16:18">
      <c r="P3410" s="485"/>
      <c r="Q3410" s="485"/>
      <c r="R3410" s="485"/>
    </row>
    <row r="3411" spans="16:18">
      <c r="P3411" s="485"/>
      <c r="Q3411" s="485"/>
      <c r="R3411" s="485"/>
    </row>
    <row r="3412" spans="16:18">
      <c r="P3412" s="485"/>
      <c r="Q3412" s="485"/>
      <c r="R3412" s="485"/>
    </row>
    <row r="3413" spans="16:18">
      <c r="P3413" s="485"/>
      <c r="Q3413" s="485"/>
      <c r="R3413" s="485"/>
    </row>
    <row r="3414" spans="16:18">
      <c r="P3414" s="485"/>
      <c r="Q3414" s="485"/>
      <c r="R3414" s="485"/>
    </row>
    <row r="3415" spans="16:18">
      <c r="P3415" s="485"/>
      <c r="Q3415" s="485"/>
      <c r="R3415" s="485"/>
    </row>
    <row r="3416" spans="16:18">
      <c r="P3416" s="485"/>
      <c r="Q3416" s="485"/>
      <c r="R3416" s="485"/>
    </row>
    <row r="3417" spans="16:18">
      <c r="P3417" s="485"/>
      <c r="Q3417" s="485"/>
      <c r="R3417" s="485"/>
    </row>
    <row r="3418" spans="16:18">
      <c r="P3418" s="485"/>
      <c r="Q3418" s="485"/>
      <c r="R3418" s="485"/>
    </row>
    <row r="3419" spans="16:18">
      <c r="P3419" s="485"/>
      <c r="Q3419" s="485"/>
      <c r="R3419" s="485"/>
    </row>
    <row r="3420" spans="16:18">
      <c r="P3420" s="485"/>
      <c r="Q3420" s="485"/>
      <c r="R3420" s="485"/>
    </row>
    <row r="3421" spans="16:18">
      <c r="P3421" s="485"/>
      <c r="Q3421" s="485"/>
      <c r="R3421" s="485"/>
    </row>
    <row r="3422" spans="16:18">
      <c r="P3422" s="485"/>
      <c r="Q3422" s="485"/>
      <c r="R3422" s="485"/>
    </row>
    <row r="3423" spans="16:18">
      <c r="P3423" s="485"/>
      <c r="Q3423" s="485"/>
      <c r="R3423" s="485"/>
    </row>
    <row r="3424" spans="16:18">
      <c r="P3424" s="485"/>
      <c r="Q3424" s="485"/>
      <c r="R3424" s="485"/>
    </row>
    <row r="3425" spans="16:18">
      <c r="P3425" s="485"/>
      <c r="Q3425" s="485"/>
      <c r="R3425" s="485"/>
    </row>
    <row r="3426" spans="16:18">
      <c r="P3426" s="485"/>
      <c r="Q3426" s="485"/>
      <c r="R3426" s="485"/>
    </row>
    <row r="3427" spans="16:18">
      <c r="P3427" s="485"/>
      <c r="Q3427" s="485"/>
      <c r="R3427" s="485"/>
    </row>
    <row r="3428" spans="16:18">
      <c r="P3428" s="485"/>
      <c r="Q3428" s="485"/>
      <c r="R3428" s="485"/>
    </row>
    <row r="3429" spans="16:18">
      <c r="P3429" s="485"/>
      <c r="Q3429" s="485"/>
      <c r="R3429" s="485"/>
    </row>
    <row r="3430" spans="16:18">
      <c r="P3430" s="485"/>
      <c r="Q3430" s="485"/>
      <c r="R3430" s="485"/>
    </row>
    <row r="3431" spans="16:18">
      <c r="P3431" s="485"/>
      <c r="Q3431" s="485"/>
      <c r="R3431" s="485"/>
    </row>
    <row r="3432" spans="16:18">
      <c r="P3432" s="485"/>
      <c r="Q3432" s="485"/>
      <c r="R3432" s="485"/>
    </row>
    <row r="3433" spans="16:18">
      <c r="P3433" s="485"/>
      <c r="Q3433" s="485"/>
      <c r="R3433" s="485"/>
    </row>
    <row r="3434" spans="16:18">
      <c r="P3434" s="485"/>
      <c r="Q3434" s="485"/>
      <c r="R3434" s="485"/>
    </row>
    <row r="3435" spans="16:18">
      <c r="P3435" s="485"/>
      <c r="Q3435" s="485"/>
      <c r="R3435" s="485"/>
    </row>
    <row r="3436" spans="16:18">
      <c r="P3436" s="485"/>
      <c r="Q3436" s="485"/>
      <c r="R3436" s="485"/>
    </row>
    <row r="3437" spans="16:18">
      <c r="P3437" s="485"/>
      <c r="Q3437" s="485"/>
      <c r="R3437" s="485"/>
    </row>
    <row r="3438" spans="16:18">
      <c r="P3438" s="485"/>
      <c r="Q3438" s="485"/>
      <c r="R3438" s="485"/>
    </row>
    <row r="3439" spans="16:18">
      <c r="P3439" s="485"/>
      <c r="Q3439" s="485"/>
      <c r="R3439" s="485"/>
    </row>
    <row r="3440" spans="16:18">
      <c r="P3440" s="485"/>
      <c r="Q3440" s="485"/>
      <c r="R3440" s="485"/>
    </row>
    <row r="3441" spans="16:18">
      <c r="P3441" s="485"/>
      <c r="Q3441" s="485"/>
      <c r="R3441" s="485"/>
    </row>
    <row r="3442" spans="16:18">
      <c r="P3442" s="485"/>
      <c r="Q3442" s="485"/>
      <c r="R3442" s="485"/>
    </row>
    <row r="3443" spans="16:18">
      <c r="P3443" s="485"/>
      <c r="Q3443" s="485"/>
      <c r="R3443" s="485"/>
    </row>
    <row r="3444" spans="16:18">
      <c r="P3444" s="485"/>
      <c r="Q3444" s="485"/>
      <c r="R3444" s="485"/>
    </row>
    <row r="3445" spans="16:18">
      <c r="P3445" s="485"/>
      <c r="Q3445" s="485"/>
      <c r="R3445" s="485"/>
    </row>
    <row r="3446" spans="16:18">
      <c r="P3446" s="485"/>
      <c r="Q3446" s="485"/>
      <c r="R3446" s="485"/>
    </row>
    <row r="3447" spans="16:18">
      <c r="P3447" s="485"/>
      <c r="Q3447" s="485"/>
      <c r="R3447" s="485"/>
    </row>
    <row r="3448" spans="16:18">
      <c r="P3448" s="485"/>
      <c r="Q3448" s="485"/>
      <c r="R3448" s="485"/>
    </row>
    <row r="3449" spans="16:18">
      <c r="P3449" s="485"/>
      <c r="Q3449" s="485"/>
      <c r="R3449" s="485"/>
    </row>
    <row r="3450" spans="16:18">
      <c r="P3450" s="485"/>
      <c r="Q3450" s="485"/>
      <c r="R3450" s="485"/>
    </row>
    <row r="3451" spans="16:18">
      <c r="P3451" s="485"/>
      <c r="Q3451" s="485"/>
      <c r="R3451" s="485"/>
    </row>
    <row r="3452" spans="16:18">
      <c r="P3452" s="485"/>
      <c r="Q3452" s="485"/>
      <c r="R3452" s="485"/>
    </row>
    <row r="3453" spans="16:18">
      <c r="P3453" s="485"/>
      <c r="Q3453" s="485"/>
      <c r="R3453" s="485"/>
    </row>
    <row r="3454" spans="16:18">
      <c r="P3454" s="485"/>
      <c r="Q3454" s="485"/>
      <c r="R3454" s="485"/>
    </row>
    <row r="3455" spans="16:18">
      <c r="P3455" s="485"/>
      <c r="Q3455" s="485"/>
      <c r="R3455" s="485"/>
    </row>
    <row r="3456" spans="16:18">
      <c r="P3456" s="485"/>
      <c r="Q3456" s="485"/>
      <c r="R3456" s="485"/>
    </row>
    <row r="3457" spans="16:18">
      <c r="P3457" s="485"/>
      <c r="Q3457" s="485"/>
      <c r="R3457" s="485"/>
    </row>
    <row r="3458" spans="16:18">
      <c r="P3458" s="485"/>
      <c r="Q3458" s="485"/>
      <c r="R3458" s="485"/>
    </row>
    <row r="3459" spans="16:18">
      <c r="P3459" s="485"/>
      <c r="Q3459" s="485"/>
      <c r="R3459" s="485"/>
    </row>
    <row r="3460" spans="16:18">
      <c r="P3460" s="485"/>
      <c r="Q3460" s="485"/>
      <c r="R3460" s="485"/>
    </row>
    <row r="3461" spans="16:18">
      <c r="P3461" s="485"/>
      <c r="Q3461" s="485"/>
      <c r="R3461" s="485"/>
    </row>
    <row r="3462" spans="16:18">
      <c r="P3462" s="485"/>
      <c r="Q3462" s="485"/>
      <c r="R3462" s="485"/>
    </row>
    <row r="3463" spans="16:18">
      <c r="P3463" s="485"/>
      <c r="Q3463" s="485"/>
      <c r="R3463" s="485"/>
    </row>
    <row r="3464" spans="16:18">
      <c r="P3464" s="485"/>
      <c r="Q3464" s="485"/>
      <c r="R3464" s="485"/>
    </row>
    <row r="3465" spans="16:18">
      <c r="P3465" s="485"/>
      <c r="Q3465" s="485"/>
      <c r="R3465" s="485"/>
    </row>
    <row r="3466" spans="16:18">
      <c r="P3466" s="485"/>
      <c r="Q3466" s="485"/>
      <c r="R3466" s="485"/>
    </row>
    <row r="3467" spans="16:18">
      <c r="P3467" s="485"/>
      <c r="Q3467" s="485"/>
      <c r="R3467" s="485"/>
    </row>
    <row r="3468" spans="16:18">
      <c r="P3468" s="485"/>
      <c r="Q3468" s="485"/>
      <c r="R3468" s="485"/>
    </row>
    <row r="3469" spans="16:18">
      <c r="P3469" s="485"/>
      <c r="Q3469" s="485"/>
      <c r="R3469" s="485"/>
    </row>
    <row r="3470" spans="16:18">
      <c r="P3470" s="485"/>
      <c r="Q3470" s="485"/>
      <c r="R3470" s="485"/>
    </row>
    <row r="3471" spans="16:18">
      <c r="P3471" s="485"/>
      <c r="Q3471" s="485"/>
      <c r="R3471" s="485"/>
    </row>
    <row r="3472" spans="16:18">
      <c r="P3472" s="485"/>
      <c r="Q3472" s="485"/>
      <c r="R3472" s="485"/>
    </row>
    <row r="3473" spans="16:18">
      <c r="P3473" s="485"/>
      <c r="Q3473" s="485"/>
      <c r="R3473" s="485"/>
    </row>
    <row r="3474" spans="16:18">
      <c r="P3474" s="485"/>
      <c r="Q3474" s="485"/>
      <c r="R3474" s="485"/>
    </row>
    <row r="3475" spans="16:18">
      <c r="P3475" s="485"/>
      <c r="Q3475" s="485"/>
      <c r="R3475" s="485"/>
    </row>
    <row r="3476" spans="16:18">
      <c r="P3476" s="485"/>
      <c r="Q3476" s="485"/>
      <c r="R3476" s="485"/>
    </row>
    <row r="3477" spans="16:18">
      <c r="P3477" s="485"/>
      <c r="Q3477" s="485"/>
      <c r="R3477" s="485"/>
    </row>
    <row r="3478" spans="16:18">
      <c r="P3478" s="485"/>
      <c r="Q3478" s="485"/>
      <c r="R3478" s="485"/>
    </row>
    <row r="3479" spans="16:18">
      <c r="P3479" s="485"/>
      <c r="Q3479" s="485"/>
      <c r="R3479" s="485"/>
    </row>
    <row r="3480" spans="16:18">
      <c r="P3480" s="485"/>
      <c r="Q3480" s="485"/>
      <c r="R3480" s="485"/>
    </row>
    <row r="3481" spans="16:18">
      <c r="P3481" s="485"/>
      <c r="Q3481" s="485"/>
      <c r="R3481" s="485"/>
    </row>
    <row r="3482" spans="16:18">
      <c r="P3482" s="485"/>
      <c r="Q3482" s="485"/>
      <c r="R3482" s="485"/>
    </row>
    <row r="3483" spans="16:18">
      <c r="P3483" s="485"/>
      <c r="Q3483" s="485"/>
      <c r="R3483" s="485"/>
    </row>
    <row r="3484" spans="16:18">
      <c r="P3484" s="485"/>
      <c r="Q3484" s="485"/>
      <c r="R3484" s="485"/>
    </row>
    <row r="3485" spans="16:18">
      <c r="P3485" s="485"/>
      <c r="Q3485" s="485"/>
      <c r="R3485" s="485"/>
    </row>
    <row r="3486" spans="16:18">
      <c r="P3486" s="485"/>
      <c r="Q3486" s="485"/>
      <c r="R3486" s="485"/>
    </row>
    <row r="3487" spans="16:18">
      <c r="P3487" s="485"/>
      <c r="Q3487" s="485"/>
      <c r="R3487" s="485"/>
    </row>
    <row r="3488" spans="16:18">
      <c r="P3488" s="485"/>
      <c r="Q3488" s="485"/>
      <c r="R3488" s="485"/>
    </row>
    <row r="3489" spans="16:18">
      <c r="P3489" s="485"/>
      <c r="Q3489" s="485"/>
      <c r="R3489" s="485"/>
    </row>
    <row r="3490" spans="16:18">
      <c r="P3490" s="485"/>
      <c r="Q3490" s="485"/>
      <c r="R3490" s="485"/>
    </row>
    <row r="3491" spans="16:18">
      <c r="P3491" s="485"/>
      <c r="Q3491" s="485"/>
      <c r="R3491" s="485"/>
    </row>
    <row r="3492" spans="16:18">
      <c r="P3492" s="485"/>
      <c r="Q3492" s="485"/>
      <c r="R3492" s="485"/>
    </row>
    <row r="3493" spans="16:18">
      <c r="P3493" s="485"/>
      <c r="Q3493" s="485"/>
      <c r="R3493" s="485"/>
    </row>
    <row r="3494" spans="16:18">
      <c r="P3494" s="485"/>
      <c r="Q3494" s="485"/>
      <c r="R3494" s="485"/>
    </row>
    <row r="3495" spans="16:18">
      <c r="P3495" s="485"/>
      <c r="Q3495" s="485"/>
      <c r="R3495" s="485"/>
    </row>
    <row r="3496" spans="16:18">
      <c r="P3496" s="485"/>
      <c r="Q3496" s="485"/>
      <c r="R3496" s="485"/>
    </row>
    <row r="3497" spans="16:18">
      <c r="P3497" s="485"/>
      <c r="Q3497" s="485"/>
      <c r="R3497" s="485"/>
    </row>
    <row r="3498" spans="16:18">
      <c r="P3498" s="485"/>
      <c r="Q3498" s="485"/>
      <c r="R3498" s="485"/>
    </row>
    <row r="3499" spans="16:18">
      <c r="P3499" s="485"/>
      <c r="Q3499" s="485"/>
      <c r="R3499" s="485"/>
    </row>
    <row r="3500" spans="16:18">
      <c r="P3500" s="485"/>
      <c r="Q3500" s="485"/>
      <c r="R3500" s="485"/>
    </row>
    <row r="3501" spans="16:18">
      <c r="P3501" s="485"/>
      <c r="Q3501" s="485"/>
      <c r="R3501" s="485"/>
    </row>
    <row r="3502" spans="16:18">
      <c r="P3502" s="485"/>
      <c r="Q3502" s="485"/>
      <c r="R3502" s="485"/>
    </row>
    <row r="3503" spans="16:18">
      <c r="P3503" s="485"/>
      <c r="Q3503" s="485"/>
      <c r="R3503" s="485"/>
    </row>
    <row r="3504" spans="16:18">
      <c r="P3504" s="485"/>
      <c r="Q3504" s="485"/>
      <c r="R3504" s="485"/>
    </row>
    <row r="3505" spans="16:18">
      <c r="P3505" s="485"/>
      <c r="Q3505" s="485"/>
      <c r="R3505" s="485"/>
    </row>
    <row r="3506" spans="16:18">
      <c r="P3506" s="485"/>
      <c r="Q3506" s="485"/>
      <c r="R3506" s="485"/>
    </row>
    <row r="3507" spans="16:18">
      <c r="P3507" s="485"/>
      <c r="Q3507" s="485"/>
      <c r="R3507" s="485"/>
    </row>
    <row r="3508" spans="16:18">
      <c r="P3508" s="485"/>
      <c r="Q3508" s="485"/>
      <c r="R3508" s="485"/>
    </row>
    <row r="3509" spans="16:18">
      <c r="P3509" s="485"/>
      <c r="Q3509" s="485"/>
      <c r="R3509" s="485"/>
    </row>
    <row r="3510" spans="16:18">
      <c r="P3510" s="485"/>
      <c r="Q3510" s="485"/>
      <c r="R3510" s="485"/>
    </row>
    <row r="3511" spans="16:18">
      <c r="P3511" s="485"/>
      <c r="Q3511" s="485"/>
      <c r="R3511" s="485"/>
    </row>
    <row r="3512" spans="16:18">
      <c r="P3512" s="485"/>
      <c r="Q3512" s="485"/>
      <c r="R3512" s="485"/>
    </row>
    <row r="3513" spans="16:18">
      <c r="P3513" s="485"/>
      <c r="Q3513" s="485"/>
      <c r="R3513" s="485"/>
    </row>
    <row r="3514" spans="16:18">
      <c r="P3514" s="485"/>
      <c r="Q3514" s="485"/>
      <c r="R3514" s="485"/>
    </row>
    <row r="3515" spans="16:18">
      <c r="P3515" s="485"/>
      <c r="Q3515" s="485"/>
      <c r="R3515" s="485"/>
    </row>
    <row r="3516" spans="16:18">
      <c r="P3516" s="485"/>
      <c r="Q3516" s="485"/>
      <c r="R3516" s="485"/>
    </row>
    <row r="3517" spans="16:18">
      <c r="P3517" s="485"/>
      <c r="Q3517" s="485"/>
      <c r="R3517" s="485"/>
    </row>
    <row r="3518" spans="16:18">
      <c r="P3518" s="485"/>
      <c r="Q3518" s="485"/>
      <c r="R3518" s="485"/>
    </row>
    <row r="3519" spans="16:18">
      <c r="P3519" s="485"/>
      <c r="Q3519" s="485"/>
      <c r="R3519" s="485"/>
    </row>
    <row r="3520" spans="16:18">
      <c r="P3520" s="485"/>
      <c r="Q3520" s="485"/>
      <c r="R3520" s="485"/>
    </row>
    <row r="3521" spans="16:18">
      <c r="P3521" s="485"/>
      <c r="Q3521" s="485"/>
      <c r="R3521" s="485"/>
    </row>
    <row r="3522" spans="16:18">
      <c r="P3522" s="485"/>
      <c r="Q3522" s="485"/>
      <c r="R3522" s="485"/>
    </row>
    <row r="3523" spans="16:18">
      <c r="P3523" s="485"/>
      <c r="Q3523" s="485"/>
      <c r="R3523" s="485"/>
    </row>
    <row r="3524" spans="16:18">
      <c r="P3524" s="485"/>
      <c r="Q3524" s="485"/>
      <c r="R3524" s="485"/>
    </row>
    <row r="3525" spans="16:18">
      <c r="P3525" s="485"/>
      <c r="Q3525" s="485"/>
      <c r="R3525" s="485"/>
    </row>
    <row r="3526" spans="16:18">
      <c r="P3526" s="485"/>
      <c r="Q3526" s="485"/>
      <c r="R3526" s="485"/>
    </row>
    <row r="3527" spans="16:18">
      <c r="P3527" s="485"/>
      <c r="Q3527" s="485"/>
      <c r="R3527" s="485"/>
    </row>
    <row r="3528" spans="16:18">
      <c r="P3528" s="485"/>
      <c r="Q3528" s="485"/>
      <c r="R3528" s="485"/>
    </row>
    <row r="3529" spans="16:18">
      <c r="P3529" s="485"/>
      <c r="Q3529" s="485"/>
      <c r="R3529" s="485"/>
    </row>
    <row r="3530" spans="16:18">
      <c r="P3530" s="485"/>
      <c r="Q3530" s="485"/>
      <c r="R3530" s="485"/>
    </row>
    <row r="3531" spans="16:18">
      <c r="P3531" s="485"/>
      <c r="Q3531" s="485"/>
      <c r="R3531" s="485"/>
    </row>
    <row r="3532" spans="16:18">
      <c r="P3532" s="485"/>
      <c r="Q3532" s="485"/>
      <c r="R3532" s="485"/>
    </row>
    <row r="3533" spans="16:18">
      <c r="P3533" s="485"/>
      <c r="Q3533" s="485"/>
      <c r="R3533" s="485"/>
    </row>
    <row r="3534" spans="16:18">
      <c r="P3534" s="485"/>
      <c r="Q3534" s="485"/>
      <c r="R3534" s="485"/>
    </row>
    <row r="3535" spans="16:18">
      <c r="P3535" s="485"/>
      <c r="Q3535" s="485"/>
      <c r="R3535" s="485"/>
    </row>
    <row r="3536" spans="16:18">
      <c r="P3536" s="485"/>
      <c r="Q3536" s="485"/>
      <c r="R3536" s="485"/>
    </row>
    <row r="3537" spans="16:18">
      <c r="P3537" s="485"/>
      <c r="Q3537" s="485"/>
      <c r="R3537" s="485"/>
    </row>
    <row r="3538" spans="16:18">
      <c r="P3538" s="485"/>
      <c r="Q3538" s="485"/>
      <c r="R3538" s="485"/>
    </row>
    <row r="3539" spans="16:18">
      <c r="P3539" s="485"/>
      <c r="Q3539" s="485"/>
      <c r="R3539" s="485"/>
    </row>
    <row r="3540" spans="16:18">
      <c r="P3540" s="485"/>
      <c r="Q3540" s="485"/>
      <c r="R3540" s="485"/>
    </row>
    <row r="3541" spans="16:18">
      <c r="P3541" s="485"/>
      <c r="Q3541" s="485"/>
      <c r="R3541" s="485"/>
    </row>
    <row r="3542" spans="16:18">
      <c r="P3542" s="485"/>
      <c r="Q3542" s="485"/>
      <c r="R3542" s="485"/>
    </row>
    <row r="3543" spans="16:18">
      <c r="P3543" s="485"/>
      <c r="Q3543" s="485"/>
      <c r="R3543" s="485"/>
    </row>
    <row r="3544" spans="16:18">
      <c r="P3544" s="485"/>
      <c r="Q3544" s="485"/>
      <c r="R3544" s="485"/>
    </row>
    <row r="3545" spans="16:18">
      <c r="P3545" s="485"/>
      <c r="Q3545" s="485"/>
      <c r="R3545" s="485"/>
    </row>
    <row r="3546" spans="16:18">
      <c r="P3546" s="485"/>
      <c r="Q3546" s="485"/>
      <c r="R3546" s="485"/>
    </row>
    <row r="3547" spans="16:18">
      <c r="P3547" s="485"/>
      <c r="Q3547" s="485"/>
      <c r="R3547" s="485"/>
    </row>
    <row r="3548" spans="16:18">
      <c r="P3548" s="485"/>
      <c r="Q3548" s="485"/>
      <c r="R3548" s="485"/>
    </row>
    <row r="3549" spans="16:18">
      <c r="P3549" s="485"/>
      <c r="Q3549" s="485"/>
      <c r="R3549" s="485"/>
    </row>
    <row r="3550" spans="16:18">
      <c r="P3550" s="485"/>
      <c r="Q3550" s="485"/>
      <c r="R3550" s="485"/>
    </row>
    <row r="3551" spans="16:18">
      <c r="P3551" s="485"/>
      <c r="Q3551" s="485"/>
      <c r="R3551" s="485"/>
    </row>
    <row r="3552" spans="16:18">
      <c r="P3552" s="485"/>
      <c r="Q3552" s="485"/>
      <c r="R3552" s="485"/>
    </row>
    <row r="3553" spans="16:18">
      <c r="P3553" s="485"/>
      <c r="Q3553" s="485"/>
      <c r="R3553" s="485"/>
    </row>
    <row r="3554" spans="16:18">
      <c r="P3554" s="485"/>
      <c r="Q3554" s="485"/>
      <c r="R3554" s="485"/>
    </row>
    <row r="3555" spans="16:18">
      <c r="P3555" s="485"/>
      <c r="Q3555" s="485"/>
      <c r="R3555" s="485"/>
    </row>
    <row r="3556" spans="16:18">
      <c r="P3556" s="485"/>
      <c r="Q3556" s="485"/>
      <c r="R3556" s="485"/>
    </row>
    <row r="3557" spans="16:18">
      <c r="P3557" s="485"/>
      <c r="Q3557" s="485"/>
      <c r="R3557" s="485"/>
    </row>
    <row r="3558" spans="16:18">
      <c r="P3558" s="485"/>
      <c r="Q3558" s="485"/>
      <c r="R3558" s="485"/>
    </row>
    <row r="3559" spans="16:18">
      <c r="P3559" s="485"/>
      <c r="Q3559" s="485"/>
      <c r="R3559" s="485"/>
    </row>
    <row r="3560" spans="16:18">
      <c r="P3560" s="485"/>
      <c r="Q3560" s="485"/>
      <c r="R3560" s="485"/>
    </row>
    <row r="3561" spans="16:18">
      <c r="P3561" s="485"/>
      <c r="Q3561" s="485"/>
      <c r="R3561" s="485"/>
    </row>
    <row r="3562" spans="16:18">
      <c r="P3562" s="485"/>
      <c r="Q3562" s="485"/>
      <c r="R3562" s="485"/>
    </row>
    <row r="3563" spans="16:18">
      <c r="P3563" s="485"/>
      <c r="Q3563" s="485"/>
      <c r="R3563" s="485"/>
    </row>
    <row r="3564" spans="16:18">
      <c r="P3564" s="485"/>
      <c r="Q3564" s="485"/>
      <c r="R3564" s="485"/>
    </row>
    <row r="3565" spans="16:18">
      <c r="P3565" s="485"/>
      <c r="Q3565" s="485"/>
      <c r="R3565" s="485"/>
    </row>
    <row r="3566" spans="16:18">
      <c r="P3566" s="485"/>
      <c r="Q3566" s="485"/>
      <c r="R3566" s="485"/>
    </row>
    <row r="3567" spans="16:18">
      <c r="P3567" s="485"/>
      <c r="Q3567" s="485"/>
      <c r="R3567" s="485"/>
    </row>
    <row r="3568" spans="16:18">
      <c r="P3568" s="485"/>
      <c r="Q3568" s="485"/>
      <c r="R3568" s="485"/>
    </row>
    <row r="3569" spans="16:18">
      <c r="P3569" s="485"/>
      <c r="Q3569" s="485"/>
      <c r="R3569" s="485"/>
    </row>
    <row r="3570" spans="16:18">
      <c r="P3570" s="485"/>
      <c r="Q3570" s="485"/>
      <c r="R3570" s="485"/>
    </row>
    <row r="3571" spans="16:18">
      <c r="P3571" s="485"/>
      <c r="Q3571" s="485"/>
      <c r="R3571" s="485"/>
    </row>
    <row r="3572" spans="16:18">
      <c r="P3572" s="485"/>
      <c r="Q3572" s="485"/>
      <c r="R3572" s="485"/>
    </row>
    <row r="3573" spans="16:18">
      <c r="P3573" s="485"/>
      <c r="Q3573" s="485"/>
      <c r="R3573" s="485"/>
    </row>
    <row r="3574" spans="16:18">
      <c r="P3574" s="485"/>
      <c r="Q3574" s="485"/>
      <c r="R3574" s="485"/>
    </row>
    <row r="3575" spans="16:18">
      <c r="P3575" s="485"/>
      <c r="Q3575" s="485"/>
      <c r="R3575" s="485"/>
    </row>
    <row r="3576" spans="16:18">
      <c r="P3576" s="485"/>
      <c r="Q3576" s="485"/>
      <c r="R3576" s="485"/>
    </row>
    <row r="3577" spans="16:18">
      <c r="P3577" s="485"/>
      <c r="Q3577" s="485"/>
      <c r="R3577" s="485"/>
    </row>
    <row r="3578" spans="16:18">
      <c r="P3578" s="485"/>
      <c r="Q3578" s="485"/>
      <c r="R3578" s="485"/>
    </row>
    <row r="3579" spans="16:18">
      <c r="P3579" s="485"/>
      <c r="Q3579" s="485"/>
      <c r="R3579" s="485"/>
    </row>
    <row r="3580" spans="16:18">
      <c r="P3580" s="485"/>
      <c r="Q3580" s="485"/>
      <c r="R3580" s="485"/>
    </row>
    <row r="3581" spans="16:18">
      <c r="P3581" s="485"/>
      <c r="Q3581" s="485"/>
      <c r="R3581" s="485"/>
    </row>
    <row r="3582" spans="16:18">
      <c r="P3582" s="485"/>
      <c r="Q3582" s="485"/>
      <c r="R3582" s="485"/>
    </row>
    <row r="3583" spans="16:18">
      <c r="P3583" s="485"/>
      <c r="Q3583" s="485"/>
      <c r="R3583" s="485"/>
    </row>
    <row r="3584" spans="16:18">
      <c r="P3584" s="485"/>
      <c r="Q3584" s="485"/>
      <c r="R3584" s="485"/>
    </row>
    <row r="3585" spans="16:18">
      <c r="P3585" s="485"/>
      <c r="Q3585" s="485"/>
      <c r="R3585" s="485"/>
    </row>
    <row r="3586" spans="16:18">
      <c r="P3586" s="485"/>
      <c r="Q3586" s="485"/>
      <c r="R3586" s="485"/>
    </row>
    <row r="3587" spans="16:18">
      <c r="P3587" s="485"/>
      <c r="Q3587" s="485"/>
      <c r="R3587" s="485"/>
    </row>
    <row r="3588" spans="16:18">
      <c r="P3588" s="485"/>
      <c r="Q3588" s="485"/>
      <c r="R3588" s="485"/>
    </row>
    <row r="3589" spans="16:18">
      <c r="P3589" s="485"/>
      <c r="Q3589" s="485"/>
      <c r="R3589" s="485"/>
    </row>
    <row r="3590" spans="16:18">
      <c r="P3590" s="485"/>
      <c r="Q3590" s="485"/>
      <c r="R3590" s="485"/>
    </row>
    <row r="3591" spans="16:18">
      <c r="P3591" s="485"/>
      <c r="Q3591" s="485"/>
      <c r="R3591" s="485"/>
    </row>
    <row r="3592" spans="16:18">
      <c r="P3592" s="485"/>
      <c r="Q3592" s="485"/>
      <c r="R3592" s="485"/>
    </row>
    <row r="3593" spans="16:18">
      <c r="P3593" s="485"/>
      <c r="Q3593" s="485"/>
      <c r="R3593" s="485"/>
    </row>
    <row r="3594" spans="16:18">
      <c r="P3594" s="485"/>
      <c r="Q3594" s="485"/>
      <c r="R3594" s="485"/>
    </row>
    <row r="3595" spans="16:18">
      <c r="P3595" s="485"/>
      <c r="Q3595" s="485"/>
      <c r="R3595" s="485"/>
    </row>
    <row r="3596" spans="16:18">
      <c r="P3596" s="485"/>
      <c r="Q3596" s="485"/>
      <c r="R3596" s="485"/>
    </row>
    <row r="3597" spans="16:18">
      <c r="P3597" s="485"/>
      <c r="Q3597" s="485"/>
      <c r="R3597" s="485"/>
    </row>
    <row r="3598" spans="16:18">
      <c r="P3598" s="485"/>
      <c r="Q3598" s="485"/>
      <c r="R3598" s="485"/>
    </row>
    <row r="3599" spans="16:18">
      <c r="P3599" s="485"/>
      <c r="Q3599" s="485"/>
      <c r="R3599" s="485"/>
    </row>
    <row r="3600" spans="16:18">
      <c r="P3600" s="485"/>
      <c r="Q3600" s="485"/>
      <c r="R3600" s="485"/>
    </row>
    <row r="3601" spans="16:18">
      <c r="P3601" s="485"/>
      <c r="Q3601" s="485"/>
      <c r="R3601" s="485"/>
    </row>
    <row r="3602" spans="16:18">
      <c r="P3602" s="485"/>
      <c r="Q3602" s="485"/>
      <c r="R3602" s="485"/>
    </row>
    <row r="3603" spans="16:18">
      <c r="P3603" s="485"/>
      <c r="Q3603" s="485"/>
      <c r="R3603" s="485"/>
    </row>
    <row r="3604" spans="16:18">
      <c r="P3604" s="485"/>
      <c r="Q3604" s="485"/>
      <c r="R3604" s="485"/>
    </row>
    <row r="3605" spans="16:18">
      <c r="P3605" s="485"/>
      <c r="Q3605" s="485"/>
      <c r="R3605" s="485"/>
    </row>
    <row r="3606" spans="16:18">
      <c r="P3606" s="485"/>
      <c r="Q3606" s="485"/>
      <c r="R3606" s="485"/>
    </row>
    <row r="3607" spans="16:18">
      <c r="P3607" s="485"/>
      <c r="Q3607" s="485"/>
      <c r="R3607" s="485"/>
    </row>
    <row r="3608" spans="16:18">
      <c r="P3608" s="485"/>
      <c r="Q3608" s="485"/>
      <c r="R3608" s="485"/>
    </row>
    <row r="3609" spans="16:18">
      <c r="P3609" s="485"/>
      <c r="Q3609" s="485"/>
      <c r="R3609" s="485"/>
    </row>
    <row r="3610" spans="16:18">
      <c r="P3610" s="485"/>
      <c r="Q3610" s="485"/>
      <c r="R3610" s="485"/>
    </row>
    <row r="3611" spans="16:18">
      <c r="P3611" s="485"/>
      <c r="Q3611" s="485"/>
      <c r="R3611" s="485"/>
    </row>
    <row r="3612" spans="16:18">
      <c r="P3612" s="485"/>
      <c r="Q3612" s="485"/>
      <c r="R3612" s="485"/>
    </row>
    <row r="3613" spans="16:18">
      <c r="P3613" s="485"/>
      <c r="Q3613" s="485"/>
      <c r="R3613" s="485"/>
    </row>
    <row r="3614" spans="16:18">
      <c r="P3614" s="485"/>
      <c r="Q3614" s="485"/>
      <c r="R3614" s="485"/>
    </row>
    <row r="3615" spans="16:18">
      <c r="P3615" s="485"/>
      <c r="Q3615" s="485"/>
      <c r="R3615" s="485"/>
    </row>
    <row r="3616" spans="16:18">
      <c r="P3616" s="485"/>
      <c r="Q3616" s="485"/>
      <c r="R3616" s="485"/>
    </row>
    <row r="3617" spans="16:18">
      <c r="P3617" s="485"/>
      <c r="Q3617" s="485"/>
      <c r="R3617" s="485"/>
    </row>
    <row r="3618" spans="16:18">
      <c r="P3618" s="485"/>
      <c r="Q3618" s="485"/>
      <c r="R3618" s="485"/>
    </row>
    <row r="3619" spans="16:18">
      <c r="P3619" s="485"/>
      <c r="Q3619" s="485"/>
      <c r="R3619" s="485"/>
    </row>
    <row r="3620" spans="16:18">
      <c r="P3620" s="485"/>
      <c r="Q3620" s="485"/>
      <c r="R3620" s="485"/>
    </row>
    <row r="3621" spans="16:18">
      <c r="P3621" s="485"/>
      <c r="Q3621" s="485"/>
      <c r="R3621" s="485"/>
    </row>
    <row r="3622" spans="16:18">
      <c r="P3622" s="485"/>
      <c r="Q3622" s="485"/>
      <c r="R3622" s="485"/>
    </row>
    <row r="3623" spans="16:18">
      <c r="P3623" s="485"/>
      <c r="Q3623" s="485"/>
      <c r="R3623" s="485"/>
    </row>
    <row r="3624" spans="16:18">
      <c r="P3624" s="485"/>
      <c r="Q3624" s="485"/>
      <c r="R3624" s="485"/>
    </row>
    <row r="3625" spans="16:18">
      <c r="P3625" s="485"/>
      <c r="Q3625" s="485"/>
      <c r="R3625" s="485"/>
    </row>
    <row r="3626" spans="16:18">
      <c r="P3626" s="485"/>
      <c r="Q3626" s="485"/>
      <c r="R3626" s="485"/>
    </row>
    <row r="3627" spans="16:18">
      <c r="P3627" s="485"/>
      <c r="Q3627" s="485"/>
      <c r="R3627" s="485"/>
    </row>
    <row r="3628" spans="16:18">
      <c r="P3628" s="485"/>
      <c r="Q3628" s="485"/>
      <c r="R3628" s="485"/>
    </row>
    <row r="3629" spans="16:18">
      <c r="P3629" s="485"/>
      <c r="Q3629" s="485"/>
      <c r="R3629" s="485"/>
    </row>
    <row r="3630" spans="16:18">
      <c r="P3630" s="485"/>
      <c r="Q3630" s="485"/>
      <c r="R3630" s="485"/>
    </row>
    <row r="3631" spans="16:18">
      <c r="P3631" s="485"/>
      <c r="Q3631" s="485"/>
      <c r="R3631" s="485"/>
    </row>
    <row r="3632" spans="16:18">
      <c r="P3632" s="485"/>
      <c r="Q3632" s="485"/>
      <c r="R3632" s="485"/>
    </row>
    <row r="3633" spans="16:18">
      <c r="P3633" s="485"/>
      <c r="Q3633" s="485"/>
      <c r="R3633" s="485"/>
    </row>
    <row r="3634" spans="16:18">
      <c r="P3634" s="485"/>
      <c r="Q3634" s="485"/>
      <c r="R3634" s="485"/>
    </row>
    <row r="3635" spans="16:18">
      <c r="P3635" s="485"/>
      <c r="Q3635" s="485"/>
      <c r="R3635" s="485"/>
    </row>
    <row r="3636" spans="16:18">
      <c r="P3636" s="485"/>
      <c r="Q3636" s="485"/>
      <c r="R3636" s="485"/>
    </row>
    <row r="3637" spans="16:18">
      <c r="P3637" s="485"/>
      <c r="Q3637" s="485"/>
      <c r="R3637" s="485"/>
    </row>
    <row r="3638" spans="16:18">
      <c r="P3638" s="485"/>
      <c r="Q3638" s="485"/>
      <c r="R3638" s="485"/>
    </row>
    <row r="3639" spans="16:18">
      <c r="P3639" s="485"/>
      <c r="Q3639" s="485"/>
      <c r="R3639" s="485"/>
    </row>
    <row r="3640" spans="16:18">
      <c r="P3640" s="485"/>
      <c r="Q3640" s="485"/>
      <c r="R3640" s="485"/>
    </row>
    <row r="3641" spans="16:18">
      <c r="P3641" s="485"/>
      <c r="Q3641" s="485"/>
      <c r="R3641" s="485"/>
    </row>
    <row r="3642" spans="16:18">
      <c r="P3642" s="485"/>
      <c r="Q3642" s="485"/>
      <c r="R3642" s="485"/>
    </row>
    <row r="3643" spans="16:18">
      <c r="P3643" s="485"/>
      <c r="Q3643" s="485"/>
      <c r="R3643" s="485"/>
    </row>
    <row r="3644" spans="16:18">
      <c r="P3644" s="485"/>
      <c r="Q3644" s="485"/>
      <c r="R3644" s="485"/>
    </row>
    <row r="3645" spans="16:18">
      <c r="P3645" s="485"/>
      <c r="Q3645" s="485"/>
      <c r="R3645" s="485"/>
    </row>
    <row r="3646" spans="16:18">
      <c r="P3646" s="485"/>
      <c r="Q3646" s="485"/>
      <c r="R3646" s="485"/>
    </row>
    <row r="3647" spans="16:18">
      <c r="P3647" s="485"/>
      <c r="Q3647" s="485"/>
      <c r="R3647" s="485"/>
    </row>
    <row r="3648" spans="16:18">
      <c r="P3648" s="485"/>
      <c r="Q3648" s="485"/>
      <c r="R3648" s="485"/>
    </row>
    <row r="3649" spans="16:18">
      <c r="P3649" s="485"/>
      <c r="Q3649" s="485"/>
      <c r="R3649" s="485"/>
    </row>
    <row r="3650" spans="16:18">
      <c r="P3650" s="485"/>
      <c r="Q3650" s="485"/>
      <c r="R3650" s="485"/>
    </row>
    <row r="3651" spans="16:18">
      <c r="P3651" s="485"/>
      <c r="Q3651" s="485"/>
      <c r="R3651" s="485"/>
    </row>
    <row r="3652" spans="16:18">
      <c r="P3652" s="485"/>
      <c r="Q3652" s="485"/>
      <c r="R3652" s="485"/>
    </row>
    <row r="3653" spans="16:18">
      <c r="P3653" s="485"/>
      <c r="Q3653" s="485"/>
      <c r="R3653" s="485"/>
    </row>
    <row r="3654" spans="16:18">
      <c r="P3654" s="485"/>
      <c r="Q3654" s="485"/>
      <c r="R3654" s="485"/>
    </row>
    <row r="3655" spans="16:18">
      <c r="P3655" s="485"/>
      <c r="Q3655" s="485"/>
      <c r="R3655" s="485"/>
    </row>
    <row r="3656" spans="16:18">
      <c r="P3656" s="485"/>
      <c r="Q3656" s="485"/>
      <c r="R3656" s="485"/>
    </row>
    <row r="3657" spans="16:18">
      <c r="P3657" s="485"/>
      <c r="Q3657" s="485"/>
      <c r="R3657" s="485"/>
    </row>
    <row r="3658" spans="16:18">
      <c r="P3658" s="485"/>
      <c r="Q3658" s="485"/>
      <c r="R3658" s="485"/>
    </row>
    <row r="3659" spans="16:18">
      <c r="P3659" s="485"/>
      <c r="Q3659" s="485"/>
      <c r="R3659" s="485"/>
    </row>
    <row r="3660" spans="16:18">
      <c r="P3660" s="485"/>
      <c r="Q3660" s="485"/>
      <c r="R3660" s="485"/>
    </row>
    <row r="3661" spans="16:18">
      <c r="P3661" s="485"/>
      <c r="Q3661" s="485"/>
      <c r="R3661" s="485"/>
    </row>
    <row r="3662" spans="16:18">
      <c r="P3662" s="485"/>
      <c r="Q3662" s="485"/>
      <c r="R3662" s="485"/>
    </row>
    <row r="3663" spans="16:18">
      <c r="P3663" s="485"/>
      <c r="Q3663" s="485"/>
      <c r="R3663" s="485"/>
    </row>
    <row r="3664" spans="16:18">
      <c r="P3664" s="485"/>
      <c r="Q3664" s="485"/>
      <c r="R3664" s="485"/>
    </row>
    <row r="3665" spans="16:18">
      <c r="P3665" s="485"/>
      <c r="Q3665" s="485"/>
      <c r="R3665" s="485"/>
    </row>
    <row r="3666" spans="16:18">
      <c r="P3666" s="485"/>
      <c r="Q3666" s="485"/>
      <c r="R3666" s="485"/>
    </row>
    <row r="3667" spans="16:18">
      <c r="P3667" s="485"/>
      <c r="Q3667" s="485"/>
      <c r="R3667" s="485"/>
    </row>
    <row r="3668" spans="16:18">
      <c r="P3668" s="485"/>
      <c r="Q3668" s="485"/>
      <c r="R3668" s="485"/>
    </row>
    <row r="3669" spans="16:18">
      <c r="P3669" s="485"/>
      <c r="Q3669" s="485"/>
      <c r="R3669" s="485"/>
    </row>
    <row r="3670" spans="16:18">
      <c r="P3670" s="485"/>
      <c r="Q3670" s="485"/>
      <c r="R3670" s="485"/>
    </row>
    <row r="3671" spans="16:18">
      <c r="P3671" s="485"/>
      <c r="Q3671" s="485"/>
      <c r="R3671" s="485"/>
    </row>
    <row r="3672" spans="16:18">
      <c r="P3672" s="485"/>
      <c r="Q3672" s="485"/>
      <c r="R3672" s="485"/>
    </row>
    <row r="3673" spans="16:18">
      <c r="P3673" s="485"/>
      <c r="Q3673" s="485"/>
      <c r="R3673" s="485"/>
    </row>
    <row r="3674" spans="16:18">
      <c r="P3674" s="485"/>
      <c r="Q3674" s="485"/>
      <c r="R3674" s="485"/>
    </row>
    <row r="3675" spans="16:18">
      <c r="P3675" s="485"/>
      <c r="Q3675" s="485"/>
      <c r="R3675" s="485"/>
    </row>
    <row r="3676" spans="16:18">
      <c r="P3676" s="485"/>
      <c r="Q3676" s="485"/>
      <c r="R3676" s="485"/>
    </row>
    <row r="3677" spans="16:18">
      <c r="P3677" s="485"/>
      <c r="Q3677" s="485"/>
      <c r="R3677" s="485"/>
    </row>
    <row r="3678" spans="16:18">
      <c r="P3678" s="485"/>
      <c r="Q3678" s="485"/>
      <c r="R3678" s="485"/>
    </row>
    <row r="3679" spans="16:18">
      <c r="P3679" s="485"/>
      <c r="Q3679" s="485"/>
      <c r="R3679" s="485"/>
    </row>
    <row r="3680" spans="16:18">
      <c r="P3680" s="485"/>
      <c r="Q3680" s="485"/>
      <c r="R3680" s="485"/>
    </row>
    <row r="3681" spans="16:18">
      <c r="P3681" s="485"/>
      <c r="Q3681" s="485"/>
      <c r="R3681" s="485"/>
    </row>
    <row r="3682" spans="16:18">
      <c r="P3682" s="485"/>
      <c r="Q3682" s="485"/>
      <c r="R3682" s="485"/>
    </row>
    <row r="3683" spans="16:18">
      <c r="P3683" s="485"/>
      <c r="Q3683" s="485"/>
      <c r="R3683" s="485"/>
    </row>
    <row r="3684" spans="16:18">
      <c r="P3684" s="485"/>
      <c r="Q3684" s="485"/>
      <c r="R3684" s="485"/>
    </row>
    <row r="3685" spans="16:18">
      <c r="P3685" s="485"/>
      <c r="Q3685" s="485"/>
      <c r="R3685" s="485"/>
    </row>
    <row r="3686" spans="16:18">
      <c r="P3686" s="485"/>
      <c r="Q3686" s="485"/>
      <c r="R3686" s="485"/>
    </row>
    <row r="3687" spans="16:18">
      <c r="P3687" s="485"/>
      <c r="Q3687" s="485"/>
      <c r="R3687" s="485"/>
    </row>
    <row r="3688" spans="16:18">
      <c r="P3688" s="485"/>
      <c r="Q3688" s="485"/>
      <c r="R3688" s="485"/>
    </row>
    <row r="3689" spans="16:18">
      <c r="P3689" s="485"/>
      <c r="Q3689" s="485"/>
      <c r="R3689" s="485"/>
    </row>
    <row r="3690" spans="16:18">
      <c r="P3690" s="485"/>
      <c r="Q3690" s="485"/>
      <c r="R3690" s="485"/>
    </row>
    <row r="3691" spans="16:18">
      <c r="P3691" s="485"/>
      <c r="Q3691" s="485"/>
      <c r="R3691" s="485"/>
    </row>
    <row r="3692" spans="16:18">
      <c r="P3692" s="485"/>
      <c r="Q3692" s="485"/>
      <c r="R3692" s="485"/>
    </row>
    <row r="3693" spans="16:18">
      <c r="P3693" s="485"/>
      <c r="Q3693" s="485"/>
      <c r="R3693" s="485"/>
    </row>
    <row r="3694" spans="16:18">
      <c r="P3694" s="485"/>
      <c r="Q3694" s="485"/>
      <c r="R3694" s="485"/>
    </row>
    <row r="3695" spans="16:18">
      <c r="P3695" s="485"/>
      <c r="Q3695" s="485"/>
      <c r="R3695" s="485"/>
    </row>
    <row r="3696" spans="16:18">
      <c r="P3696" s="485"/>
      <c r="Q3696" s="485"/>
      <c r="R3696" s="485"/>
    </row>
    <row r="3697" spans="16:18">
      <c r="P3697" s="485"/>
      <c r="Q3697" s="485"/>
      <c r="R3697" s="485"/>
    </row>
    <row r="3698" spans="16:18">
      <c r="P3698" s="485"/>
      <c r="Q3698" s="485"/>
      <c r="R3698" s="485"/>
    </row>
    <row r="3699" spans="16:18">
      <c r="P3699" s="485"/>
      <c r="Q3699" s="485"/>
      <c r="R3699" s="485"/>
    </row>
    <row r="3700" spans="16:18">
      <c r="P3700" s="485"/>
      <c r="Q3700" s="485"/>
      <c r="R3700" s="485"/>
    </row>
    <row r="3701" spans="16:18">
      <c r="P3701" s="485"/>
      <c r="Q3701" s="485"/>
      <c r="R3701" s="485"/>
    </row>
    <row r="3702" spans="16:18">
      <c r="P3702" s="485"/>
      <c r="Q3702" s="485"/>
      <c r="R3702" s="485"/>
    </row>
    <row r="3703" spans="16:18">
      <c r="P3703" s="485"/>
      <c r="Q3703" s="485"/>
      <c r="R3703" s="485"/>
    </row>
    <row r="3704" spans="16:18">
      <c r="P3704" s="485"/>
      <c r="Q3704" s="485"/>
      <c r="R3704" s="485"/>
    </row>
    <row r="3705" spans="16:18">
      <c r="P3705" s="485"/>
      <c r="Q3705" s="485"/>
      <c r="R3705" s="485"/>
    </row>
    <row r="3706" spans="16:18">
      <c r="P3706" s="485"/>
      <c r="Q3706" s="485"/>
      <c r="R3706" s="485"/>
    </row>
    <row r="3707" spans="16:18">
      <c r="P3707" s="485"/>
      <c r="Q3707" s="485"/>
      <c r="R3707" s="485"/>
    </row>
    <row r="3708" spans="16:18">
      <c r="P3708" s="485"/>
      <c r="Q3708" s="485"/>
      <c r="R3708" s="485"/>
    </row>
    <row r="3709" spans="16:18">
      <c r="P3709" s="485"/>
      <c r="Q3709" s="485"/>
      <c r="R3709" s="485"/>
    </row>
    <row r="3710" spans="16:18">
      <c r="P3710" s="485"/>
      <c r="Q3710" s="485"/>
      <c r="R3710" s="485"/>
    </row>
    <row r="3711" spans="16:18">
      <c r="P3711" s="485"/>
      <c r="Q3711" s="485"/>
      <c r="R3711" s="485"/>
    </row>
    <row r="3712" spans="16:18">
      <c r="P3712" s="485"/>
      <c r="Q3712" s="485"/>
      <c r="R3712" s="485"/>
    </row>
    <row r="3713" spans="16:18">
      <c r="P3713" s="485"/>
      <c r="Q3713" s="485"/>
      <c r="R3713" s="485"/>
    </row>
    <row r="3714" spans="16:18">
      <c r="P3714" s="485"/>
      <c r="Q3714" s="485"/>
      <c r="R3714" s="485"/>
    </row>
    <row r="3715" spans="16:18">
      <c r="P3715" s="485"/>
      <c r="Q3715" s="485"/>
      <c r="R3715" s="485"/>
    </row>
    <row r="3716" spans="16:18">
      <c r="P3716" s="485"/>
      <c r="Q3716" s="485"/>
      <c r="R3716" s="485"/>
    </row>
    <row r="3717" spans="16:18">
      <c r="P3717" s="485"/>
      <c r="Q3717" s="485"/>
      <c r="R3717" s="485"/>
    </row>
    <row r="3718" spans="16:18">
      <c r="P3718" s="485"/>
      <c r="Q3718" s="485"/>
      <c r="R3718" s="485"/>
    </row>
    <row r="3719" spans="16:18">
      <c r="P3719" s="485"/>
      <c r="Q3719" s="485"/>
      <c r="R3719" s="485"/>
    </row>
    <row r="3720" spans="16:18">
      <c r="P3720" s="485"/>
      <c r="Q3720" s="485"/>
      <c r="R3720" s="485"/>
    </row>
    <row r="3721" spans="16:18">
      <c r="P3721" s="485"/>
      <c r="Q3721" s="485"/>
      <c r="R3721" s="485"/>
    </row>
    <row r="3722" spans="16:18">
      <c r="P3722" s="485"/>
      <c r="Q3722" s="485"/>
      <c r="R3722" s="485"/>
    </row>
    <row r="3723" spans="16:18">
      <c r="P3723" s="485"/>
      <c r="Q3723" s="485"/>
      <c r="R3723" s="485"/>
    </row>
    <row r="3724" spans="16:18">
      <c r="P3724" s="485"/>
      <c r="Q3724" s="485"/>
      <c r="R3724" s="485"/>
    </row>
    <row r="3725" spans="16:18">
      <c r="P3725" s="485"/>
      <c r="Q3725" s="485"/>
      <c r="R3725" s="485"/>
    </row>
    <row r="3726" spans="16:18">
      <c r="P3726" s="485"/>
      <c r="Q3726" s="485"/>
      <c r="R3726" s="485"/>
    </row>
    <row r="3727" spans="16:18">
      <c r="P3727" s="485"/>
      <c r="Q3727" s="485"/>
      <c r="R3727" s="485"/>
    </row>
    <row r="3728" spans="16:18">
      <c r="P3728" s="485"/>
      <c r="Q3728" s="485"/>
      <c r="R3728" s="485"/>
    </row>
    <row r="3729" spans="16:18">
      <c r="P3729" s="485"/>
      <c r="Q3729" s="485"/>
      <c r="R3729" s="485"/>
    </row>
    <row r="3730" spans="16:18">
      <c r="P3730" s="485"/>
      <c r="Q3730" s="485"/>
      <c r="R3730" s="485"/>
    </row>
    <row r="3731" spans="16:18">
      <c r="P3731" s="485"/>
      <c r="Q3731" s="485"/>
      <c r="R3731" s="485"/>
    </row>
    <row r="3732" spans="16:18">
      <c r="P3732" s="485"/>
      <c r="Q3732" s="485"/>
      <c r="R3732" s="485"/>
    </row>
    <row r="3733" spans="16:18">
      <c r="P3733" s="485"/>
      <c r="Q3733" s="485"/>
      <c r="R3733" s="485"/>
    </row>
    <row r="3734" spans="16:18">
      <c r="P3734" s="485"/>
      <c r="Q3734" s="485"/>
      <c r="R3734" s="485"/>
    </row>
    <row r="3735" spans="16:18">
      <c r="P3735" s="485"/>
      <c r="Q3735" s="485"/>
      <c r="R3735" s="485"/>
    </row>
    <row r="3736" spans="16:18">
      <c r="P3736" s="485"/>
      <c r="Q3736" s="485"/>
      <c r="R3736" s="485"/>
    </row>
    <row r="3737" spans="16:18">
      <c r="P3737" s="485"/>
      <c r="Q3737" s="485"/>
      <c r="R3737" s="485"/>
    </row>
    <row r="3738" spans="16:18">
      <c r="P3738" s="485"/>
      <c r="Q3738" s="485"/>
      <c r="R3738" s="485"/>
    </row>
    <row r="3739" spans="16:18">
      <c r="P3739" s="485"/>
      <c r="Q3739" s="485"/>
      <c r="R3739" s="485"/>
    </row>
    <row r="3740" spans="16:18">
      <c r="P3740" s="485"/>
      <c r="Q3740" s="485"/>
      <c r="R3740" s="485"/>
    </row>
    <row r="3741" spans="16:18">
      <c r="P3741" s="485"/>
      <c r="Q3741" s="485"/>
      <c r="R3741" s="485"/>
    </row>
    <row r="3742" spans="16:18">
      <c r="P3742" s="485"/>
      <c r="Q3742" s="485"/>
      <c r="R3742" s="485"/>
    </row>
    <row r="3743" spans="16:18">
      <c r="P3743" s="485"/>
      <c r="Q3743" s="485"/>
      <c r="R3743" s="485"/>
    </row>
    <row r="3744" spans="16:18">
      <c r="P3744" s="485"/>
      <c r="Q3744" s="485"/>
      <c r="R3744" s="485"/>
    </row>
    <row r="3745" spans="16:18">
      <c r="P3745" s="485"/>
      <c r="Q3745" s="485"/>
      <c r="R3745" s="485"/>
    </row>
    <row r="3746" spans="16:18">
      <c r="P3746" s="485"/>
      <c r="Q3746" s="485"/>
      <c r="R3746" s="485"/>
    </row>
    <row r="3747" spans="16:18">
      <c r="P3747" s="485"/>
      <c r="Q3747" s="485"/>
      <c r="R3747" s="485"/>
    </row>
    <row r="3748" spans="16:18">
      <c r="P3748" s="485"/>
      <c r="Q3748" s="485"/>
      <c r="R3748" s="485"/>
    </row>
    <row r="3749" spans="16:18">
      <c r="P3749" s="485"/>
      <c r="Q3749" s="485"/>
      <c r="R3749" s="485"/>
    </row>
    <row r="3750" spans="16:18">
      <c r="P3750" s="485"/>
      <c r="Q3750" s="485"/>
      <c r="R3750" s="485"/>
    </row>
    <row r="3751" spans="16:18">
      <c r="P3751" s="485"/>
      <c r="Q3751" s="485"/>
      <c r="R3751" s="485"/>
    </row>
    <row r="3752" spans="16:18">
      <c r="P3752" s="485"/>
      <c r="Q3752" s="485"/>
      <c r="R3752" s="485"/>
    </row>
    <row r="3753" spans="16:18">
      <c r="P3753" s="485"/>
      <c r="Q3753" s="485"/>
      <c r="R3753" s="485"/>
    </row>
    <row r="3754" spans="16:18">
      <c r="P3754" s="485"/>
      <c r="Q3754" s="485"/>
      <c r="R3754" s="485"/>
    </row>
    <row r="3755" spans="16:18">
      <c r="P3755" s="485"/>
      <c r="Q3755" s="485"/>
      <c r="R3755" s="485"/>
    </row>
    <row r="3756" spans="16:18">
      <c r="P3756" s="485"/>
      <c r="Q3756" s="485"/>
      <c r="R3756" s="485"/>
    </row>
    <row r="3757" spans="16:18">
      <c r="P3757" s="485"/>
      <c r="Q3757" s="485"/>
      <c r="R3757" s="485"/>
    </row>
    <row r="3758" spans="16:18">
      <c r="P3758" s="485"/>
      <c r="Q3758" s="485"/>
      <c r="R3758" s="485"/>
    </row>
    <row r="3759" spans="16:18">
      <c r="P3759" s="485"/>
      <c r="Q3759" s="485"/>
      <c r="R3759" s="485"/>
    </row>
    <row r="3760" spans="16:18">
      <c r="P3760" s="485"/>
      <c r="Q3760" s="485"/>
      <c r="R3760" s="485"/>
    </row>
    <row r="3761" spans="16:18">
      <c r="P3761" s="485"/>
      <c r="Q3761" s="485"/>
      <c r="R3761" s="485"/>
    </row>
    <row r="3762" spans="16:18">
      <c r="P3762" s="485"/>
      <c r="Q3762" s="485"/>
      <c r="R3762" s="485"/>
    </row>
    <row r="3763" spans="16:18">
      <c r="P3763" s="485"/>
      <c r="Q3763" s="485"/>
      <c r="R3763" s="485"/>
    </row>
    <row r="3764" spans="16:18">
      <c r="P3764" s="485"/>
      <c r="Q3764" s="485"/>
      <c r="R3764" s="485"/>
    </row>
    <row r="3765" spans="16:18">
      <c r="P3765" s="485"/>
      <c r="Q3765" s="485"/>
      <c r="R3765" s="485"/>
    </row>
    <row r="3766" spans="16:18">
      <c r="P3766" s="485"/>
      <c r="Q3766" s="485"/>
      <c r="R3766" s="485"/>
    </row>
    <row r="3767" spans="16:18">
      <c r="P3767" s="485"/>
      <c r="Q3767" s="485"/>
      <c r="R3767" s="485"/>
    </row>
    <row r="3768" spans="16:18">
      <c r="P3768" s="485"/>
      <c r="Q3768" s="485"/>
      <c r="R3768" s="485"/>
    </row>
    <row r="3769" spans="16:18">
      <c r="P3769" s="485"/>
      <c r="Q3769" s="485"/>
      <c r="R3769" s="485"/>
    </row>
    <row r="3770" spans="16:18">
      <c r="P3770" s="485"/>
      <c r="Q3770" s="485"/>
      <c r="R3770" s="485"/>
    </row>
    <row r="3771" spans="16:18">
      <c r="P3771" s="485"/>
      <c r="Q3771" s="485"/>
      <c r="R3771" s="485"/>
    </row>
    <row r="3772" spans="16:18">
      <c r="P3772" s="485"/>
      <c r="Q3772" s="485"/>
      <c r="R3772" s="485"/>
    </row>
    <row r="3773" spans="16:18">
      <c r="P3773" s="485"/>
      <c r="Q3773" s="485"/>
      <c r="R3773" s="485"/>
    </row>
    <row r="3774" spans="16:18">
      <c r="P3774" s="485"/>
      <c r="Q3774" s="485"/>
      <c r="R3774" s="485"/>
    </row>
    <row r="3775" spans="16:18">
      <c r="P3775" s="485"/>
      <c r="Q3775" s="485"/>
      <c r="R3775" s="485"/>
    </row>
    <row r="3776" spans="16:18">
      <c r="P3776" s="485"/>
      <c r="Q3776" s="485"/>
      <c r="R3776" s="485"/>
    </row>
    <row r="3777" spans="16:18">
      <c r="P3777" s="485"/>
      <c r="Q3777" s="485"/>
      <c r="R3777" s="485"/>
    </row>
    <row r="3778" spans="16:18">
      <c r="P3778" s="485"/>
      <c r="Q3778" s="485"/>
      <c r="R3778" s="485"/>
    </row>
    <row r="3779" spans="16:18">
      <c r="P3779" s="485"/>
      <c r="Q3779" s="485"/>
      <c r="R3779" s="485"/>
    </row>
    <row r="3780" spans="16:18">
      <c r="P3780" s="485"/>
      <c r="Q3780" s="485"/>
      <c r="R3780" s="485"/>
    </row>
    <row r="3781" spans="16:18">
      <c r="P3781" s="485"/>
      <c r="Q3781" s="485"/>
      <c r="R3781" s="485"/>
    </row>
    <row r="3782" spans="16:18">
      <c r="P3782" s="485"/>
      <c r="Q3782" s="485"/>
      <c r="R3782" s="485"/>
    </row>
    <row r="3783" spans="16:18">
      <c r="P3783" s="485"/>
      <c r="Q3783" s="485"/>
      <c r="R3783" s="485"/>
    </row>
    <row r="3784" spans="16:18">
      <c r="P3784" s="485"/>
      <c r="Q3784" s="485"/>
      <c r="R3784" s="485"/>
    </row>
    <row r="3785" spans="16:18">
      <c r="P3785" s="485"/>
      <c r="Q3785" s="485"/>
      <c r="R3785" s="485"/>
    </row>
    <row r="3786" spans="16:18">
      <c r="P3786" s="485"/>
      <c r="Q3786" s="485"/>
      <c r="R3786" s="485"/>
    </row>
    <row r="3787" spans="16:18">
      <c r="P3787" s="485"/>
      <c r="Q3787" s="485"/>
      <c r="R3787" s="485"/>
    </row>
    <row r="3788" spans="16:18">
      <c r="P3788" s="485"/>
      <c r="Q3788" s="485"/>
      <c r="R3788" s="485"/>
    </row>
    <row r="3789" spans="16:18">
      <c r="P3789" s="485"/>
      <c r="Q3789" s="485"/>
      <c r="R3789" s="485"/>
    </row>
    <row r="3790" spans="16:18">
      <c r="P3790" s="485"/>
      <c r="Q3790" s="485"/>
      <c r="R3790" s="485"/>
    </row>
    <row r="3791" spans="16:18">
      <c r="P3791" s="485"/>
      <c r="Q3791" s="485"/>
      <c r="R3791" s="485"/>
    </row>
    <row r="3792" spans="16:18">
      <c r="P3792" s="485"/>
      <c r="Q3792" s="485"/>
      <c r="R3792" s="485"/>
    </row>
    <row r="3793" spans="16:18">
      <c r="P3793" s="485"/>
      <c r="Q3793" s="485"/>
      <c r="R3793" s="485"/>
    </row>
    <row r="3794" spans="16:18">
      <c r="P3794" s="485"/>
      <c r="Q3794" s="485"/>
      <c r="R3794" s="485"/>
    </row>
    <row r="3795" spans="16:18">
      <c r="P3795" s="485"/>
      <c r="Q3795" s="485"/>
      <c r="R3795" s="485"/>
    </row>
    <row r="3796" spans="16:18">
      <c r="P3796" s="485"/>
      <c r="Q3796" s="485"/>
      <c r="R3796" s="485"/>
    </row>
    <row r="3797" spans="16:18">
      <c r="P3797" s="485"/>
      <c r="Q3797" s="485"/>
      <c r="R3797" s="485"/>
    </row>
    <row r="3798" spans="16:18">
      <c r="P3798" s="485"/>
      <c r="Q3798" s="485"/>
      <c r="R3798" s="485"/>
    </row>
    <row r="3799" spans="16:18">
      <c r="P3799" s="485"/>
      <c r="Q3799" s="485"/>
      <c r="R3799" s="485"/>
    </row>
    <row r="3800" spans="16:18">
      <c r="P3800" s="485"/>
      <c r="Q3800" s="485"/>
      <c r="R3800" s="485"/>
    </row>
    <row r="3801" spans="16:18">
      <c r="P3801" s="485"/>
      <c r="Q3801" s="485"/>
      <c r="R3801" s="485"/>
    </row>
    <row r="3802" spans="16:18">
      <c r="P3802" s="485"/>
      <c r="Q3802" s="485"/>
      <c r="R3802" s="485"/>
    </row>
    <row r="3803" spans="16:18">
      <c r="P3803" s="485"/>
      <c r="Q3803" s="485"/>
      <c r="R3803" s="485"/>
    </row>
    <row r="3804" spans="16:18">
      <c r="P3804" s="485"/>
      <c r="Q3804" s="485"/>
      <c r="R3804" s="485"/>
    </row>
    <row r="3805" spans="16:18">
      <c r="P3805" s="485"/>
      <c r="Q3805" s="485"/>
      <c r="R3805" s="485"/>
    </row>
    <row r="3806" spans="16:18">
      <c r="P3806" s="485"/>
      <c r="Q3806" s="485"/>
      <c r="R3806" s="485"/>
    </row>
    <row r="3807" spans="16:18">
      <c r="P3807" s="485"/>
      <c r="Q3807" s="485"/>
      <c r="R3807" s="485"/>
    </row>
    <row r="3808" spans="16:18">
      <c r="P3808" s="485"/>
      <c r="Q3808" s="485"/>
      <c r="R3808" s="485"/>
    </row>
    <row r="3809" spans="16:18">
      <c r="P3809" s="485"/>
      <c r="Q3809" s="485"/>
      <c r="R3809" s="485"/>
    </row>
    <row r="3810" spans="16:18">
      <c r="P3810" s="485"/>
      <c r="Q3810" s="485"/>
      <c r="R3810" s="485"/>
    </row>
    <row r="3811" spans="16:18">
      <c r="P3811" s="485"/>
      <c r="Q3811" s="485"/>
      <c r="R3811" s="485"/>
    </row>
    <row r="3812" spans="16:18">
      <c r="P3812" s="485"/>
      <c r="Q3812" s="485"/>
      <c r="R3812" s="485"/>
    </row>
    <row r="3813" spans="16:18">
      <c r="P3813" s="485"/>
      <c r="Q3813" s="485"/>
      <c r="R3813" s="485"/>
    </row>
    <row r="3814" spans="16:18">
      <c r="P3814" s="485"/>
      <c r="Q3814" s="485"/>
      <c r="R3814" s="485"/>
    </row>
    <row r="3815" spans="16:18">
      <c r="P3815" s="485"/>
      <c r="Q3815" s="485"/>
      <c r="R3815" s="485"/>
    </row>
    <row r="3816" spans="16:18">
      <c r="P3816" s="485"/>
      <c r="Q3816" s="485"/>
      <c r="R3816" s="485"/>
    </row>
    <row r="3817" spans="16:18">
      <c r="P3817" s="485"/>
      <c r="Q3817" s="485"/>
      <c r="R3817" s="485"/>
    </row>
    <row r="3818" spans="16:18">
      <c r="P3818" s="485"/>
      <c r="Q3818" s="485"/>
      <c r="R3818" s="485"/>
    </row>
    <row r="3819" spans="16:18">
      <c r="P3819" s="485"/>
      <c r="Q3819" s="485"/>
      <c r="R3819" s="485"/>
    </row>
    <row r="3820" spans="16:18">
      <c r="P3820" s="485"/>
      <c r="Q3820" s="485"/>
      <c r="R3820" s="485"/>
    </row>
    <row r="3821" spans="16:18">
      <c r="P3821" s="485"/>
      <c r="Q3821" s="485"/>
      <c r="R3821" s="485"/>
    </row>
    <row r="3822" spans="16:18">
      <c r="P3822" s="485"/>
      <c r="Q3822" s="485"/>
      <c r="R3822" s="485"/>
    </row>
    <row r="3823" spans="16:18">
      <c r="P3823" s="485"/>
      <c r="Q3823" s="485"/>
      <c r="R3823" s="485"/>
    </row>
    <row r="3824" spans="16:18">
      <c r="P3824" s="485"/>
      <c r="Q3824" s="485"/>
      <c r="R3824" s="485"/>
    </row>
    <row r="3825" spans="16:18">
      <c r="P3825" s="485"/>
      <c r="Q3825" s="485"/>
      <c r="R3825" s="485"/>
    </row>
    <row r="3826" spans="16:18">
      <c r="P3826" s="485"/>
      <c r="Q3826" s="485"/>
      <c r="R3826" s="485"/>
    </row>
    <row r="3827" spans="16:18">
      <c r="P3827" s="485"/>
      <c r="Q3827" s="485"/>
      <c r="R3827" s="485"/>
    </row>
    <row r="3828" spans="16:18">
      <c r="P3828" s="485"/>
      <c r="Q3828" s="485"/>
      <c r="R3828" s="485"/>
    </row>
    <row r="3829" spans="16:18">
      <c r="P3829" s="485"/>
      <c r="Q3829" s="485"/>
      <c r="R3829" s="485"/>
    </row>
    <row r="3830" spans="16:18">
      <c r="P3830" s="485"/>
      <c r="Q3830" s="485"/>
      <c r="R3830" s="485"/>
    </row>
    <row r="3831" spans="16:18">
      <c r="P3831" s="485"/>
      <c r="Q3831" s="485"/>
      <c r="R3831" s="485"/>
    </row>
    <row r="3832" spans="16:18">
      <c r="P3832" s="485"/>
      <c r="Q3832" s="485"/>
      <c r="R3832" s="485"/>
    </row>
    <row r="3833" spans="16:18">
      <c r="P3833" s="485"/>
      <c r="Q3833" s="485"/>
      <c r="R3833" s="485"/>
    </row>
    <row r="3834" spans="16:18">
      <c r="P3834" s="485"/>
      <c r="Q3834" s="485"/>
      <c r="R3834" s="485"/>
    </row>
    <row r="3835" spans="16:18">
      <c r="P3835" s="485"/>
      <c r="Q3835" s="485"/>
      <c r="R3835" s="485"/>
    </row>
    <row r="3836" spans="16:18">
      <c r="P3836" s="485"/>
      <c r="Q3836" s="485"/>
      <c r="R3836" s="485"/>
    </row>
    <row r="3837" spans="16:18">
      <c r="P3837" s="485"/>
      <c r="Q3837" s="485"/>
      <c r="R3837" s="485"/>
    </row>
    <row r="3838" spans="16:18">
      <c r="P3838" s="485"/>
      <c r="Q3838" s="485"/>
      <c r="R3838" s="485"/>
    </row>
    <row r="3839" spans="16:18">
      <c r="P3839" s="485"/>
      <c r="Q3839" s="485"/>
      <c r="R3839" s="485"/>
    </row>
    <row r="3840" spans="16:18">
      <c r="P3840" s="485"/>
      <c r="Q3840" s="485"/>
      <c r="R3840" s="485"/>
    </row>
    <row r="3841" spans="16:18">
      <c r="P3841" s="485"/>
      <c r="Q3841" s="485"/>
      <c r="R3841" s="485"/>
    </row>
    <row r="3842" spans="16:18">
      <c r="P3842" s="485"/>
      <c r="Q3842" s="485"/>
      <c r="R3842" s="485"/>
    </row>
    <row r="3843" spans="16:18">
      <c r="P3843" s="485"/>
      <c r="Q3843" s="485"/>
      <c r="R3843" s="485"/>
    </row>
    <row r="3844" spans="16:18">
      <c r="P3844" s="485"/>
      <c r="Q3844" s="485"/>
      <c r="R3844" s="485"/>
    </row>
    <row r="3845" spans="16:18">
      <c r="P3845" s="485"/>
      <c r="Q3845" s="485"/>
      <c r="R3845" s="485"/>
    </row>
    <row r="3846" spans="16:18">
      <c r="P3846" s="485"/>
      <c r="Q3846" s="485"/>
      <c r="R3846" s="485"/>
    </row>
    <row r="3847" spans="16:18">
      <c r="P3847" s="485"/>
      <c r="Q3847" s="485"/>
      <c r="R3847" s="485"/>
    </row>
    <row r="3848" spans="16:18">
      <c r="P3848" s="485"/>
      <c r="Q3848" s="485"/>
      <c r="R3848" s="485"/>
    </row>
    <row r="3849" spans="16:18">
      <c r="P3849" s="485"/>
      <c r="Q3849" s="485"/>
      <c r="R3849" s="485"/>
    </row>
    <row r="3850" spans="16:18">
      <c r="P3850" s="485"/>
      <c r="Q3850" s="485"/>
      <c r="R3850" s="485"/>
    </row>
    <row r="3851" spans="16:18">
      <c r="P3851" s="485"/>
      <c r="Q3851" s="485"/>
      <c r="R3851" s="485"/>
    </row>
    <row r="3852" spans="16:18">
      <c r="P3852" s="485"/>
      <c r="Q3852" s="485"/>
      <c r="R3852" s="485"/>
    </row>
    <row r="3853" spans="16:18">
      <c r="P3853" s="485"/>
      <c r="Q3853" s="485"/>
      <c r="R3853" s="485"/>
    </row>
    <row r="3854" spans="16:18">
      <c r="P3854" s="485"/>
      <c r="Q3854" s="485"/>
      <c r="R3854" s="485"/>
    </row>
    <row r="3855" spans="16:18">
      <c r="P3855" s="485"/>
      <c r="Q3855" s="485"/>
      <c r="R3855" s="485"/>
    </row>
    <row r="3856" spans="16:18">
      <c r="P3856" s="485"/>
      <c r="Q3856" s="485"/>
      <c r="R3856" s="485"/>
    </row>
    <row r="3857" spans="16:18">
      <c r="P3857" s="485"/>
      <c r="Q3857" s="485"/>
      <c r="R3857" s="485"/>
    </row>
    <row r="3858" spans="16:18">
      <c r="P3858" s="485"/>
      <c r="Q3858" s="485"/>
      <c r="R3858" s="485"/>
    </row>
    <row r="3859" spans="16:18">
      <c r="P3859" s="485"/>
      <c r="Q3859" s="485"/>
      <c r="R3859" s="485"/>
    </row>
    <row r="3860" spans="16:18">
      <c r="P3860" s="485"/>
      <c r="Q3860" s="485"/>
      <c r="R3860" s="485"/>
    </row>
    <row r="3861" spans="16:18">
      <c r="P3861" s="485"/>
      <c r="Q3861" s="485"/>
      <c r="R3861" s="485"/>
    </row>
    <row r="3862" spans="16:18">
      <c r="P3862" s="485"/>
      <c r="Q3862" s="485"/>
      <c r="R3862" s="485"/>
    </row>
    <row r="3863" spans="16:18">
      <c r="P3863" s="485"/>
      <c r="Q3863" s="485"/>
      <c r="R3863" s="485"/>
    </row>
    <row r="3864" spans="16:18">
      <c r="P3864" s="485"/>
      <c r="Q3864" s="485"/>
      <c r="R3864" s="485"/>
    </row>
    <row r="3865" spans="16:18">
      <c r="P3865" s="485"/>
      <c r="Q3865" s="485"/>
      <c r="R3865" s="485"/>
    </row>
    <row r="3866" spans="16:18">
      <c r="P3866" s="485"/>
      <c r="Q3866" s="485"/>
      <c r="R3866" s="485"/>
    </row>
    <row r="3867" spans="16:18">
      <c r="P3867" s="485"/>
      <c r="Q3867" s="485"/>
      <c r="R3867" s="485"/>
    </row>
    <row r="3868" spans="16:18">
      <c r="P3868" s="485"/>
      <c r="Q3868" s="485"/>
      <c r="R3868" s="485"/>
    </row>
    <row r="3869" spans="16:18">
      <c r="P3869" s="485"/>
      <c r="Q3869" s="485"/>
      <c r="R3869" s="485"/>
    </row>
    <row r="3870" spans="16:18">
      <c r="P3870" s="485"/>
      <c r="Q3870" s="485"/>
      <c r="R3870" s="485"/>
    </row>
    <row r="3871" spans="16:18">
      <c r="P3871" s="485"/>
      <c r="Q3871" s="485"/>
      <c r="R3871" s="485"/>
    </row>
    <row r="3872" spans="16:18">
      <c r="P3872" s="485"/>
      <c r="Q3872" s="485"/>
      <c r="R3872" s="485"/>
    </row>
    <row r="3873" spans="16:18">
      <c r="P3873" s="485"/>
      <c r="Q3873" s="485"/>
      <c r="R3873" s="485"/>
    </row>
    <row r="3874" spans="16:18">
      <c r="P3874" s="485"/>
      <c r="Q3874" s="485"/>
      <c r="R3874" s="485"/>
    </row>
    <row r="3875" spans="16:18">
      <c r="P3875" s="485"/>
      <c r="Q3875" s="485"/>
      <c r="R3875" s="485"/>
    </row>
    <row r="3876" spans="16:18">
      <c r="P3876" s="485"/>
      <c r="Q3876" s="485"/>
      <c r="R3876" s="485"/>
    </row>
    <row r="3877" spans="16:18">
      <c r="P3877" s="485"/>
      <c r="Q3877" s="485"/>
      <c r="R3877" s="485"/>
    </row>
    <row r="3878" spans="16:18">
      <c r="P3878" s="485"/>
      <c r="Q3878" s="485"/>
      <c r="R3878" s="485"/>
    </row>
    <row r="3879" spans="16:18">
      <c r="P3879" s="485"/>
      <c r="Q3879" s="485"/>
      <c r="R3879" s="485"/>
    </row>
    <row r="3880" spans="16:18">
      <c r="P3880" s="485"/>
      <c r="Q3880" s="485"/>
      <c r="R3880" s="485"/>
    </row>
    <row r="3881" spans="16:18">
      <c r="P3881" s="485"/>
      <c r="Q3881" s="485"/>
      <c r="R3881" s="485"/>
    </row>
    <row r="3882" spans="16:18">
      <c r="P3882" s="485"/>
      <c r="Q3882" s="485"/>
      <c r="R3882" s="485"/>
    </row>
    <row r="3883" spans="16:18">
      <c r="P3883" s="485"/>
      <c r="Q3883" s="485"/>
      <c r="R3883" s="485"/>
    </row>
    <row r="3884" spans="16:18">
      <c r="P3884" s="485"/>
      <c r="Q3884" s="485"/>
      <c r="R3884" s="485"/>
    </row>
    <row r="3885" spans="16:18">
      <c r="P3885" s="485"/>
      <c r="Q3885" s="485"/>
      <c r="R3885" s="485"/>
    </row>
    <row r="3886" spans="16:18">
      <c r="P3886" s="485"/>
      <c r="Q3886" s="485"/>
      <c r="R3886" s="485"/>
    </row>
    <row r="3887" spans="16:18">
      <c r="P3887" s="485"/>
      <c r="Q3887" s="485"/>
      <c r="R3887" s="485"/>
    </row>
    <row r="3888" spans="16:18">
      <c r="P3888" s="485"/>
      <c r="Q3888" s="485"/>
      <c r="R3888" s="485"/>
    </row>
    <row r="3889" spans="16:18">
      <c r="P3889" s="485"/>
      <c r="Q3889" s="485"/>
      <c r="R3889" s="485"/>
    </row>
    <row r="3890" spans="16:18">
      <c r="P3890" s="485"/>
      <c r="Q3890" s="485"/>
      <c r="R3890" s="485"/>
    </row>
    <row r="3891" spans="16:18">
      <c r="P3891" s="485"/>
      <c r="Q3891" s="485"/>
      <c r="R3891" s="485"/>
    </row>
    <row r="3892" spans="16:18">
      <c r="P3892" s="485"/>
      <c r="Q3892" s="485"/>
      <c r="R3892" s="485"/>
    </row>
    <row r="3893" spans="16:18">
      <c r="P3893" s="485"/>
      <c r="Q3893" s="485"/>
      <c r="R3893" s="485"/>
    </row>
    <row r="3894" spans="16:18">
      <c r="P3894" s="485"/>
      <c r="Q3894" s="485"/>
      <c r="R3894" s="485"/>
    </row>
    <row r="3895" spans="16:18">
      <c r="P3895" s="485"/>
      <c r="Q3895" s="485"/>
      <c r="R3895" s="485"/>
    </row>
    <row r="3896" spans="16:18">
      <c r="P3896" s="485"/>
      <c r="Q3896" s="485"/>
      <c r="R3896" s="485"/>
    </row>
    <row r="3897" spans="16:18">
      <c r="P3897" s="485"/>
      <c r="Q3897" s="485"/>
      <c r="R3897" s="485"/>
    </row>
    <row r="3898" spans="16:18">
      <c r="P3898" s="485"/>
      <c r="Q3898" s="485"/>
      <c r="R3898" s="485"/>
    </row>
    <row r="3899" spans="16:18">
      <c r="P3899" s="485"/>
      <c r="Q3899" s="485"/>
      <c r="R3899" s="485"/>
    </row>
    <row r="3900" spans="16:18">
      <c r="P3900" s="485"/>
      <c r="Q3900" s="485"/>
      <c r="R3900" s="485"/>
    </row>
    <row r="3901" spans="16:18">
      <c r="P3901" s="485"/>
      <c r="Q3901" s="485"/>
      <c r="R3901" s="485"/>
    </row>
    <row r="3902" spans="16:18">
      <c r="P3902" s="485"/>
      <c r="Q3902" s="485"/>
      <c r="R3902" s="485"/>
    </row>
    <row r="3903" spans="16:18">
      <c r="P3903" s="485"/>
      <c r="Q3903" s="485"/>
      <c r="R3903" s="485"/>
    </row>
    <row r="3904" spans="16:18">
      <c r="P3904" s="485"/>
      <c r="Q3904" s="485"/>
      <c r="R3904" s="485"/>
    </row>
    <row r="3905" spans="16:18">
      <c r="P3905" s="485"/>
      <c r="Q3905" s="485"/>
      <c r="R3905" s="485"/>
    </row>
    <row r="3906" spans="16:18">
      <c r="P3906" s="485"/>
      <c r="Q3906" s="485"/>
      <c r="R3906" s="485"/>
    </row>
    <row r="3907" spans="16:18">
      <c r="P3907" s="485"/>
      <c r="Q3907" s="485"/>
      <c r="R3907" s="485"/>
    </row>
    <row r="3908" spans="16:18">
      <c r="P3908" s="485"/>
      <c r="Q3908" s="485"/>
      <c r="R3908" s="485"/>
    </row>
    <row r="3909" spans="16:18">
      <c r="P3909" s="485"/>
      <c r="Q3909" s="485"/>
      <c r="R3909" s="485"/>
    </row>
    <row r="3910" spans="16:18">
      <c r="P3910" s="485"/>
      <c r="Q3910" s="485"/>
      <c r="R3910" s="485"/>
    </row>
    <row r="3911" spans="16:18">
      <c r="P3911" s="485"/>
      <c r="Q3911" s="485"/>
      <c r="R3911" s="485"/>
    </row>
    <row r="3912" spans="16:18">
      <c r="P3912" s="485"/>
      <c r="Q3912" s="485"/>
      <c r="R3912" s="485"/>
    </row>
    <row r="3913" spans="16:18">
      <c r="P3913" s="485"/>
      <c r="Q3913" s="485"/>
      <c r="R3913" s="485"/>
    </row>
    <row r="3914" spans="16:18">
      <c r="P3914" s="485"/>
      <c r="Q3914" s="485"/>
      <c r="R3914" s="485"/>
    </row>
    <row r="3915" spans="16:18">
      <c r="P3915" s="485"/>
      <c r="Q3915" s="485"/>
      <c r="R3915" s="485"/>
    </row>
    <row r="3916" spans="16:18">
      <c r="P3916" s="485"/>
      <c r="Q3916" s="485"/>
      <c r="R3916" s="485"/>
    </row>
    <row r="3917" spans="16:18">
      <c r="P3917" s="485"/>
      <c r="Q3917" s="485"/>
      <c r="R3917" s="485"/>
    </row>
    <row r="3918" spans="16:18">
      <c r="P3918" s="485"/>
      <c r="Q3918" s="485"/>
      <c r="R3918" s="485"/>
    </row>
    <row r="3919" spans="16:18">
      <c r="P3919" s="485"/>
      <c r="Q3919" s="485"/>
      <c r="R3919" s="485"/>
    </row>
    <row r="3920" spans="16:18">
      <c r="P3920" s="485"/>
      <c r="Q3920" s="485"/>
      <c r="R3920" s="485"/>
    </row>
    <row r="3921" spans="16:18">
      <c r="P3921" s="485"/>
      <c r="Q3921" s="485"/>
      <c r="R3921" s="485"/>
    </row>
    <row r="3922" spans="16:18">
      <c r="P3922" s="485"/>
      <c r="Q3922" s="485"/>
      <c r="R3922" s="485"/>
    </row>
    <row r="3923" spans="16:18">
      <c r="P3923" s="485"/>
      <c r="Q3923" s="485"/>
      <c r="R3923" s="485"/>
    </row>
    <row r="3924" spans="16:18">
      <c r="P3924" s="485"/>
      <c r="Q3924" s="485"/>
      <c r="R3924" s="485"/>
    </row>
    <row r="3925" spans="16:18">
      <c r="P3925" s="485"/>
      <c r="Q3925" s="485"/>
      <c r="R3925" s="485"/>
    </row>
    <row r="3926" spans="16:18">
      <c r="P3926" s="485"/>
      <c r="Q3926" s="485"/>
      <c r="R3926" s="485"/>
    </row>
    <row r="3927" spans="16:18">
      <c r="P3927" s="485"/>
      <c r="Q3927" s="485"/>
      <c r="R3927" s="485"/>
    </row>
    <row r="3928" spans="16:18">
      <c r="P3928" s="485"/>
      <c r="Q3928" s="485"/>
      <c r="R3928" s="485"/>
    </row>
    <row r="3929" spans="16:18">
      <c r="P3929" s="485"/>
      <c r="Q3929" s="485"/>
      <c r="R3929" s="485"/>
    </row>
    <row r="3930" spans="16:18">
      <c r="P3930" s="485"/>
      <c r="Q3930" s="485"/>
      <c r="R3930" s="485"/>
    </row>
    <row r="3931" spans="16:18">
      <c r="P3931" s="485"/>
      <c r="Q3931" s="485"/>
      <c r="R3931" s="485"/>
    </row>
    <row r="3932" spans="16:18">
      <c r="P3932" s="485"/>
      <c r="Q3932" s="485"/>
      <c r="R3932" s="485"/>
    </row>
    <row r="3933" spans="16:18">
      <c r="P3933" s="485"/>
      <c r="Q3933" s="485"/>
      <c r="R3933" s="485"/>
    </row>
    <row r="3934" spans="16:18">
      <c r="P3934" s="485"/>
      <c r="Q3934" s="485"/>
      <c r="R3934" s="485"/>
    </row>
    <row r="3935" spans="16:18">
      <c r="P3935" s="485"/>
      <c r="Q3935" s="485"/>
      <c r="R3935" s="485"/>
    </row>
    <row r="3936" spans="16:18">
      <c r="P3936" s="485"/>
      <c r="Q3936" s="485"/>
      <c r="R3936" s="485"/>
    </row>
    <row r="3937" spans="16:18">
      <c r="P3937" s="485"/>
      <c r="Q3937" s="485"/>
      <c r="R3937" s="485"/>
    </row>
    <row r="3938" spans="16:18">
      <c r="P3938" s="485"/>
      <c r="Q3938" s="485"/>
      <c r="R3938" s="485"/>
    </row>
    <row r="3939" spans="16:18">
      <c r="P3939" s="485"/>
      <c r="Q3939" s="485"/>
      <c r="R3939" s="485"/>
    </row>
    <row r="3940" spans="16:18">
      <c r="P3940" s="485"/>
      <c r="Q3940" s="485"/>
      <c r="R3940" s="485"/>
    </row>
    <row r="3941" spans="16:18">
      <c r="P3941" s="485"/>
      <c r="Q3941" s="485"/>
      <c r="R3941" s="485"/>
    </row>
    <row r="3942" spans="16:18">
      <c r="P3942" s="485"/>
      <c r="Q3942" s="485"/>
      <c r="R3942" s="485"/>
    </row>
    <row r="3943" spans="16:18">
      <c r="P3943" s="485"/>
      <c r="Q3943" s="485"/>
      <c r="R3943" s="485"/>
    </row>
    <row r="3944" spans="16:18">
      <c r="P3944" s="485"/>
      <c r="Q3944" s="485"/>
      <c r="R3944" s="485"/>
    </row>
    <row r="3945" spans="16:18">
      <c r="P3945" s="485"/>
      <c r="Q3945" s="485"/>
      <c r="R3945" s="485"/>
    </row>
    <row r="3946" spans="16:18">
      <c r="P3946" s="485"/>
      <c r="Q3946" s="485"/>
      <c r="R3946" s="485"/>
    </row>
    <row r="3947" spans="16:18">
      <c r="P3947" s="485"/>
      <c r="Q3947" s="485"/>
      <c r="R3947" s="485"/>
    </row>
    <row r="3948" spans="16:18">
      <c r="P3948" s="485"/>
      <c r="Q3948" s="485"/>
      <c r="R3948" s="485"/>
    </row>
    <row r="3949" spans="16:18">
      <c r="P3949" s="485"/>
      <c r="Q3949" s="485"/>
      <c r="R3949" s="485"/>
    </row>
    <row r="3950" spans="16:18">
      <c r="P3950" s="485"/>
      <c r="Q3950" s="485"/>
      <c r="R3950" s="485"/>
    </row>
    <row r="3951" spans="16:18">
      <c r="P3951" s="485"/>
      <c r="Q3951" s="485"/>
      <c r="R3951" s="485"/>
    </row>
    <row r="3952" spans="16:18">
      <c r="P3952" s="485"/>
      <c r="Q3952" s="485"/>
      <c r="R3952" s="485"/>
    </row>
    <row r="3953" spans="16:18">
      <c r="P3953" s="485"/>
      <c r="Q3953" s="485"/>
      <c r="R3953" s="485"/>
    </row>
    <row r="3954" spans="16:18">
      <c r="P3954" s="485"/>
      <c r="Q3954" s="485"/>
      <c r="R3954" s="485"/>
    </row>
    <row r="3955" spans="16:18">
      <c r="P3955" s="485"/>
      <c r="Q3955" s="485"/>
      <c r="R3955" s="485"/>
    </row>
    <row r="3956" spans="16:18">
      <c r="P3956" s="485"/>
      <c r="Q3956" s="485"/>
      <c r="R3956" s="485"/>
    </row>
    <row r="3957" spans="16:18">
      <c r="P3957" s="485"/>
      <c r="Q3957" s="485"/>
      <c r="R3957" s="485"/>
    </row>
    <row r="3958" spans="16:18">
      <c r="P3958" s="485"/>
      <c r="Q3958" s="485"/>
      <c r="R3958" s="485"/>
    </row>
    <row r="3959" spans="16:18">
      <c r="P3959" s="485"/>
      <c r="Q3959" s="485"/>
      <c r="R3959" s="485"/>
    </row>
    <row r="3960" spans="16:18">
      <c r="P3960" s="485"/>
      <c r="Q3960" s="485"/>
      <c r="R3960" s="485"/>
    </row>
    <row r="3961" spans="16:18">
      <c r="P3961" s="485"/>
      <c r="Q3961" s="485"/>
      <c r="R3961" s="485"/>
    </row>
    <row r="3962" spans="16:18">
      <c r="P3962" s="485"/>
      <c r="Q3962" s="485"/>
      <c r="R3962" s="485"/>
    </row>
    <row r="3963" spans="16:18">
      <c r="P3963" s="485"/>
      <c r="Q3963" s="485"/>
      <c r="R3963" s="485"/>
    </row>
    <row r="3964" spans="16:18">
      <c r="P3964" s="485"/>
      <c r="Q3964" s="485"/>
      <c r="R3964" s="485"/>
    </row>
    <row r="3965" spans="16:18">
      <c r="P3965" s="485"/>
      <c r="Q3965" s="485"/>
      <c r="R3965" s="485"/>
    </row>
    <row r="3966" spans="16:18">
      <c r="P3966" s="485"/>
      <c r="Q3966" s="485"/>
      <c r="R3966" s="485"/>
    </row>
    <row r="3967" spans="16:18">
      <c r="P3967" s="485"/>
      <c r="Q3967" s="485"/>
      <c r="R3967" s="485"/>
    </row>
    <row r="3968" spans="16:18">
      <c r="P3968" s="485"/>
      <c r="Q3968" s="485"/>
      <c r="R3968" s="485"/>
    </row>
    <row r="3969" spans="16:18">
      <c r="P3969" s="485"/>
      <c r="Q3969" s="485"/>
      <c r="R3969" s="485"/>
    </row>
    <row r="3970" spans="16:18">
      <c r="P3970" s="485"/>
      <c r="Q3970" s="485"/>
      <c r="R3970" s="485"/>
    </row>
    <row r="3971" spans="16:18">
      <c r="P3971" s="485"/>
      <c r="Q3971" s="485"/>
      <c r="R3971" s="485"/>
    </row>
    <row r="3972" spans="16:18">
      <c r="P3972" s="485"/>
      <c r="Q3972" s="485"/>
      <c r="R3972" s="485"/>
    </row>
    <row r="3973" spans="16:18">
      <c r="P3973" s="485"/>
      <c r="Q3973" s="485"/>
      <c r="R3973" s="485"/>
    </row>
    <row r="3974" spans="16:18">
      <c r="P3974" s="485"/>
      <c r="Q3974" s="485"/>
      <c r="R3974" s="485"/>
    </row>
    <row r="3975" spans="16:18">
      <c r="P3975" s="485"/>
      <c r="Q3975" s="485"/>
      <c r="R3975" s="485"/>
    </row>
    <row r="3976" spans="16:18">
      <c r="P3976" s="485"/>
      <c r="Q3976" s="485"/>
      <c r="R3976" s="485"/>
    </row>
    <row r="3977" spans="16:18">
      <c r="P3977" s="485"/>
      <c r="Q3977" s="485"/>
      <c r="R3977" s="485"/>
    </row>
    <row r="3978" spans="16:18">
      <c r="P3978" s="485"/>
      <c r="Q3978" s="485"/>
      <c r="R3978" s="485"/>
    </row>
    <row r="3979" spans="16:18">
      <c r="P3979" s="485"/>
      <c r="Q3979" s="485"/>
      <c r="R3979" s="485"/>
    </row>
    <row r="3980" spans="16:18">
      <c r="P3980" s="485"/>
      <c r="Q3980" s="485"/>
      <c r="R3980" s="485"/>
    </row>
    <row r="3981" spans="16:18">
      <c r="P3981" s="485"/>
      <c r="Q3981" s="485"/>
      <c r="R3981" s="485"/>
    </row>
    <row r="3982" spans="16:18">
      <c r="P3982" s="485"/>
      <c r="Q3982" s="485"/>
      <c r="R3982" s="485"/>
    </row>
    <row r="3983" spans="16:18">
      <c r="P3983" s="485"/>
      <c r="Q3983" s="485"/>
      <c r="R3983" s="485"/>
    </row>
    <row r="3984" spans="16:18">
      <c r="P3984" s="485"/>
      <c r="Q3984" s="485"/>
      <c r="R3984" s="485"/>
    </row>
    <row r="3985" spans="16:18">
      <c r="P3985" s="485"/>
      <c r="Q3985" s="485"/>
      <c r="R3985" s="485"/>
    </row>
    <row r="3986" spans="16:18">
      <c r="P3986" s="485"/>
      <c r="Q3986" s="485"/>
      <c r="R3986" s="485"/>
    </row>
    <row r="3987" spans="16:18">
      <c r="P3987" s="485"/>
      <c r="Q3987" s="485"/>
      <c r="R3987" s="485"/>
    </row>
    <row r="3988" spans="16:18">
      <c r="P3988" s="485"/>
      <c r="Q3988" s="485"/>
      <c r="R3988" s="485"/>
    </row>
    <row r="3989" spans="16:18">
      <c r="P3989" s="485"/>
      <c r="Q3989" s="485"/>
      <c r="R3989" s="485"/>
    </row>
    <row r="3990" spans="16:18">
      <c r="P3990" s="485"/>
      <c r="Q3990" s="485"/>
      <c r="R3990" s="485"/>
    </row>
    <row r="3991" spans="16:18">
      <c r="P3991" s="485"/>
      <c r="Q3991" s="485"/>
      <c r="R3991" s="485"/>
    </row>
    <row r="3992" spans="16:18">
      <c r="P3992" s="485"/>
      <c r="Q3992" s="485"/>
      <c r="R3992" s="485"/>
    </row>
    <row r="3993" spans="16:18">
      <c r="P3993" s="485"/>
      <c r="Q3993" s="485"/>
      <c r="R3993" s="485"/>
    </row>
    <row r="3994" spans="16:18">
      <c r="P3994" s="485"/>
      <c r="Q3994" s="485"/>
      <c r="R3994" s="485"/>
    </row>
    <row r="3995" spans="16:18">
      <c r="P3995" s="485"/>
      <c r="Q3995" s="485"/>
      <c r="R3995" s="485"/>
    </row>
    <row r="3996" spans="16:18">
      <c r="P3996" s="485"/>
      <c r="Q3996" s="485"/>
      <c r="R3996" s="485"/>
    </row>
    <row r="3997" spans="16:18">
      <c r="P3997" s="485"/>
      <c r="Q3997" s="485"/>
      <c r="R3997" s="485"/>
    </row>
    <row r="3998" spans="16:18">
      <c r="P3998" s="485"/>
      <c r="Q3998" s="485"/>
      <c r="R3998" s="485"/>
    </row>
    <row r="3999" spans="16:18">
      <c r="P3999" s="485"/>
      <c r="Q3999" s="485"/>
      <c r="R3999" s="485"/>
    </row>
    <row r="4000" spans="16:18">
      <c r="P4000" s="485"/>
      <c r="Q4000" s="485"/>
      <c r="R4000" s="485"/>
    </row>
    <row r="4001" spans="16:18">
      <c r="P4001" s="485"/>
      <c r="Q4001" s="485"/>
      <c r="R4001" s="485"/>
    </row>
    <row r="4002" spans="16:18">
      <c r="P4002" s="485"/>
      <c r="Q4002" s="485"/>
      <c r="R4002" s="485"/>
    </row>
    <row r="4003" spans="16:18">
      <c r="P4003" s="485"/>
      <c r="Q4003" s="485"/>
      <c r="R4003" s="485"/>
    </row>
    <row r="4004" spans="16:18">
      <c r="P4004" s="485"/>
      <c r="Q4004" s="485"/>
      <c r="R4004" s="485"/>
    </row>
    <row r="4005" spans="16:18">
      <c r="P4005" s="485"/>
      <c r="Q4005" s="485"/>
      <c r="R4005" s="485"/>
    </row>
    <row r="4006" spans="16:18">
      <c r="P4006" s="485"/>
      <c r="Q4006" s="485"/>
      <c r="R4006" s="485"/>
    </row>
    <row r="4007" spans="16:18">
      <c r="P4007" s="485"/>
      <c r="Q4007" s="485"/>
      <c r="R4007" s="485"/>
    </row>
    <row r="4008" spans="16:18">
      <c r="P4008" s="485"/>
      <c r="Q4008" s="485"/>
      <c r="R4008" s="485"/>
    </row>
    <row r="4009" spans="16:18">
      <c r="P4009" s="485"/>
      <c r="Q4009" s="485"/>
      <c r="R4009" s="485"/>
    </row>
    <row r="4010" spans="16:18">
      <c r="P4010" s="485"/>
      <c r="Q4010" s="485"/>
      <c r="R4010" s="485"/>
    </row>
    <row r="4011" spans="16:18">
      <c r="P4011" s="485"/>
      <c r="Q4011" s="485"/>
      <c r="R4011" s="485"/>
    </row>
    <row r="4012" spans="16:18">
      <c r="P4012" s="485"/>
      <c r="Q4012" s="485"/>
      <c r="R4012" s="485"/>
    </row>
    <row r="4013" spans="16:18">
      <c r="P4013" s="485"/>
      <c r="Q4013" s="485"/>
      <c r="R4013" s="485"/>
    </row>
    <row r="4014" spans="16:18">
      <c r="P4014" s="485"/>
      <c r="Q4014" s="485"/>
      <c r="R4014" s="485"/>
    </row>
    <row r="4015" spans="16:18">
      <c r="P4015" s="485"/>
      <c r="Q4015" s="485"/>
      <c r="R4015" s="485"/>
    </row>
    <row r="4016" spans="16:18">
      <c r="P4016" s="485"/>
      <c r="Q4016" s="485"/>
      <c r="R4016" s="485"/>
    </row>
    <row r="4017" spans="16:18">
      <c r="P4017" s="485"/>
      <c r="Q4017" s="485"/>
      <c r="R4017" s="485"/>
    </row>
    <row r="4018" spans="16:18">
      <c r="P4018" s="485"/>
      <c r="Q4018" s="485"/>
      <c r="R4018" s="485"/>
    </row>
    <row r="4019" spans="16:18">
      <c r="P4019" s="485"/>
      <c r="Q4019" s="485"/>
      <c r="R4019" s="485"/>
    </row>
    <row r="4020" spans="16:18">
      <c r="P4020" s="485"/>
      <c r="Q4020" s="485"/>
      <c r="R4020" s="485"/>
    </row>
    <row r="4021" spans="16:18">
      <c r="P4021" s="485"/>
      <c r="Q4021" s="485"/>
      <c r="R4021" s="485"/>
    </row>
    <row r="4022" spans="16:18">
      <c r="P4022" s="485"/>
      <c r="Q4022" s="485"/>
      <c r="R4022" s="485"/>
    </row>
    <row r="4023" spans="16:18">
      <c r="P4023" s="485"/>
      <c r="Q4023" s="485"/>
      <c r="R4023" s="485"/>
    </row>
    <row r="4024" spans="16:18">
      <c r="P4024" s="485"/>
      <c r="Q4024" s="485"/>
      <c r="R4024" s="485"/>
    </row>
    <row r="4025" spans="16:18">
      <c r="P4025" s="485"/>
      <c r="Q4025" s="485"/>
      <c r="R4025" s="485"/>
    </row>
    <row r="4026" spans="16:18">
      <c r="P4026" s="485"/>
      <c r="Q4026" s="485"/>
      <c r="R4026" s="485"/>
    </row>
    <row r="4027" spans="16:18">
      <c r="P4027" s="485"/>
      <c r="Q4027" s="485"/>
      <c r="R4027" s="485"/>
    </row>
    <row r="4028" spans="16:18">
      <c r="P4028" s="485"/>
      <c r="Q4028" s="485"/>
      <c r="R4028" s="485"/>
    </row>
    <row r="4029" spans="16:18">
      <c r="P4029" s="485"/>
      <c r="Q4029" s="485"/>
      <c r="R4029" s="485"/>
    </row>
    <row r="4030" spans="16:18">
      <c r="P4030" s="485"/>
      <c r="Q4030" s="485"/>
      <c r="R4030" s="485"/>
    </row>
    <row r="4031" spans="16:18">
      <c r="P4031" s="485"/>
      <c r="Q4031" s="485"/>
      <c r="R4031" s="485"/>
    </row>
    <row r="4032" spans="16:18">
      <c r="P4032" s="485"/>
      <c r="Q4032" s="485"/>
      <c r="R4032" s="485"/>
    </row>
    <row r="4033" spans="16:18">
      <c r="P4033" s="485"/>
      <c r="Q4033" s="485"/>
      <c r="R4033" s="485"/>
    </row>
    <row r="4034" spans="16:18">
      <c r="P4034" s="485"/>
      <c r="Q4034" s="485"/>
      <c r="R4034" s="485"/>
    </row>
    <row r="4035" spans="16:18">
      <c r="P4035" s="485"/>
      <c r="Q4035" s="485"/>
      <c r="R4035" s="485"/>
    </row>
    <row r="4036" spans="16:18">
      <c r="P4036" s="485"/>
      <c r="Q4036" s="485"/>
      <c r="R4036" s="485"/>
    </row>
    <row r="4037" spans="16:18">
      <c r="P4037" s="485"/>
      <c r="Q4037" s="485"/>
      <c r="R4037" s="485"/>
    </row>
    <row r="4038" spans="16:18">
      <c r="P4038" s="485"/>
      <c r="Q4038" s="485"/>
      <c r="R4038" s="485"/>
    </row>
    <row r="4039" spans="16:18">
      <c r="P4039" s="485"/>
      <c r="Q4039" s="485"/>
      <c r="R4039" s="485"/>
    </row>
    <row r="4040" spans="16:18">
      <c r="P4040" s="485"/>
      <c r="Q4040" s="485"/>
      <c r="R4040" s="485"/>
    </row>
    <row r="4041" spans="16:18">
      <c r="P4041" s="485"/>
      <c r="Q4041" s="485"/>
      <c r="R4041" s="485"/>
    </row>
    <row r="4042" spans="16:18">
      <c r="P4042" s="485"/>
      <c r="Q4042" s="485"/>
      <c r="R4042" s="485"/>
    </row>
    <row r="4043" spans="16:18">
      <c r="P4043" s="485"/>
      <c r="Q4043" s="485"/>
      <c r="R4043" s="485"/>
    </row>
    <row r="4044" spans="16:18">
      <c r="P4044" s="485"/>
      <c r="Q4044" s="485"/>
      <c r="R4044" s="485"/>
    </row>
    <row r="4045" spans="16:18">
      <c r="P4045" s="485"/>
      <c r="Q4045" s="485"/>
      <c r="R4045" s="485"/>
    </row>
    <row r="4046" spans="16:18">
      <c r="P4046" s="485"/>
      <c r="Q4046" s="485"/>
      <c r="R4046" s="485"/>
    </row>
    <row r="4047" spans="16:18">
      <c r="P4047" s="485"/>
      <c r="Q4047" s="485"/>
      <c r="R4047" s="485"/>
    </row>
    <row r="4048" spans="16:18">
      <c r="P4048" s="485"/>
      <c r="Q4048" s="485"/>
      <c r="R4048" s="485"/>
    </row>
    <row r="4049" spans="16:18">
      <c r="P4049" s="485"/>
      <c r="Q4049" s="485"/>
      <c r="R4049" s="485"/>
    </row>
    <row r="4050" spans="16:18">
      <c r="P4050" s="485"/>
      <c r="Q4050" s="485"/>
      <c r="R4050" s="485"/>
    </row>
    <row r="4051" spans="16:18">
      <c r="P4051" s="485"/>
      <c r="Q4051" s="485"/>
      <c r="R4051" s="485"/>
    </row>
    <row r="4052" spans="16:18">
      <c r="P4052" s="485"/>
      <c r="Q4052" s="485"/>
      <c r="R4052" s="485"/>
    </row>
    <row r="4053" spans="16:18">
      <c r="P4053" s="485"/>
      <c r="Q4053" s="485"/>
      <c r="R4053" s="485"/>
    </row>
    <row r="4054" spans="16:18">
      <c r="P4054" s="485"/>
      <c r="Q4054" s="485"/>
      <c r="R4054" s="485"/>
    </row>
    <row r="4055" spans="16:18">
      <c r="P4055" s="485"/>
      <c r="Q4055" s="485"/>
      <c r="R4055" s="485"/>
    </row>
    <row r="4056" spans="16:18">
      <c r="P4056" s="485"/>
      <c r="Q4056" s="485"/>
      <c r="R4056" s="485"/>
    </row>
    <row r="4057" spans="16:18">
      <c r="P4057" s="485"/>
      <c r="Q4057" s="485"/>
      <c r="R4057" s="485"/>
    </row>
    <row r="4058" spans="16:18">
      <c r="P4058" s="485"/>
      <c r="Q4058" s="485"/>
      <c r="R4058" s="485"/>
    </row>
    <row r="4059" spans="16:18">
      <c r="P4059" s="485"/>
      <c r="Q4059" s="485"/>
      <c r="R4059" s="485"/>
    </row>
    <row r="4060" spans="16:18">
      <c r="P4060" s="485"/>
      <c r="Q4060" s="485"/>
      <c r="R4060" s="485"/>
    </row>
    <row r="4061" spans="16:18">
      <c r="P4061" s="485"/>
      <c r="Q4061" s="485"/>
      <c r="R4061" s="485"/>
    </row>
    <row r="4062" spans="16:18">
      <c r="P4062" s="485"/>
      <c r="Q4062" s="485"/>
      <c r="R4062" s="485"/>
    </row>
    <row r="4063" spans="16:18">
      <c r="P4063" s="485"/>
      <c r="Q4063" s="485"/>
      <c r="R4063" s="485"/>
    </row>
    <row r="4064" spans="16:18">
      <c r="P4064" s="485"/>
      <c r="Q4064" s="485"/>
      <c r="R4064" s="485"/>
    </row>
    <row r="4065" spans="16:18">
      <c r="P4065" s="485"/>
      <c r="Q4065" s="485"/>
      <c r="R4065" s="485"/>
    </row>
    <row r="4066" spans="16:18">
      <c r="P4066" s="485"/>
      <c r="Q4066" s="485"/>
      <c r="R4066" s="485"/>
    </row>
    <row r="4067" spans="16:18">
      <c r="P4067" s="485"/>
      <c r="Q4067" s="485"/>
      <c r="R4067" s="485"/>
    </row>
    <row r="4068" spans="16:18">
      <c r="P4068" s="485"/>
      <c r="Q4068" s="485"/>
      <c r="R4068" s="485"/>
    </row>
    <row r="4069" spans="16:18">
      <c r="P4069" s="485"/>
      <c r="Q4069" s="485"/>
      <c r="R4069" s="485"/>
    </row>
    <row r="4070" spans="16:18">
      <c r="P4070" s="485"/>
      <c r="Q4070" s="485"/>
      <c r="R4070" s="485"/>
    </row>
    <row r="4071" spans="16:18">
      <c r="P4071" s="485"/>
      <c r="Q4071" s="485"/>
      <c r="R4071" s="485"/>
    </row>
    <row r="4072" spans="16:18">
      <c r="P4072" s="485"/>
      <c r="Q4072" s="485"/>
      <c r="R4072" s="485"/>
    </row>
    <row r="4073" spans="16:18">
      <c r="P4073" s="485"/>
      <c r="Q4073" s="485"/>
      <c r="R4073" s="485"/>
    </row>
    <row r="4074" spans="16:18">
      <c r="P4074" s="485"/>
      <c r="Q4074" s="485"/>
      <c r="R4074" s="485"/>
    </row>
    <row r="4075" spans="16:18">
      <c r="P4075" s="485"/>
      <c r="Q4075" s="485"/>
      <c r="R4075" s="485"/>
    </row>
    <row r="4076" spans="16:18">
      <c r="P4076" s="485"/>
      <c r="Q4076" s="485"/>
      <c r="R4076" s="485"/>
    </row>
    <row r="4077" spans="16:18">
      <c r="P4077" s="485"/>
      <c r="Q4077" s="485"/>
      <c r="R4077" s="485"/>
    </row>
    <row r="4078" spans="16:18">
      <c r="P4078" s="485"/>
      <c r="Q4078" s="485"/>
      <c r="R4078" s="485"/>
    </row>
    <row r="4079" spans="16:18">
      <c r="P4079" s="485"/>
      <c r="Q4079" s="485"/>
      <c r="R4079" s="485"/>
    </row>
    <row r="4080" spans="16:18">
      <c r="P4080" s="485"/>
      <c r="Q4080" s="485"/>
      <c r="R4080" s="485"/>
    </row>
    <row r="4081" spans="16:18">
      <c r="P4081" s="485"/>
      <c r="Q4081" s="485"/>
      <c r="R4081" s="485"/>
    </row>
    <row r="4082" spans="16:18">
      <c r="P4082" s="485"/>
      <c r="Q4082" s="485"/>
      <c r="R4082" s="485"/>
    </row>
    <row r="4083" spans="16:18">
      <c r="P4083" s="485"/>
      <c r="Q4083" s="485"/>
      <c r="R4083" s="485"/>
    </row>
    <row r="4084" spans="16:18">
      <c r="P4084" s="485"/>
      <c r="Q4084" s="485"/>
      <c r="R4084" s="485"/>
    </row>
    <row r="4085" spans="16:18">
      <c r="P4085" s="485"/>
      <c r="Q4085" s="485"/>
      <c r="R4085" s="485"/>
    </row>
    <row r="4086" spans="16:18">
      <c r="P4086" s="485"/>
      <c r="Q4086" s="485"/>
      <c r="R4086" s="485"/>
    </row>
    <row r="4087" spans="16:18">
      <c r="P4087" s="485"/>
      <c r="Q4087" s="485"/>
      <c r="R4087" s="485"/>
    </row>
    <row r="4088" spans="16:18">
      <c r="P4088" s="485"/>
      <c r="Q4088" s="485"/>
      <c r="R4088" s="485"/>
    </row>
    <row r="4089" spans="16:18">
      <c r="P4089" s="485"/>
      <c r="Q4089" s="485"/>
      <c r="R4089" s="485"/>
    </row>
    <row r="4090" spans="16:18">
      <c r="P4090" s="485"/>
      <c r="Q4090" s="485"/>
      <c r="R4090" s="485"/>
    </row>
    <row r="4091" spans="16:18">
      <c r="P4091" s="485"/>
      <c r="Q4091" s="485"/>
      <c r="R4091" s="485"/>
    </row>
    <row r="4092" spans="16:18">
      <c r="P4092" s="485"/>
      <c r="Q4092" s="485"/>
      <c r="R4092" s="485"/>
    </row>
    <row r="4093" spans="16:18">
      <c r="P4093" s="485"/>
      <c r="Q4093" s="485"/>
      <c r="R4093" s="485"/>
    </row>
    <row r="4094" spans="16:18">
      <c r="P4094" s="485"/>
      <c r="Q4094" s="485"/>
      <c r="R4094" s="485"/>
    </row>
    <row r="4095" spans="16:18">
      <c r="P4095" s="485"/>
      <c r="Q4095" s="485"/>
      <c r="R4095" s="485"/>
    </row>
    <row r="4096" spans="16:18">
      <c r="P4096" s="485"/>
      <c r="Q4096" s="485"/>
      <c r="R4096" s="485"/>
    </row>
    <row r="4097" spans="16:18">
      <c r="P4097" s="485"/>
      <c r="Q4097" s="485"/>
      <c r="R4097" s="485"/>
    </row>
    <row r="4098" spans="16:18">
      <c r="P4098" s="485"/>
      <c r="Q4098" s="485"/>
      <c r="R4098" s="485"/>
    </row>
    <row r="4099" spans="16:18">
      <c r="P4099" s="485"/>
      <c r="Q4099" s="485"/>
      <c r="R4099" s="485"/>
    </row>
    <row r="4100" spans="16:18">
      <c r="P4100" s="485"/>
      <c r="Q4100" s="485"/>
      <c r="R4100" s="485"/>
    </row>
    <row r="4101" spans="16:18">
      <c r="P4101" s="485"/>
      <c r="Q4101" s="485"/>
      <c r="R4101" s="485"/>
    </row>
    <row r="4102" spans="16:18">
      <c r="P4102" s="485"/>
      <c r="Q4102" s="485"/>
      <c r="R4102" s="485"/>
    </row>
    <row r="4103" spans="16:18">
      <c r="P4103" s="485"/>
      <c r="Q4103" s="485"/>
      <c r="R4103" s="485"/>
    </row>
    <row r="4104" spans="16:18">
      <c r="P4104" s="485"/>
      <c r="Q4104" s="485"/>
      <c r="R4104" s="485"/>
    </row>
    <row r="4105" spans="16:18">
      <c r="P4105" s="485"/>
      <c r="Q4105" s="485"/>
      <c r="R4105" s="485"/>
    </row>
    <row r="4106" spans="16:18">
      <c r="P4106" s="485"/>
      <c r="Q4106" s="485"/>
      <c r="R4106" s="485"/>
    </row>
    <row r="4107" spans="16:18">
      <c r="P4107" s="485"/>
      <c r="Q4107" s="485"/>
      <c r="R4107" s="485"/>
    </row>
    <row r="4108" spans="16:18">
      <c r="P4108" s="485"/>
      <c r="Q4108" s="485"/>
      <c r="R4108" s="485"/>
    </row>
    <row r="4109" spans="16:18">
      <c r="P4109" s="485"/>
      <c r="Q4109" s="485"/>
      <c r="R4109" s="485"/>
    </row>
    <row r="4110" spans="16:18">
      <c r="P4110" s="485"/>
      <c r="Q4110" s="485"/>
      <c r="R4110" s="485"/>
    </row>
    <row r="4111" spans="16:18">
      <c r="P4111" s="485"/>
      <c r="Q4111" s="485"/>
      <c r="R4111" s="485"/>
    </row>
    <row r="4112" spans="16:18">
      <c r="P4112" s="485"/>
      <c r="Q4112" s="485"/>
      <c r="R4112" s="485"/>
    </row>
    <row r="4113" spans="16:18">
      <c r="P4113" s="485"/>
      <c r="Q4113" s="485"/>
      <c r="R4113" s="485"/>
    </row>
    <row r="4114" spans="16:18">
      <c r="P4114" s="485"/>
      <c r="Q4114" s="485"/>
      <c r="R4114" s="485"/>
    </row>
    <row r="4115" spans="16:18">
      <c r="P4115" s="485"/>
      <c r="Q4115" s="485"/>
      <c r="R4115" s="485"/>
    </row>
    <row r="4116" spans="16:18">
      <c r="P4116" s="485"/>
      <c r="Q4116" s="485"/>
      <c r="R4116" s="485"/>
    </row>
    <row r="4117" spans="16:18">
      <c r="P4117" s="485"/>
      <c r="Q4117" s="485"/>
      <c r="R4117" s="485"/>
    </row>
    <row r="4118" spans="16:18">
      <c r="P4118" s="485"/>
      <c r="Q4118" s="485"/>
      <c r="R4118" s="485"/>
    </row>
    <row r="4119" spans="16:18">
      <c r="P4119" s="485"/>
      <c r="Q4119" s="485"/>
      <c r="R4119" s="485"/>
    </row>
    <row r="4120" spans="16:18">
      <c r="P4120" s="485"/>
      <c r="Q4120" s="485"/>
      <c r="R4120" s="485"/>
    </row>
    <row r="4121" spans="16:18">
      <c r="P4121" s="485"/>
      <c r="Q4121" s="485"/>
      <c r="R4121" s="485"/>
    </row>
    <row r="4122" spans="16:18">
      <c r="P4122" s="485"/>
      <c r="Q4122" s="485"/>
      <c r="R4122" s="485"/>
    </row>
    <row r="4123" spans="16:18">
      <c r="P4123" s="485"/>
      <c r="Q4123" s="485"/>
      <c r="R4123" s="485"/>
    </row>
    <row r="4124" spans="16:18">
      <c r="P4124" s="485"/>
      <c r="Q4124" s="485"/>
      <c r="R4124" s="485"/>
    </row>
    <row r="4125" spans="16:18">
      <c r="P4125" s="485"/>
      <c r="Q4125" s="485"/>
      <c r="R4125" s="485"/>
    </row>
    <row r="4126" spans="16:18">
      <c r="P4126" s="485"/>
      <c r="Q4126" s="485"/>
      <c r="R4126" s="485"/>
    </row>
    <row r="4127" spans="16:18">
      <c r="P4127" s="485"/>
      <c r="Q4127" s="485"/>
      <c r="R4127" s="485"/>
    </row>
    <row r="4128" spans="16:18">
      <c r="P4128" s="485"/>
      <c r="Q4128" s="485"/>
      <c r="R4128" s="485"/>
    </row>
    <row r="4129" spans="16:18">
      <c r="P4129" s="485"/>
      <c r="Q4129" s="485"/>
      <c r="R4129" s="485"/>
    </row>
    <row r="4130" spans="16:18">
      <c r="P4130" s="485"/>
      <c r="Q4130" s="485"/>
      <c r="R4130" s="485"/>
    </row>
    <row r="4131" spans="16:18">
      <c r="P4131" s="485"/>
      <c r="Q4131" s="485"/>
      <c r="R4131" s="485"/>
    </row>
    <row r="4132" spans="16:18">
      <c r="P4132" s="485"/>
      <c r="Q4132" s="485"/>
      <c r="R4132" s="485"/>
    </row>
    <row r="4133" spans="16:18">
      <c r="P4133" s="485"/>
      <c r="Q4133" s="485"/>
      <c r="R4133" s="485"/>
    </row>
    <row r="4134" spans="16:18">
      <c r="P4134" s="485"/>
      <c r="Q4134" s="485"/>
      <c r="R4134" s="485"/>
    </row>
    <row r="4135" spans="16:18">
      <c r="P4135" s="485"/>
      <c r="Q4135" s="485"/>
      <c r="R4135" s="485"/>
    </row>
    <row r="4136" spans="16:18">
      <c r="P4136" s="485"/>
      <c r="Q4136" s="485"/>
      <c r="R4136" s="485"/>
    </row>
    <row r="4137" spans="16:18">
      <c r="P4137" s="485"/>
      <c r="Q4137" s="485"/>
      <c r="R4137" s="485"/>
    </row>
    <row r="4138" spans="16:18">
      <c r="P4138" s="485"/>
      <c r="Q4138" s="485"/>
      <c r="R4138" s="485"/>
    </row>
    <row r="4139" spans="16:18">
      <c r="P4139" s="485"/>
      <c r="Q4139" s="485"/>
      <c r="R4139" s="485"/>
    </row>
    <row r="4140" spans="16:18">
      <c r="P4140" s="485"/>
      <c r="Q4140" s="485"/>
      <c r="R4140" s="485"/>
    </row>
    <row r="4141" spans="16:18">
      <c r="P4141" s="485"/>
      <c r="Q4141" s="485"/>
      <c r="R4141" s="485"/>
    </row>
    <row r="4142" spans="16:18">
      <c r="P4142" s="485"/>
      <c r="Q4142" s="485"/>
      <c r="R4142" s="485"/>
    </row>
    <row r="4143" spans="16:18">
      <c r="P4143" s="485"/>
      <c r="Q4143" s="485"/>
      <c r="R4143" s="485"/>
    </row>
    <row r="4144" spans="16:18">
      <c r="P4144" s="485"/>
      <c r="Q4144" s="485"/>
      <c r="R4144" s="485"/>
    </row>
    <row r="4145" spans="16:18">
      <c r="P4145" s="485"/>
      <c r="Q4145" s="485"/>
      <c r="R4145" s="485"/>
    </row>
    <row r="4146" spans="16:18">
      <c r="P4146" s="485"/>
      <c r="Q4146" s="485"/>
      <c r="R4146" s="485"/>
    </row>
    <row r="4147" spans="16:18">
      <c r="P4147" s="485"/>
      <c r="Q4147" s="485"/>
      <c r="R4147" s="485"/>
    </row>
    <row r="4148" spans="16:18">
      <c r="P4148" s="485"/>
      <c r="Q4148" s="485"/>
      <c r="R4148" s="485"/>
    </row>
    <row r="4149" spans="16:18">
      <c r="P4149" s="485"/>
      <c r="Q4149" s="485"/>
      <c r="R4149" s="485"/>
    </row>
    <row r="4150" spans="16:18">
      <c r="P4150" s="485"/>
      <c r="Q4150" s="485"/>
      <c r="R4150" s="485"/>
    </row>
    <row r="4151" spans="16:18">
      <c r="P4151" s="485"/>
      <c r="Q4151" s="485"/>
      <c r="R4151" s="485"/>
    </row>
    <row r="4152" spans="16:18">
      <c r="P4152" s="485"/>
      <c r="Q4152" s="485"/>
      <c r="R4152" s="485"/>
    </row>
    <row r="4153" spans="16:18">
      <c r="P4153" s="485"/>
      <c r="Q4153" s="485"/>
      <c r="R4153" s="485"/>
    </row>
    <row r="4154" spans="16:18">
      <c r="P4154" s="485"/>
      <c r="Q4154" s="485"/>
      <c r="R4154" s="485"/>
    </row>
    <row r="4155" spans="16:18">
      <c r="P4155" s="485"/>
      <c r="Q4155" s="485"/>
      <c r="R4155" s="485"/>
    </row>
    <row r="4156" spans="16:18">
      <c r="P4156" s="485"/>
      <c r="Q4156" s="485"/>
      <c r="R4156" s="485"/>
    </row>
    <row r="4157" spans="16:18">
      <c r="P4157" s="485"/>
      <c r="Q4157" s="485"/>
      <c r="R4157" s="485"/>
    </row>
    <row r="4158" spans="16:18">
      <c r="P4158" s="485"/>
      <c r="Q4158" s="485"/>
      <c r="R4158" s="485"/>
    </row>
    <row r="4159" spans="16:18">
      <c r="P4159" s="485"/>
      <c r="Q4159" s="485"/>
      <c r="R4159" s="485"/>
    </row>
    <row r="4160" spans="16:18">
      <c r="P4160" s="485"/>
      <c r="Q4160" s="485"/>
      <c r="R4160" s="485"/>
    </row>
    <row r="4161" spans="16:18">
      <c r="P4161" s="485"/>
      <c r="Q4161" s="485"/>
      <c r="R4161" s="485"/>
    </row>
    <row r="4162" spans="16:18">
      <c r="P4162" s="485"/>
      <c r="Q4162" s="485"/>
      <c r="R4162" s="485"/>
    </row>
    <row r="4163" spans="16:18">
      <c r="P4163" s="485"/>
      <c r="Q4163" s="485"/>
      <c r="R4163" s="485"/>
    </row>
    <row r="4164" spans="16:18">
      <c r="P4164" s="485"/>
      <c r="Q4164" s="485"/>
      <c r="R4164" s="485"/>
    </row>
    <row r="4165" spans="16:18">
      <c r="P4165" s="485"/>
      <c r="Q4165" s="485"/>
      <c r="R4165" s="485"/>
    </row>
    <row r="4166" spans="16:18">
      <c r="P4166" s="485"/>
      <c r="Q4166" s="485"/>
      <c r="R4166" s="485"/>
    </row>
    <row r="4167" spans="16:18">
      <c r="P4167" s="485"/>
      <c r="Q4167" s="485"/>
      <c r="R4167" s="485"/>
    </row>
    <row r="4168" spans="16:18">
      <c r="P4168" s="485"/>
      <c r="Q4168" s="485"/>
      <c r="R4168" s="485"/>
    </row>
    <row r="4169" spans="16:18">
      <c r="P4169" s="485"/>
      <c r="Q4169" s="485"/>
      <c r="R4169" s="485"/>
    </row>
    <row r="4170" spans="16:18">
      <c r="P4170" s="485"/>
      <c r="Q4170" s="485"/>
      <c r="R4170" s="485"/>
    </row>
    <row r="4171" spans="16:18">
      <c r="P4171" s="485"/>
      <c r="Q4171" s="485"/>
      <c r="R4171" s="485"/>
    </row>
    <row r="4172" spans="16:18">
      <c r="P4172" s="485"/>
      <c r="Q4172" s="485"/>
      <c r="R4172" s="485"/>
    </row>
    <row r="4173" spans="16:18">
      <c r="P4173" s="485"/>
      <c r="Q4173" s="485"/>
      <c r="R4173" s="485"/>
    </row>
    <row r="4174" spans="16:18">
      <c r="P4174" s="485"/>
      <c r="Q4174" s="485"/>
      <c r="R4174" s="485"/>
    </row>
    <row r="4175" spans="16:18">
      <c r="P4175" s="485"/>
      <c r="Q4175" s="485"/>
      <c r="R4175" s="485"/>
    </row>
    <row r="4176" spans="16:18">
      <c r="P4176" s="485"/>
      <c r="Q4176" s="485"/>
      <c r="R4176" s="485"/>
    </row>
    <row r="4177" spans="16:18">
      <c r="P4177" s="485"/>
      <c r="Q4177" s="485"/>
      <c r="R4177" s="485"/>
    </row>
    <row r="4178" spans="16:18">
      <c r="P4178" s="485"/>
      <c r="Q4178" s="485"/>
      <c r="R4178" s="485"/>
    </row>
    <row r="4179" spans="16:18">
      <c r="P4179" s="485"/>
      <c r="Q4179" s="485"/>
      <c r="R4179" s="485"/>
    </row>
    <row r="4180" spans="16:18">
      <c r="P4180" s="485"/>
      <c r="Q4180" s="485"/>
      <c r="R4180" s="485"/>
    </row>
    <row r="4181" spans="16:18">
      <c r="P4181" s="485"/>
      <c r="Q4181" s="485"/>
      <c r="R4181" s="485"/>
    </row>
    <row r="4182" spans="16:18">
      <c r="P4182" s="485"/>
      <c r="Q4182" s="485"/>
      <c r="R4182" s="485"/>
    </row>
    <row r="4183" spans="16:18">
      <c r="P4183" s="485"/>
      <c r="Q4183" s="485"/>
      <c r="R4183" s="485"/>
    </row>
    <row r="4184" spans="16:18">
      <c r="P4184" s="485"/>
      <c r="Q4184" s="485"/>
      <c r="R4184" s="485"/>
    </row>
    <row r="4185" spans="16:18">
      <c r="P4185" s="485"/>
      <c r="Q4185" s="485"/>
      <c r="R4185" s="485"/>
    </row>
    <row r="4186" spans="16:18">
      <c r="P4186" s="485"/>
      <c r="Q4186" s="485"/>
      <c r="R4186" s="485"/>
    </row>
    <row r="4187" spans="16:18">
      <c r="P4187" s="485"/>
      <c r="Q4187" s="485"/>
      <c r="R4187" s="485"/>
    </row>
    <row r="4188" spans="16:18">
      <c r="P4188" s="485"/>
      <c r="Q4188" s="485"/>
      <c r="R4188" s="485"/>
    </row>
    <row r="4189" spans="16:18">
      <c r="P4189" s="485"/>
      <c r="Q4189" s="485"/>
      <c r="R4189" s="485"/>
    </row>
    <row r="4190" spans="16:18">
      <c r="P4190" s="485"/>
      <c r="Q4190" s="485"/>
      <c r="R4190" s="485"/>
    </row>
    <row r="4191" spans="16:18">
      <c r="P4191" s="485"/>
      <c r="Q4191" s="485"/>
      <c r="R4191" s="485"/>
    </row>
    <row r="4192" spans="16:18">
      <c r="P4192" s="485"/>
      <c r="Q4192" s="485"/>
      <c r="R4192" s="485"/>
    </row>
    <row r="4193" spans="16:18">
      <c r="P4193" s="485"/>
      <c r="Q4193" s="485"/>
      <c r="R4193" s="485"/>
    </row>
    <row r="4194" spans="16:18">
      <c r="P4194" s="485"/>
      <c r="Q4194" s="485"/>
      <c r="R4194" s="485"/>
    </row>
    <row r="4195" spans="16:18">
      <c r="P4195" s="485"/>
      <c r="Q4195" s="485"/>
      <c r="R4195" s="485"/>
    </row>
    <row r="4196" spans="16:18">
      <c r="P4196" s="485"/>
      <c r="Q4196" s="485"/>
      <c r="R4196" s="485"/>
    </row>
    <row r="4197" spans="16:18">
      <c r="P4197" s="485"/>
      <c r="Q4197" s="485"/>
      <c r="R4197" s="485"/>
    </row>
    <row r="4198" spans="16:18">
      <c r="P4198" s="485"/>
      <c r="Q4198" s="485"/>
      <c r="R4198" s="485"/>
    </row>
    <row r="4199" spans="16:18">
      <c r="P4199" s="485"/>
      <c r="Q4199" s="485"/>
      <c r="R4199" s="485"/>
    </row>
    <row r="4200" spans="16:18">
      <c r="P4200" s="485"/>
      <c r="Q4200" s="485"/>
      <c r="R4200" s="485"/>
    </row>
    <row r="4201" spans="16:18">
      <c r="P4201" s="485"/>
      <c r="Q4201" s="485"/>
      <c r="R4201" s="485"/>
    </row>
    <row r="4202" spans="16:18">
      <c r="P4202" s="485"/>
      <c r="Q4202" s="485"/>
      <c r="R4202" s="485"/>
    </row>
    <row r="4203" spans="16:18">
      <c r="P4203" s="485"/>
      <c r="Q4203" s="485"/>
      <c r="R4203" s="485"/>
    </row>
    <row r="4204" spans="16:18">
      <c r="P4204" s="485"/>
      <c r="Q4204" s="485"/>
      <c r="R4204" s="485"/>
    </row>
    <row r="4205" spans="16:18">
      <c r="P4205" s="485"/>
      <c r="Q4205" s="485"/>
      <c r="R4205" s="485"/>
    </row>
    <row r="4206" spans="16:18">
      <c r="P4206" s="485"/>
      <c r="Q4206" s="485"/>
      <c r="R4206" s="485"/>
    </row>
    <row r="4207" spans="16:18">
      <c r="P4207" s="485"/>
      <c r="Q4207" s="485"/>
      <c r="R4207" s="485"/>
    </row>
    <row r="4208" spans="16:18">
      <c r="P4208" s="485"/>
      <c r="Q4208" s="485"/>
      <c r="R4208" s="485"/>
    </row>
    <row r="4209" spans="16:18">
      <c r="P4209" s="485"/>
      <c r="Q4209" s="485"/>
      <c r="R4209" s="485"/>
    </row>
    <row r="4210" spans="16:18">
      <c r="P4210" s="485"/>
      <c r="Q4210" s="485"/>
      <c r="R4210" s="485"/>
    </row>
    <row r="4211" spans="16:18">
      <c r="P4211" s="485"/>
      <c r="Q4211" s="485"/>
      <c r="R4211" s="485"/>
    </row>
    <row r="4212" spans="16:18">
      <c r="P4212" s="485"/>
      <c r="Q4212" s="485"/>
      <c r="R4212" s="485"/>
    </row>
    <row r="4213" spans="16:18">
      <c r="P4213" s="485"/>
      <c r="Q4213" s="485"/>
      <c r="R4213" s="485"/>
    </row>
    <row r="4214" spans="16:18">
      <c r="P4214" s="485"/>
      <c r="Q4214" s="485"/>
      <c r="R4214" s="485"/>
    </row>
    <row r="4215" spans="16:18">
      <c r="P4215" s="485"/>
      <c r="Q4215" s="485"/>
      <c r="R4215" s="485"/>
    </row>
    <row r="4216" spans="16:18">
      <c r="P4216" s="485"/>
      <c r="Q4216" s="485"/>
      <c r="R4216" s="485"/>
    </row>
    <row r="4217" spans="16:18">
      <c r="P4217" s="485"/>
      <c r="Q4217" s="485"/>
      <c r="R4217" s="485"/>
    </row>
    <row r="4218" spans="16:18">
      <c r="P4218" s="485"/>
      <c r="Q4218" s="485"/>
      <c r="R4218" s="485"/>
    </row>
    <row r="4219" spans="16:18">
      <c r="P4219" s="485"/>
      <c r="Q4219" s="485"/>
      <c r="R4219" s="485"/>
    </row>
    <row r="4220" spans="16:18">
      <c r="P4220" s="485"/>
      <c r="Q4220" s="485"/>
      <c r="R4220" s="485"/>
    </row>
    <row r="4221" spans="16:18">
      <c r="P4221" s="485"/>
      <c r="Q4221" s="485"/>
      <c r="R4221" s="485"/>
    </row>
    <row r="4222" spans="16:18">
      <c r="P4222" s="485"/>
      <c r="Q4222" s="485"/>
      <c r="R4222" s="485"/>
    </row>
    <row r="4223" spans="16:18">
      <c r="P4223" s="485"/>
      <c r="Q4223" s="485"/>
      <c r="R4223" s="485"/>
    </row>
    <row r="4224" spans="16:18">
      <c r="P4224" s="485"/>
      <c r="Q4224" s="485"/>
      <c r="R4224" s="485"/>
    </row>
    <row r="4225" spans="16:18">
      <c r="P4225" s="485"/>
      <c r="Q4225" s="485"/>
      <c r="R4225" s="485"/>
    </row>
    <row r="4226" spans="16:18">
      <c r="P4226" s="485"/>
      <c r="Q4226" s="485"/>
      <c r="R4226" s="485"/>
    </row>
    <row r="4227" spans="16:18">
      <c r="P4227" s="485"/>
      <c r="Q4227" s="485"/>
      <c r="R4227" s="485"/>
    </row>
    <row r="4228" spans="16:18">
      <c r="P4228" s="485"/>
      <c r="Q4228" s="485"/>
      <c r="R4228" s="485"/>
    </row>
    <row r="4229" spans="16:18">
      <c r="P4229" s="485"/>
      <c r="Q4229" s="485"/>
      <c r="R4229" s="485"/>
    </row>
    <row r="4230" spans="16:18">
      <c r="P4230" s="485"/>
      <c r="Q4230" s="485"/>
      <c r="R4230" s="485"/>
    </row>
    <row r="4231" spans="16:18">
      <c r="P4231" s="485"/>
      <c r="Q4231" s="485"/>
      <c r="R4231" s="485"/>
    </row>
    <row r="4232" spans="16:18">
      <c r="P4232" s="485"/>
      <c r="Q4232" s="485"/>
      <c r="R4232" s="485"/>
    </row>
    <row r="4233" spans="16:18">
      <c r="P4233" s="485"/>
      <c r="Q4233" s="485"/>
      <c r="R4233" s="485"/>
    </row>
    <row r="4234" spans="16:18">
      <c r="P4234" s="485"/>
      <c r="Q4234" s="485"/>
      <c r="R4234" s="485"/>
    </row>
    <row r="4235" spans="16:18">
      <c r="P4235" s="485"/>
      <c r="Q4235" s="485"/>
      <c r="R4235" s="485"/>
    </row>
    <row r="4236" spans="16:18">
      <c r="P4236" s="485"/>
      <c r="Q4236" s="485"/>
      <c r="R4236" s="485"/>
    </row>
    <row r="4237" spans="16:18">
      <c r="P4237" s="485"/>
      <c r="Q4237" s="485"/>
      <c r="R4237" s="485"/>
    </row>
    <row r="4238" spans="16:18">
      <c r="P4238" s="485"/>
      <c r="Q4238" s="485"/>
      <c r="R4238" s="485"/>
    </row>
    <row r="4239" spans="16:18">
      <c r="P4239" s="485"/>
      <c r="Q4239" s="485"/>
      <c r="R4239" s="485"/>
    </row>
    <row r="4240" spans="16:18">
      <c r="P4240" s="485"/>
      <c r="Q4240" s="485"/>
      <c r="R4240" s="485"/>
    </row>
    <row r="4241" spans="16:18">
      <c r="P4241" s="485"/>
      <c r="Q4241" s="485"/>
      <c r="R4241" s="485"/>
    </row>
    <row r="4242" spans="16:18">
      <c r="P4242" s="485"/>
      <c r="Q4242" s="485"/>
      <c r="R4242" s="485"/>
    </row>
    <row r="4243" spans="16:18">
      <c r="P4243" s="485"/>
      <c r="Q4243" s="485"/>
      <c r="R4243" s="485"/>
    </row>
    <row r="4244" spans="16:18">
      <c r="P4244" s="485"/>
      <c r="Q4244" s="485"/>
      <c r="R4244" s="485"/>
    </row>
    <row r="4245" spans="16:18">
      <c r="P4245" s="485"/>
      <c r="Q4245" s="485"/>
      <c r="R4245" s="485"/>
    </row>
    <row r="4246" spans="16:18">
      <c r="P4246" s="485"/>
      <c r="Q4246" s="485"/>
      <c r="R4246" s="485"/>
    </row>
    <row r="4247" spans="16:18">
      <c r="P4247" s="485"/>
      <c r="Q4247" s="485"/>
      <c r="R4247" s="485"/>
    </row>
    <row r="4248" spans="16:18">
      <c r="P4248" s="485"/>
      <c r="Q4248" s="485"/>
      <c r="R4248" s="485"/>
    </row>
    <row r="4249" spans="16:18">
      <c r="P4249" s="485"/>
      <c r="Q4249" s="485"/>
      <c r="R4249" s="485"/>
    </row>
    <row r="4250" spans="16:18">
      <c r="P4250" s="485"/>
      <c r="Q4250" s="485"/>
      <c r="R4250" s="485"/>
    </row>
    <row r="4251" spans="16:18">
      <c r="P4251" s="485"/>
      <c r="Q4251" s="485"/>
      <c r="R4251" s="485"/>
    </row>
    <row r="4252" spans="16:18">
      <c r="P4252" s="485"/>
      <c r="Q4252" s="485"/>
      <c r="R4252" s="485"/>
    </row>
    <row r="4253" spans="16:18">
      <c r="P4253" s="485"/>
      <c r="Q4253" s="485"/>
      <c r="R4253" s="485"/>
    </row>
    <row r="4254" spans="16:18">
      <c r="P4254" s="485"/>
      <c r="Q4254" s="485"/>
      <c r="R4254" s="485"/>
    </row>
    <row r="4255" spans="16:18">
      <c r="P4255" s="485"/>
      <c r="Q4255" s="485"/>
      <c r="R4255" s="485"/>
    </row>
    <row r="4256" spans="16:18">
      <c r="P4256" s="485"/>
      <c r="Q4256" s="485"/>
      <c r="R4256" s="485"/>
    </row>
    <row r="4257" spans="16:18">
      <c r="P4257" s="485"/>
      <c r="Q4257" s="485"/>
      <c r="R4257" s="485"/>
    </row>
    <row r="4258" spans="16:18">
      <c r="P4258" s="485"/>
      <c r="Q4258" s="485"/>
      <c r="R4258" s="485"/>
    </row>
    <row r="4259" spans="16:18">
      <c r="P4259" s="485"/>
      <c r="Q4259" s="485"/>
      <c r="R4259" s="485"/>
    </row>
    <row r="4260" spans="16:18">
      <c r="P4260" s="485"/>
      <c r="Q4260" s="485"/>
      <c r="R4260" s="485"/>
    </row>
    <row r="4261" spans="16:18">
      <c r="P4261" s="485"/>
      <c r="Q4261" s="485"/>
      <c r="R4261" s="485"/>
    </row>
    <row r="4262" spans="16:18">
      <c r="P4262" s="485"/>
      <c r="Q4262" s="485"/>
      <c r="R4262" s="485"/>
    </row>
    <row r="4263" spans="16:18">
      <c r="P4263" s="485"/>
      <c r="Q4263" s="485"/>
      <c r="R4263" s="485"/>
    </row>
    <row r="4264" spans="16:18">
      <c r="P4264" s="485"/>
      <c r="Q4264" s="485"/>
      <c r="R4264" s="485"/>
    </row>
    <row r="4265" spans="16:18">
      <c r="P4265" s="485"/>
      <c r="Q4265" s="485"/>
      <c r="R4265" s="485"/>
    </row>
    <row r="4266" spans="16:18">
      <c r="P4266" s="485"/>
      <c r="Q4266" s="485"/>
      <c r="R4266" s="485"/>
    </row>
    <row r="4267" spans="16:18">
      <c r="P4267" s="485"/>
      <c r="Q4267" s="485"/>
      <c r="R4267" s="485"/>
    </row>
    <row r="4268" spans="16:18">
      <c r="P4268" s="485"/>
      <c r="Q4268" s="485"/>
      <c r="R4268" s="485"/>
    </row>
    <row r="4269" spans="16:18">
      <c r="P4269" s="485"/>
      <c r="Q4269" s="485"/>
      <c r="R4269" s="485"/>
    </row>
    <row r="4270" spans="16:18">
      <c r="P4270" s="485"/>
      <c r="Q4270" s="485"/>
      <c r="R4270" s="485"/>
    </row>
    <row r="4271" spans="16:18">
      <c r="P4271" s="485"/>
      <c r="Q4271" s="485"/>
      <c r="R4271" s="485"/>
    </row>
    <row r="4272" spans="16:18">
      <c r="P4272" s="485"/>
      <c r="Q4272" s="485"/>
      <c r="R4272" s="485"/>
    </row>
    <row r="4273" spans="16:18">
      <c r="P4273" s="485"/>
      <c r="Q4273" s="485"/>
      <c r="R4273" s="485"/>
    </row>
    <row r="4274" spans="16:18">
      <c r="P4274" s="485"/>
      <c r="Q4274" s="485"/>
      <c r="R4274" s="485"/>
    </row>
    <row r="4275" spans="16:18">
      <c r="P4275" s="485"/>
      <c r="Q4275" s="485"/>
      <c r="R4275" s="485"/>
    </row>
    <row r="4276" spans="16:18">
      <c r="P4276" s="485"/>
      <c r="Q4276" s="485"/>
      <c r="R4276" s="485"/>
    </row>
    <row r="4277" spans="16:18">
      <c r="P4277" s="485"/>
      <c r="Q4277" s="485"/>
      <c r="R4277" s="485"/>
    </row>
    <row r="4278" spans="16:18">
      <c r="P4278" s="485"/>
      <c r="Q4278" s="485"/>
      <c r="R4278" s="485"/>
    </row>
    <row r="4279" spans="16:18">
      <c r="P4279" s="485"/>
      <c r="Q4279" s="485"/>
      <c r="R4279" s="485"/>
    </row>
    <row r="4280" spans="16:18">
      <c r="P4280" s="485"/>
      <c r="Q4280" s="485"/>
      <c r="R4280" s="485"/>
    </row>
    <row r="4281" spans="16:18">
      <c r="P4281" s="485"/>
      <c r="Q4281" s="485"/>
      <c r="R4281" s="485"/>
    </row>
    <row r="4282" spans="16:18">
      <c r="P4282" s="485"/>
      <c r="Q4282" s="485"/>
      <c r="R4282" s="485"/>
    </row>
    <row r="4283" spans="16:18">
      <c r="P4283" s="485"/>
      <c r="Q4283" s="485"/>
      <c r="R4283" s="485"/>
    </row>
    <row r="4284" spans="16:18">
      <c r="P4284" s="485"/>
      <c r="Q4284" s="485"/>
      <c r="R4284" s="485"/>
    </row>
    <row r="4285" spans="16:18">
      <c r="P4285" s="485"/>
      <c r="Q4285" s="485"/>
      <c r="R4285" s="485"/>
    </row>
    <row r="4286" spans="16:18">
      <c r="P4286" s="485"/>
      <c r="Q4286" s="485"/>
      <c r="R4286" s="485"/>
    </row>
    <row r="4287" spans="16:18">
      <c r="P4287" s="485"/>
      <c r="Q4287" s="485"/>
      <c r="R4287" s="485"/>
    </row>
    <row r="4288" spans="16:18">
      <c r="P4288" s="485"/>
      <c r="Q4288" s="485"/>
      <c r="R4288" s="485"/>
    </row>
    <row r="4289" spans="16:18">
      <c r="P4289" s="485"/>
      <c r="Q4289" s="485"/>
      <c r="R4289" s="485"/>
    </row>
    <row r="4290" spans="16:18">
      <c r="P4290" s="485"/>
      <c r="Q4290" s="485"/>
      <c r="R4290" s="485"/>
    </row>
    <row r="4291" spans="16:18">
      <c r="P4291" s="485"/>
      <c r="Q4291" s="485"/>
      <c r="R4291" s="485"/>
    </row>
    <row r="4292" spans="16:18">
      <c r="P4292" s="485"/>
      <c r="Q4292" s="485"/>
      <c r="R4292" s="485"/>
    </row>
    <row r="4293" spans="16:18">
      <c r="P4293" s="485"/>
      <c r="Q4293" s="485"/>
      <c r="R4293" s="485"/>
    </row>
    <row r="4294" spans="16:18">
      <c r="P4294" s="485"/>
      <c r="Q4294" s="485"/>
      <c r="R4294" s="485"/>
    </row>
    <row r="4295" spans="16:18">
      <c r="P4295" s="485"/>
      <c r="Q4295" s="485"/>
      <c r="R4295" s="485"/>
    </row>
    <row r="4296" spans="16:18">
      <c r="P4296" s="485"/>
      <c r="Q4296" s="485"/>
      <c r="R4296" s="485"/>
    </row>
    <row r="4297" spans="16:18">
      <c r="P4297" s="485"/>
      <c r="Q4297" s="485"/>
      <c r="R4297" s="485"/>
    </row>
    <row r="4298" spans="16:18">
      <c r="P4298" s="485"/>
      <c r="Q4298" s="485"/>
      <c r="R4298" s="485"/>
    </row>
    <row r="4299" spans="16:18">
      <c r="P4299" s="485"/>
      <c r="Q4299" s="485"/>
      <c r="R4299" s="485"/>
    </row>
    <row r="4300" spans="16:18">
      <c r="P4300" s="485"/>
      <c r="Q4300" s="485"/>
      <c r="R4300" s="485"/>
    </row>
    <row r="4301" spans="16:18">
      <c r="P4301" s="485"/>
      <c r="Q4301" s="485"/>
      <c r="R4301" s="485"/>
    </row>
    <row r="4302" spans="16:18">
      <c r="P4302" s="485"/>
      <c r="Q4302" s="485"/>
      <c r="R4302" s="485"/>
    </row>
    <row r="4303" spans="16:18">
      <c r="P4303" s="485"/>
      <c r="Q4303" s="485"/>
      <c r="R4303" s="485"/>
    </row>
    <row r="4304" spans="16:18">
      <c r="P4304" s="485"/>
      <c r="Q4304" s="485"/>
      <c r="R4304" s="485"/>
    </row>
    <row r="4305" spans="16:18">
      <c r="P4305" s="485"/>
      <c r="Q4305" s="485"/>
      <c r="R4305" s="485"/>
    </row>
    <row r="4306" spans="16:18">
      <c r="P4306" s="485"/>
      <c r="Q4306" s="485"/>
      <c r="R4306" s="485"/>
    </row>
    <row r="4307" spans="16:18">
      <c r="P4307" s="485"/>
      <c r="Q4307" s="485"/>
      <c r="R4307" s="485"/>
    </row>
    <row r="4308" spans="16:18">
      <c r="P4308" s="485"/>
      <c r="Q4308" s="485"/>
      <c r="R4308" s="485"/>
    </row>
    <row r="4309" spans="16:18">
      <c r="P4309" s="485"/>
      <c r="Q4309" s="485"/>
      <c r="R4309" s="485"/>
    </row>
    <row r="4310" spans="16:18">
      <c r="P4310" s="485"/>
      <c r="Q4310" s="485"/>
      <c r="R4310" s="485"/>
    </row>
    <row r="4311" spans="16:18">
      <c r="P4311" s="485"/>
      <c r="Q4311" s="485"/>
      <c r="R4311" s="485"/>
    </row>
    <row r="4312" spans="16:18">
      <c r="P4312" s="485"/>
      <c r="Q4312" s="485"/>
      <c r="R4312" s="485"/>
    </row>
    <row r="4313" spans="16:18">
      <c r="P4313" s="485"/>
      <c r="Q4313" s="485"/>
      <c r="R4313" s="485"/>
    </row>
    <row r="4314" spans="16:18">
      <c r="P4314" s="485"/>
      <c r="Q4314" s="485"/>
      <c r="R4314" s="485"/>
    </row>
    <row r="4315" spans="16:18">
      <c r="P4315" s="485"/>
      <c r="Q4315" s="485"/>
      <c r="R4315" s="485"/>
    </row>
    <row r="4316" spans="16:18">
      <c r="P4316" s="485"/>
      <c r="Q4316" s="485"/>
      <c r="R4316" s="485"/>
    </row>
    <row r="4317" spans="16:18">
      <c r="P4317" s="485"/>
      <c r="Q4317" s="485"/>
      <c r="R4317" s="485"/>
    </row>
    <row r="4318" spans="16:18">
      <c r="P4318" s="485"/>
      <c r="Q4318" s="485"/>
      <c r="R4318" s="485"/>
    </row>
    <row r="4319" spans="16:18">
      <c r="P4319" s="485"/>
      <c r="Q4319" s="485"/>
      <c r="R4319" s="485"/>
    </row>
    <row r="4320" spans="16:18">
      <c r="P4320" s="485"/>
      <c r="Q4320" s="485"/>
      <c r="R4320" s="485"/>
    </row>
    <row r="4321" spans="16:18">
      <c r="P4321" s="485"/>
      <c r="Q4321" s="485"/>
      <c r="R4321" s="485"/>
    </row>
    <row r="4322" spans="16:18">
      <c r="P4322" s="485"/>
      <c r="Q4322" s="485"/>
      <c r="R4322" s="485"/>
    </row>
    <row r="4323" spans="16:18">
      <c r="P4323" s="485"/>
      <c r="Q4323" s="485"/>
      <c r="R4323" s="485"/>
    </row>
    <row r="4324" spans="16:18">
      <c r="P4324" s="485"/>
      <c r="Q4324" s="485"/>
      <c r="R4324" s="485"/>
    </row>
    <row r="4325" spans="16:18">
      <c r="P4325" s="485"/>
      <c r="Q4325" s="485"/>
      <c r="R4325" s="485"/>
    </row>
    <row r="4326" spans="16:18">
      <c r="P4326" s="485"/>
      <c r="Q4326" s="485"/>
      <c r="R4326" s="485"/>
    </row>
    <row r="4327" spans="16:18">
      <c r="P4327" s="485"/>
      <c r="Q4327" s="485"/>
      <c r="R4327" s="485"/>
    </row>
    <row r="4328" spans="16:18">
      <c r="P4328" s="485"/>
      <c r="Q4328" s="485"/>
      <c r="R4328" s="485"/>
    </row>
    <row r="4329" spans="16:18">
      <c r="P4329" s="485"/>
      <c r="Q4329" s="485"/>
      <c r="R4329" s="485"/>
    </row>
    <row r="4330" spans="16:18">
      <c r="P4330" s="485"/>
      <c r="Q4330" s="485"/>
      <c r="R4330" s="485"/>
    </row>
    <row r="4331" spans="16:18">
      <c r="P4331" s="485"/>
      <c r="Q4331" s="485"/>
      <c r="R4331" s="485"/>
    </row>
    <row r="4332" spans="16:18">
      <c r="P4332" s="485"/>
      <c r="Q4332" s="485"/>
      <c r="R4332" s="485"/>
    </row>
    <row r="4333" spans="16:18">
      <c r="P4333" s="485"/>
      <c r="Q4333" s="485"/>
      <c r="R4333" s="485"/>
    </row>
    <row r="4334" spans="16:18">
      <c r="P4334" s="485"/>
      <c r="Q4334" s="485"/>
      <c r="R4334" s="485"/>
    </row>
    <row r="4335" spans="16:18">
      <c r="P4335" s="485"/>
      <c r="Q4335" s="485"/>
      <c r="R4335" s="485"/>
    </row>
    <row r="4336" spans="16:18">
      <c r="P4336" s="485"/>
      <c r="Q4336" s="485"/>
      <c r="R4336" s="485"/>
    </row>
    <row r="4337" spans="16:18">
      <c r="P4337" s="485"/>
      <c r="Q4337" s="485"/>
      <c r="R4337" s="485"/>
    </row>
    <row r="4338" spans="16:18">
      <c r="P4338" s="485"/>
      <c r="Q4338" s="485"/>
      <c r="R4338" s="485"/>
    </row>
    <row r="4339" spans="16:18">
      <c r="P4339" s="485"/>
      <c r="Q4339" s="485"/>
      <c r="R4339" s="485"/>
    </row>
    <row r="4340" spans="16:18">
      <c r="P4340" s="485"/>
      <c r="Q4340" s="485"/>
      <c r="R4340" s="485"/>
    </row>
    <row r="4341" spans="16:18">
      <c r="P4341" s="485"/>
      <c r="Q4341" s="485"/>
      <c r="R4341" s="485"/>
    </row>
    <row r="4342" spans="16:18">
      <c r="P4342" s="485"/>
      <c r="Q4342" s="485"/>
      <c r="R4342" s="485"/>
    </row>
    <row r="4343" spans="16:18">
      <c r="P4343" s="485"/>
      <c r="Q4343" s="485"/>
      <c r="R4343" s="485"/>
    </row>
    <row r="4344" spans="16:18">
      <c r="P4344" s="485"/>
      <c r="Q4344" s="485"/>
      <c r="R4344" s="485"/>
    </row>
    <row r="4345" spans="16:18">
      <c r="P4345" s="485"/>
      <c r="Q4345" s="485"/>
      <c r="R4345" s="485"/>
    </row>
    <row r="4346" spans="16:18">
      <c r="P4346" s="485"/>
      <c r="Q4346" s="485"/>
      <c r="R4346" s="485"/>
    </row>
    <row r="4347" spans="16:18">
      <c r="P4347" s="485"/>
      <c r="Q4347" s="485"/>
      <c r="R4347" s="485"/>
    </row>
    <row r="4348" spans="16:18">
      <c r="P4348" s="485"/>
      <c r="Q4348" s="485"/>
      <c r="R4348" s="485"/>
    </row>
    <row r="4349" spans="16:18">
      <c r="P4349" s="485"/>
      <c r="Q4349" s="485"/>
      <c r="R4349" s="485"/>
    </row>
    <row r="4350" spans="16:18">
      <c r="P4350" s="485"/>
      <c r="Q4350" s="485"/>
      <c r="R4350" s="485"/>
    </row>
    <row r="4351" spans="16:18">
      <c r="P4351" s="485"/>
      <c r="Q4351" s="485"/>
      <c r="R4351" s="485"/>
    </row>
    <row r="4352" spans="16:18">
      <c r="P4352" s="485"/>
      <c r="Q4352" s="485"/>
      <c r="R4352" s="485"/>
    </row>
    <row r="4353" spans="16:18">
      <c r="P4353" s="485"/>
      <c r="Q4353" s="485"/>
      <c r="R4353" s="485"/>
    </row>
    <row r="4354" spans="16:18">
      <c r="P4354" s="485"/>
      <c r="Q4354" s="485"/>
      <c r="R4354" s="485"/>
    </row>
    <row r="4355" spans="16:18">
      <c r="P4355" s="485"/>
      <c r="Q4355" s="485"/>
      <c r="R4355" s="485"/>
    </row>
    <row r="4356" spans="16:18">
      <c r="P4356" s="485"/>
      <c r="Q4356" s="485"/>
      <c r="R4356" s="485"/>
    </row>
    <row r="4357" spans="16:18">
      <c r="P4357" s="485"/>
      <c r="Q4357" s="485"/>
      <c r="R4357" s="485"/>
    </row>
    <row r="4358" spans="16:18">
      <c r="P4358" s="485"/>
      <c r="Q4358" s="485"/>
      <c r="R4358" s="485"/>
    </row>
    <row r="4359" spans="16:18">
      <c r="P4359" s="485"/>
      <c r="Q4359" s="485"/>
      <c r="R4359" s="485"/>
    </row>
    <row r="4360" spans="16:18">
      <c r="P4360" s="485"/>
      <c r="Q4360" s="485"/>
      <c r="R4360" s="485"/>
    </row>
    <row r="4361" spans="16:18">
      <c r="P4361" s="485"/>
      <c r="Q4361" s="485"/>
      <c r="R4361" s="485"/>
    </row>
    <row r="4362" spans="16:18">
      <c r="P4362" s="485"/>
      <c r="Q4362" s="485"/>
      <c r="R4362" s="485"/>
    </row>
    <row r="4363" spans="16:18">
      <c r="P4363" s="485"/>
      <c r="Q4363" s="485"/>
      <c r="R4363" s="485"/>
    </row>
    <row r="4364" spans="16:18">
      <c r="P4364" s="485"/>
      <c r="Q4364" s="485"/>
      <c r="R4364" s="485"/>
    </row>
    <row r="4365" spans="16:18">
      <c r="P4365" s="485"/>
      <c r="Q4365" s="485"/>
      <c r="R4365" s="485"/>
    </row>
    <row r="4366" spans="16:18">
      <c r="P4366" s="485"/>
      <c r="Q4366" s="485"/>
      <c r="R4366" s="485"/>
    </row>
    <row r="4367" spans="16:18">
      <c r="P4367" s="485"/>
      <c r="Q4367" s="485"/>
      <c r="R4367" s="485"/>
    </row>
    <row r="4368" spans="16:18">
      <c r="P4368" s="485"/>
      <c r="Q4368" s="485"/>
      <c r="R4368" s="485"/>
    </row>
    <row r="4369" spans="16:18">
      <c r="P4369" s="485"/>
      <c r="Q4369" s="485"/>
      <c r="R4369" s="485"/>
    </row>
    <row r="4370" spans="16:18">
      <c r="P4370" s="485"/>
      <c r="Q4370" s="485"/>
      <c r="R4370" s="485"/>
    </row>
    <row r="4371" spans="16:18">
      <c r="P4371" s="485"/>
      <c r="Q4371" s="485"/>
      <c r="R4371" s="485"/>
    </row>
    <row r="4372" spans="16:18">
      <c r="P4372" s="485"/>
      <c r="Q4372" s="485"/>
      <c r="R4372" s="485"/>
    </row>
    <row r="4373" spans="16:18">
      <c r="P4373" s="485"/>
      <c r="Q4373" s="485"/>
      <c r="R4373" s="485"/>
    </row>
    <row r="4374" spans="16:18">
      <c r="P4374" s="485"/>
      <c r="Q4374" s="485"/>
      <c r="R4374" s="485"/>
    </row>
    <row r="4375" spans="16:18">
      <c r="P4375" s="485"/>
      <c r="Q4375" s="485"/>
      <c r="R4375" s="485"/>
    </row>
    <row r="4376" spans="16:18">
      <c r="P4376" s="485"/>
      <c r="Q4376" s="485"/>
      <c r="R4376" s="485"/>
    </row>
    <row r="4377" spans="16:18">
      <c r="P4377" s="485"/>
      <c r="Q4377" s="485"/>
      <c r="R4377" s="485"/>
    </row>
    <row r="4378" spans="16:18">
      <c r="P4378" s="485"/>
      <c r="Q4378" s="485"/>
      <c r="R4378" s="485"/>
    </row>
    <row r="4379" spans="16:18">
      <c r="P4379" s="485"/>
      <c r="Q4379" s="485"/>
      <c r="R4379" s="485"/>
    </row>
    <row r="4380" spans="16:18">
      <c r="P4380" s="485"/>
      <c r="Q4380" s="485"/>
      <c r="R4380" s="485"/>
    </row>
    <row r="4381" spans="16:18">
      <c r="P4381" s="485"/>
      <c r="Q4381" s="485"/>
      <c r="R4381" s="485"/>
    </row>
    <row r="4382" spans="16:18">
      <c r="P4382" s="485"/>
      <c r="Q4382" s="485"/>
      <c r="R4382" s="485"/>
    </row>
    <row r="4383" spans="16:18">
      <c r="P4383" s="485"/>
      <c r="Q4383" s="485"/>
      <c r="R4383" s="485"/>
    </row>
    <row r="4384" spans="16:18">
      <c r="P4384" s="485"/>
      <c r="Q4384" s="485"/>
      <c r="R4384" s="485"/>
    </row>
    <row r="4385" spans="16:18">
      <c r="P4385" s="485"/>
      <c r="Q4385" s="485"/>
      <c r="R4385" s="485"/>
    </row>
    <row r="4386" spans="16:18">
      <c r="P4386" s="485"/>
      <c r="Q4386" s="485"/>
      <c r="R4386" s="485"/>
    </row>
    <row r="4387" spans="16:18">
      <c r="P4387" s="485"/>
      <c r="Q4387" s="485"/>
      <c r="R4387" s="485"/>
    </row>
    <row r="4388" spans="16:18">
      <c r="P4388" s="485"/>
      <c r="Q4388" s="485"/>
      <c r="R4388" s="485"/>
    </row>
    <row r="4389" spans="16:18">
      <c r="P4389" s="485"/>
      <c r="Q4389" s="485"/>
      <c r="R4389" s="485"/>
    </row>
    <row r="4390" spans="16:18">
      <c r="P4390" s="485"/>
      <c r="Q4390" s="485"/>
      <c r="R4390" s="485"/>
    </row>
    <row r="4391" spans="16:18">
      <c r="P4391" s="485"/>
      <c r="Q4391" s="485"/>
      <c r="R4391" s="485"/>
    </row>
    <row r="4392" spans="16:18">
      <c r="P4392" s="485"/>
      <c r="Q4392" s="485"/>
      <c r="R4392" s="485"/>
    </row>
    <row r="4393" spans="16:18">
      <c r="P4393" s="485"/>
      <c r="Q4393" s="485"/>
      <c r="R4393" s="485"/>
    </row>
    <row r="4394" spans="16:18">
      <c r="P4394" s="485"/>
      <c r="Q4394" s="485"/>
      <c r="R4394" s="485"/>
    </row>
    <row r="4395" spans="16:18">
      <c r="P4395" s="485"/>
      <c r="Q4395" s="485"/>
      <c r="R4395" s="485"/>
    </row>
    <row r="4396" spans="16:18">
      <c r="P4396" s="485"/>
      <c r="Q4396" s="485"/>
      <c r="R4396" s="485"/>
    </row>
    <row r="4397" spans="16:18">
      <c r="P4397" s="485"/>
      <c r="Q4397" s="485"/>
      <c r="R4397" s="485"/>
    </row>
    <row r="4398" spans="16:18">
      <c r="P4398" s="485"/>
      <c r="Q4398" s="485"/>
      <c r="R4398" s="485"/>
    </row>
    <row r="4399" spans="16:18">
      <c r="P4399" s="485"/>
      <c r="Q4399" s="485"/>
      <c r="R4399" s="485"/>
    </row>
    <row r="4400" spans="16:18">
      <c r="P4400" s="485"/>
      <c r="Q4400" s="485"/>
      <c r="R4400" s="485"/>
    </row>
    <row r="4401" spans="16:18">
      <c r="P4401" s="485"/>
      <c r="Q4401" s="485"/>
      <c r="R4401" s="485"/>
    </row>
    <row r="4402" spans="16:18">
      <c r="P4402" s="485"/>
      <c r="Q4402" s="485"/>
      <c r="R4402" s="485"/>
    </row>
    <row r="4403" spans="16:18">
      <c r="P4403" s="485"/>
      <c r="Q4403" s="485"/>
      <c r="R4403" s="485"/>
    </row>
    <row r="4404" spans="16:18">
      <c r="P4404" s="485"/>
      <c r="Q4404" s="485"/>
      <c r="R4404" s="485"/>
    </row>
    <row r="4405" spans="16:18">
      <c r="P4405" s="485"/>
      <c r="Q4405" s="485"/>
      <c r="R4405" s="485"/>
    </row>
    <row r="4406" spans="16:18">
      <c r="P4406" s="485"/>
      <c r="Q4406" s="485"/>
      <c r="R4406" s="485"/>
    </row>
    <row r="4407" spans="16:18">
      <c r="P4407" s="485"/>
      <c r="Q4407" s="485"/>
      <c r="R4407" s="485"/>
    </row>
    <row r="4408" spans="16:18">
      <c r="P4408" s="485"/>
      <c r="Q4408" s="485"/>
      <c r="R4408" s="485"/>
    </row>
    <row r="4409" spans="16:18">
      <c r="P4409" s="485"/>
      <c r="Q4409" s="485"/>
      <c r="R4409" s="485"/>
    </row>
    <row r="4410" spans="16:18">
      <c r="P4410" s="485"/>
      <c r="Q4410" s="485"/>
      <c r="R4410" s="485"/>
    </row>
    <row r="4411" spans="16:18">
      <c r="P4411" s="485"/>
      <c r="Q4411" s="485"/>
      <c r="R4411" s="485"/>
    </row>
    <row r="4412" spans="16:18">
      <c r="P4412" s="485"/>
      <c r="Q4412" s="485"/>
      <c r="R4412" s="485"/>
    </row>
    <row r="4413" spans="16:18">
      <c r="P4413" s="485"/>
      <c r="Q4413" s="485"/>
      <c r="R4413" s="485"/>
    </row>
    <row r="4414" spans="16:18">
      <c r="P4414" s="485"/>
      <c r="Q4414" s="485"/>
      <c r="R4414" s="485"/>
    </row>
    <row r="4415" spans="16:18">
      <c r="P4415" s="485"/>
      <c r="Q4415" s="485"/>
      <c r="R4415" s="485"/>
    </row>
    <row r="4416" spans="16:18">
      <c r="P4416" s="485"/>
      <c r="Q4416" s="485"/>
      <c r="R4416" s="485"/>
    </row>
    <row r="4417" spans="16:18">
      <c r="P4417" s="485"/>
      <c r="Q4417" s="485"/>
      <c r="R4417" s="485"/>
    </row>
    <row r="4418" spans="16:18">
      <c r="P4418" s="485"/>
      <c r="Q4418" s="485"/>
      <c r="R4418" s="485"/>
    </row>
    <row r="4419" spans="16:18">
      <c r="P4419" s="485"/>
      <c r="Q4419" s="485"/>
      <c r="R4419" s="485"/>
    </row>
    <row r="4420" spans="16:18">
      <c r="P4420" s="485"/>
      <c r="Q4420" s="485"/>
      <c r="R4420" s="485"/>
    </row>
    <row r="4421" spans="16:18">
      <c r="P4421" s="485"/>
      <c r="Q4421" s="485"/>
      <c r="R4421" s="485"/>
    </row>
    <row r="4422" spans="16:18">
      <c r="P4422" s="485"/>
      <c r="Q4422" s="485"/>
      <c r="R4422" s="485"/>
    </row>
    <row r="4423" spans="16:18">
      <c r="P4423" s="485"/>
      <c r="Q4423" s="485"/>
      <c r="R4423" s="485"/>
    </row>
    <row r="4424" spans="16:18">
      <c r="P4424" s="485"/>
      <c r="Q4424" s="485"/>
      <c r="R4424" s="485"/>
    </row>
    <row r="4425" spans="16:18">
      <c r="P4425" s="485"/>
      <c r="Q4425" s="485"/>
      <c r="R4425" s="485"/>
    </row>
    <row r="4426" spans="16:18">
      <c r="P4426" s="485"/>
      <c r="Q4426" s="485"/>
      <c r="R4426" s="485"/>
    </row>
    <row r="4427" spans="16:18">
      <c r="P4427" s="485"/>
      <c r="Q4427" s="485"/>
      <c r="R4427" s="485"/>
    </row>
    <row r="4428" spans="16:18">
      <c r="P4428" s="485"/>
      <c r="Q4428" s="485"/>
      <c r="R4428" s="485"/>
    </row>
    <row r="4429" spans="16:18">
      <c r="P4429" s="485"/>
      <c r="Q4429" s="485"/>
      <c r="R4429" s="485"/>
    </row>
    <row r="4430" spans="16:18">
      <c r="P4430" s="485"/>
      <c r="Q4430" s="485"/>
      <c r="R4430" s="485"/>
    </row>
    <row r="4431" spans="16:18">
      <c r="P4431" s="485"/>
      <c r="Q4431" s="485"/>
      <c r="R4431" s="485"/>
    </row>
    <row r="4432" spans="16:18">
      <c r="P4432" s="485"/>
      <c r="Q4432" s="485"/>
      <c r="R4432" s="485"/>
    </row>
    <row r="4433" spans="16:18">
      <c r="P4433" s="485"/>
      <c r="Q4433" s="485"/>
      <c r="R4433" s="485"/>
    </row>
    <row r="4434" spans="16:18">
      <c r="P4434" s="485"/>
      <c r="Q4434" s="485"/>
      <c r="R4434" s="485"/>
    </row>
    <row r="4435" spans="16:18">
      <c r="P4435" s="485"/>
      <c r="Q4435" s="485"/>
      <c r="R4435" s="485"/>
    </row>
    <row r="4436" spans="16:18">
      <c r="P4436" s="485"/>
      <c r="Q4436" s="485"/>
      <c r="R4436" s="485"/>
    </row>
    <row r="4437" spans="16:18">
      <c r="P4437" s="485"/>
      <c r="Q4437" s="485"/>
      <c r="R4437" s="485"/>
    </row>
    <row r="4438" spans="16:18">
      <c r="P4438" s="485"/>
      <c r="Q4438" s="485"/>
      <c r="R4438" s="485"/>
    </row>
    <row r="4439" spans="16:18">
      <c r="P4439" s="485"/>
      <c r="Q4439" s="485"/>
      <c r="R4439" s="485"/>
    </row>
    <row r="4440" spans="16:18">
      <c r="P4440" s="485"/>
      <c r="Q4440" s="485"/>
      <c r="R4440" s="485"/>
    </row>
    <row r="4441" spans="16:18">
      <c r="P4441" s="485"/>
      <c r="Q4441" s="485"/>
      <c r="R4441" s="485"/>
    </row>
    <row r="4442" spans="16:18">
      <c r="P4442" s="485"/>
      <c r="Q4442" s="485"/>
      <c r="R4442" s="485"/>
    </row>
    <row r="4443" spans="16:18">
      <c r="P4443" s="485"/>
      <c r="Q4443" s="485"/>
      <c r="R4443" s="485"/>
    </row>
    <row r="4444" spans="16:18">
      <c r="P4444" s="485"/>
      <c r="Q4444" s="485"/>
      <c r="R4444" s="485"/>
    </row>
    <row r="4445" spans="16:18">
      <c r="P4445" s="485"/>
      <c r="Q4445" s="485"/>
      <c r="R4445" s="485"/>
    </row>
    <row r="4446" spans="16:18">
      <c r="P4446" s="485"/>
      <c r="Q4446" s="485"/>
      <c r="R4446" s="485"/>
    </row>
    <row r="4447" spans="16:18">
      <c r="P4447" s="485"/>
      <c r="Q4447" s="485"/>
      <c r="R4447" s="485"/>
    </row>
    <row r="4448" spans="16:18">
      <c r="P4448" s="485"/>
      <c r="Q4448" s="485"/>
      <c r="R4448" s="485"/>
    </row>
    <row r="4449" spans="16:18">
      <c r="P4449" s="485"/>
      <c r="Q4449" s="485"/>
      <c r="R4449" s="485"/>
    </row>
    <row r="4450" spans="16:18">
      <c r="P4450" s="485"/>
      <c r="Q4450" s="485"/>
      <c r="R4450" s="485"/>
    </row>
    <row r="4451" spans="16:18">
      <c r="P4451" s="485"/>
      <c r="Q4451" s="485"/>
      <c r="R4451" s="485"/>
    </row>
    <row r="4452" spans="16:18">
      <c r="P4452" s="485"/>
      <c r="Q4452" s="485"/>
      <c r="R4452" s="485"/>
    </row>
    <row r="4453" spans="16:18">
      <c r="P4453" s="485"/>
      <c r="Q4453" s="485"/>
      <c r="R4453" s="485"/>
    </row>
    <row r="4454" spans="16:18">
      <c r="P4454" s="485"/>
      <c r="Q4454" s="485"/>
      <c r="R4454" s="485"/>
    </row>
    <row r="4455" spans="16:18">
      <c r="P4455" s="485"/>
      <c r="Q4455" s="485"/>
      <c r="R4455" s="485"/>
    </row>
    <row r="4456" spans="16:18">
      <c r="P4456" s="485"/>
      <c r="Q4456" s="485"/>
      <c r="R4456" s="485"/>
    </row>
    <row r="4457" spans="16:18">
      <c r="P4457" s="485"/>
      <c r="Q4457" s="485"/>
      <c r="R4457" s="485"/>
    </row>
    <row r="4458" spans="16:18">
      <c r="P4458" s="485"/>
      <c r="Q4458" s="485"/>
      <c r="R4458" s="485"/>
    </row>
    <row r="4459" spans="16:18">
      <c r="P4459" s="485"/>
      <c r="Q4459" s="485"/>
      <c r="R4459" s="485"/>
    </row>
    <row r="4460" spans="16:18">
      <c r="P4460" s="485"/>
      <c r="Q4460" s="485"/>
      <c r="R4460" s="485"/>
    </row>
    <row r="4461" spans="16:18">
      <c r="P4461" s="485"/>
      <c r="Q4461" s="485"/>
      <c r="R4461" s="485"/>
    </row>
    <row r="4462" spans="16:18">
      <c r="P4462" s="485"/>
      <c r="Q4462" s="485"/>
      <c r="R4462" s="485"/>
    </row>
    <row r="4463" spans="16:18">
      <c r="P4463" s="485"/>
      <c r="Q4463" s="485"/>
      <c r="R4463" s="485"/>
    </row>
    <row r="4464" spans="16:18">
      <c r="P4464" s="485"/>
      <c r="Q4464" s="485"/>
      <c r="R4464" s="485"/>
    </row>
    <row r="4465" spans="16:18">
      <c r="P4465" s="485"/>
      <c r="Q4465" s="485"/>
      <c r="R4465" s="485"/>
    </row>
    <row r="4466" spans="16:18">
      <c r="P4466" s="485"/>
      <c r="Q4466" s="485"/>
      <c r="R4466" s="485"/>
    </row>
    <row r="4467" spans="16:18">
      <c r="P4467" s="485"/>
      <c r="Q4467" s="485"/>
      <c r="R4467" s="485"/>
    </row>
    <row r="4468" spans="16:18">
      <c r="P4468" s="485"/>
      <c r="Q4468" s="485"/>
      <c r="R4468" s="485"/>
    </row>
    <row r="4469" spans="16:18">
      <c r="P4469" s="485"/>
      <c r="Q4469" s="485"/>
      <c r="R4469" s="485"/>
    </row>
    <row r="4470" spans="16:18">
      <c r="P4470" s="485"/>
      <c r="Q4470" s="485"/>
      <c r="R4470" s="485"/>
    </row>
    <row r="4471" spans="16:18">
      <c r="P4471" s="485"/>
      <c r="Q4471" s="485"/>
      <c r="R4471" s="485"/>
    </row>
    <row r="4472" spans="16:18">
      <c r="P4472" s="485"/>
      <c r="Q4472" s="485"/>
      <c r="R4472" s="485"/>
    </row>
    <row r="4473" spans="16:18">
      <c r="P4473" s="485"/>
      <c r="Q4473" s="485"/>
      <c r="R4473" s="485"/>
    </row>
    <row r="4474" spans="16:18">
      <c r="P4474" s="485"/>
      <c r="Q4474" s="485"/>
      <c r="R4474" s="485"/>
    </row>
    <row r="4475" spans="16:18">
      <c r="P4475" s="485"/>
      <c r="Q4475" s="485"/>
      <c r="R4475" s="485"/>
    </row>
    <row r="4476" spans="16:18">
      <c r="P4476" s="485"/>
      <c r="Q4476" s="485"/>
      <c r="R4476" s="485"/>
    </row>
    <row r="4477" spans="16:18">
      <c r="P4477" s="485"/>
      <c r="Q4477" s="485"/>
      <c r="R4477" s="485"/>
    </row>
    <row r="4478" spans="16:18">
      <c r="P4478" s="485"/>
      <c r="Q4478" s="485"/>
      <c r="R4478" s="485"/>
    </row>
    <row r="4479" spans="16:18">
      <c r="P4479" s="485"/>
      <c r="Q4479" s="485"/>
      <c r="R4479" s="485"/>
    </row>
    <row r="4480" spans="16:18">
      <c r="P4480" s="485"/>
      <c r="Q4480" s="485"/>
      <c r="R4480" s="485"/>
    </row>
    <row r="4481" spans="16:18">
      <c r="P4481" s="485"/>
      <c r="Q4481" s="485"/>
      <c r="R4481" s="485"/>
    </row>
    <row r="4482" spans="16:18">
      <c r="P4482" s="485"/>
      <c r="Q4482" s="485"/>
      <c r="R4482" s="485"/>
    </row>
    <row r="4483" spans="16:18">
      <c r="P4483" s="485"/>
      <c r="Q4483" s="485"/>
      <c r="R4483" s="485"/>
    </row>
    <row r="4484" spans="16:18">
      <c r="P4484" s="485"/>
      <c r="Q4484" s="485"/>
      <c r="R4484" s="485"/>
    </row>
    <row r="4485" spans="16:18">
      <c r="P4485" s="485"/>
      <c r="Q4485" s="485"/>
      <c r="R4485" s="485"/>
    </row>
    <row r="4486" spans="16:18">
      <c r="P4486" s="485"/>
      <c r="Q4486" s="485"/>
      <c r="R4486" s="485"/>
    </row>
    <row r="4487" spans="16:18">
      <c r="P4487" s="485"/>
      <c r="Q4487" s="485"/>
      <c r="R4487" s="485"/>
    </row>
    <row r="4488" spans="16:18">
      <c r="P4488" s="485"/>
      <c r="Q4488" s="485"/>
      <c r="R4488" s="485"/>
    </row>
    <row r="4489" spans="16:18">
      <c r="P4489" s="485"/>
      <c r="Q4489" s="485"/>
      <c r="R4489" s="485"/>
    </row>
    <row r="4490" spans="16:18">
      <c r="P4490" s="485"/>
      <c r="Q4490" s="485"/>
      <c r="R4490" s="485"/>
    </row>
    <row r="4491" spans="16:18">
      <c r="P4491" s="485"/>
      <c r="Q4491" s="485"/>
      <c r="R4491" s="485"/>
    </row>
    <row r="4492" spans="16:18">
      <c r="P4492" s="485"/>
      <c r="Q4492" s="485"/>
      <c r="R4492" s="485"/>
    </row>
    <row r="4493" spans="16:18">
      <c r="P4493" s="485"/>
      <c r="Q4493" s="485"/>
      <c r="R4493" s="485"/>
    </row>
    <row r="4494" spans="16:18">
      <c r="P4494" s="485"/>
      <c r="Q4494" s="485"/>
      <c r="R4494" s="485"/>
    </row>
    <row r="4495" spans="16:18">
      <c r="P4495" s="485"/>
      <c r="Q4495" s="485"/>
      <c r="R4495" s="485"/>
    </row>
    <row r="4496" spans="16:18">
      <c r="P4496" s="485"/>
      <c r="Q4496" s="485"/>
      <c r="R4496" s="485"/>
    </row>
    <row r="4497" spans="16:18">
      <c r="P4497" s="485"/>
      <c r="Q4497" s="485"/>
      <c r="R4497" s="485"/>
    </row>
    <row r="4498" spans="16:18">
      <c r="P4498" s="485"/>
      <c r="Q4498" s="485"/>
      <c r="R4498" s="485"/>
    </row>
    <row r="4499" spans="16:18">
      <c r="P4499" s="485"/>
      <c r="Q4499" s="485"/>
      <c r="R4499" s="485"/>
    </row>
    <row r="4500" spans="16:18">
      <c r="P4500" s="485"/>
      <c r="Q4500" s="485"/>
      <c r="R4500" s="485"/>
    </row>
    <row r="4501" spans="16:18">
      <c r="P4501" s="485"/>
      <c r="Q4501" s="485"/>
      <c r="R4501" s="485"/>
    </row>
    <row r="4502" spans="16:18">
      <c r="P4502" s="485"/>
      <c r="Q4502" s="485"/>
      <c r="R4502" s="485"/>
    </row>
    <row r="4503" spans="16:18">
      <c r="P4503" s="485"/>
      <c r="Q4503" s="485"/>
      <c r="R4503" s="485"/>
    </row>
    <row r="4504" spans="16:18">
      <c r="P4504" s="485"/>
      <c r="Q4504" s="485"/>
      <c r="R4504" s="485"/>
    </row>
    <row r="4505" spans="16:18">
      <c r="P4505" s="485"/>
      <c r="Q4505" s="485"/>
      <c r="R4505" s="485"/>
    </row>
    <row r="4506" spans="16:18">
      <c r="P4506" s="485"/>
      <c r="Q4506" s="485"/>
      <c r="R4506" s="485"/>
    </row>
    <row r="4507" spans="16:18">
      <c r="P4507" s="485"/>
      <c r="Q4507" s="485"/>
      <c r="R4507" s="485"/>
    </row>
    <row r="4508" spans="16:18">
      <c r="P4508" s="485"/>
      <c r="Q4508" s="485"/>
      <c r="R4508" s="485"/>
    </row>
    <row r="4509" spans="16:18">
      <c r="P4509" s="485"/>
      <c r="Q4509" s="485"/>
      <c r="R4509" s="485"/>
    </row>
    <row r="4510" spans="16:18">
      <c r="P4510" s="485"/>
      <c r="Q4510" s="485"/>
      <c r="R4510" s="485"/>
    </row>
    <row r="4511" spans="16:18">
      <c r="P4511" s="485"/>
      <c r="Q4511" s="485"/>
      <c r="R4511" s="485"/>
    </row>
    <row r="4512" spans="16:18">
      <c r="P4512" s="485"/>
      <c r="Q4512" s="485"/>
      <c r="R4512" s="485"/>
    </row>
    <row r="4513" spans="16:18">
      <c r="P4513" s="485"/>
      <c r="Q4513" s="485"/>
      <c r="R4513" s="485"/>
    </row>
    <row r="4514" spans="16:18">
      <c r="P4514" s="485"/>
      <c r="Q4514" s="485"/>
      <c r="R4514" s="485"/>
    </row>
    <row r="4515" spans="16:18">
      <c r="P4515" s="485"/>
      <c r="Q4515" s="485"/>
      <c r="R4515" s="485"/>
    </row>
    <row r="4516" spans="16:18">
      <c r="P4516" s="485"/>
      <c r="Q4516" s="485"/>
      <c r="R4516" s="485"/>
    </row>
    <row r="4517" spans="16:18">
      <c r="P4517" s="485"/>
      <c r="Q4517" s="485"/>
      <c r="R4517" s="485"/>
    </row>
    <row r="4518" spans="16:18">
      <c r="P4518" s="485"/>
      <c r="Q4518" s="485"/>
      <c r="R4518" s="485"/>
    </row>
    <row r="4519" spans="16:18">
      <c r="P4519" s="485"/>
      <c r="Q4519" s="485"/>
      <c r="R4519" s="485"/>
    </row>
    <row r="4520" spans="16:18">
      <c r="P4520" s="485"/>
      <c r="Q4520" s="485"/>
      <c r="R4520" s="485"/>
    </row>
    <row r="4521" spans="16:18">
      <c r="P4521" s="485"/>
      <c r="Q4521" s="485"/>
      <c r="R4521" s="485"/>
    </row>
    <row r="4522" spans="16:18">
      <c r="P4522" s="485"/>
      <c r="Q4522" s="485"/>
      <c r="R4522" s="485"/>
    </row>
    <row r="4523" spans="16:18">
      <c r="P4523" s="485"/>
      <c r="Q4523" s="485"/>
      <c r="R4523" s="485"/>
    </row>
    <row r="4524" spans="16:18">
      <c r="P4524" s="485"/>
      <c r="Q4524" s="485"/>
      <c r="R4524" s="485"/>
    </row>
    <row r="4525" spans="16:18">
      <c r="P4525" s="485"/>
      <c r="Q4525" s="485"/>
      <c r="R4525" s="485"/>
    </row>
    <row r="4526" spans="16:18">
      <c r="P4526" s="485"/>
      <c r="Q4526" s="485"/>
      <c r="R4526" s="485"/>
    </row>
    <row r="4527" spans="16:18">
      <c r="P4527" s="485"/>
      <c r="Q4527" s="485"/>
      <c r="R4527" s="485"/>
    </row>
    <row r="4528" spans="16:18">
      <c r="P4528" s="485"/>
      <c r="Q4528" s="485"/>
      <c r="R4528" s="485"/>
    </row>
    <row r="4529" spans="16:18">
      <c r="P4529" s="485"/>
      <c r="Q4529" s="485"/>
      <c r="R4529" s="485"/>
    </row>
    <row r="4530" spans="16:18">
      <c r="P4530" s="485"/>
      <c r="Q4530" s="485"/>
      <c r="R4530" s="485"/>
    </row>
    <row r="4531" spans="16:18">
      <c r="P4531" s="485"/>
      <c r="Q4531" s="485"/>
      <c r="R4531" s="485"/>
    </row>
    <row r="4532" spans="16:18">
      <c r="P4532" s="485"/>
      <c r="Q4532" s="485"/>
      <c r="R4532" s="485"/>
    </row>
    <row r="4533" spans="16:18">
      <c r="P4533" s="485"/>
      <c r="Q4533" s="485"/>
      <c r="R4533" s="485"/>
    </row>
    <row r="4534" spans="16:18">
      <c r="P4534" s="485"/>
      <c r="Q4534" s="485"/>
      <c r="R4534" s="485"/>
    </row>
    <row r="4535" spans="16:18">
      <c r="P4535" s="485"/>
      <c r="Q4535" s="485"/>
      <c r="R4535" s="485"/>
    </row>
    <row r="4536" spans="16:18">
      <c r="P4536" s="485"/>
      <c r="Q4536" s="485"/>
      <c r="R4536" s="485"/>
    </row>
    <row r="4537" spans="16:18">
      <c r="P4537" s="485"/>
      <c r="Q4537" s="485"/>
      <c r="R4537" s="485"/>
    </row>
    <row r="4538" spans="16:18">
      <c r="P4538" s="485"/>
      <c r="Q4538" s="485"/>
      <c r="R4538" s="485"/>
    </row>
    <row r="4539" spans="16:18">
      <c r="P4539" s="485"/>
      <c r="Q4539" s="485"/>
      <c r="R4539" s="485"/>
    </row>
    <row r="4540" spans="16:18">
      <c r="P4540" s="485"/>
      <c r="Q4540" s="485"/>
      <c r="R4540" s="485"/>
    </row>
    <row r="4541" spans="16:18">
      <c r="P4541" s="485"/>
      <c r="Q4541" s="485"/>
      <c r="R4541" s="485"/>
    </row>
    <row r="4542" spans="16:18">
      <c r="P4542" s="485"/>
      <c r="Q4542" s="485"/>
      <c r="R4542" s="485"/>
    </row>
    <row r="4543" spans="16:18">
      <c r="P4543" s="485"/>
      <c r="Q4543" s="485"/>
      <c r="R4543" s="485"/>
    </row>
    <row r="4544" spans="16:18">
      <c r="P4544" s="485"/>
      <c r="Q4544" s="485"/>
      <c r="R4544" s="485"/>
    </row>
    <row r="4545" spans="16:18">
      <c r="P4545" s="485"/>
      <c r="Q4545" s="485"/>
      <c r="R4545" s="485"/>
    </row>
    <row r="4546" spans="16:18">
      <c r="P4546" s="485"/>
      <c r="Q4546" s="485"/>
      <c r="R4546" s="485"/>
    </row>
    <row r="4547" spans="16:18">
      <c r="P4547" s="485"/>
      <c r="Q4547" s="485"/>
      <c r="R4547" s="485"/>
    </row>
    <row r="4548" spans="16:18">
      <c r="P4548" s="485"/>
      <c r="Q4548" s="485"/>
      <c r="R4548" s="485"/>
    </row>
    <row r="4549" spans="16:18">
      <c r="P4549" s="485"/>
      <c r="Q4549" s="485"/>
      <c r="R4549" s="485"/>
    </row>
    <row r="4550" spans="16:18">
      <c r="P4550" s="485"/>
      <c r="Q4550" s="485"/>
      <c r="R4550" s="485"/>
    </row>
    <row r="4551" spans="16:18">
      <c r="P4551" s="485"/>
      <c r="Q4551" s="485"/>
      <c r="R4551" s="485"/>
    </row>
    <row r="4552" spans="16:18">
      <c r="P4552" s="485"/>
      <c r="Q4552" s="485"/>
      <c r="R4552" s="485"/>
    </row>
    <row r="4553" spans="16:18">
      <c r="P4553" s="485"/>
      <c r="Q4553" s="485"/>
      <c r="R4553" s="485"/>
    </row>
    <row r="4554" spans="16:18">
      <c r="P4554" s="485"/>
      <c r="Q4554" s="485"/>
      <c r="R4554" s="485"/>
    </row>
    <row r="4555" spans="16:18">
      <c r="P4555" s="485"/>
      <c r="Q4555" s="485"/>
      <c r="R4555" s="485"/>
    </row>
    <row r="4556" spans="16:18">
      <c r="P4556" s="485"/>
      <c r="Q4556" s="485"/>
      <c r="R4556" s="485"/>
    </row>
    <row r="4557" spans="16:18">
      <c r="P4557" s="485"/>
      <c r="Q4557" s="485"/>
      <c r="R4557" s="485"/>
    </row>
    <row r="4558" spans="16:18">
      <c r="P4558" s="485"/>
      <c r="Q4558" s="485"/>
      <c r="R4558" s="485"/>
    </row>
    <row r="4559" spans="16:18">
      <c r="P4559" s="485"/>
      <c r="Q4559" s="485"/>
      <c r="R4559" s="485"/>
    </row>
    <row r="4560" spans="16:18">
      <c r="P4560" s="485"/>
      <c r="Q4560" s="485"/>
      <c r="R4560" s="485"/>
    </row>
    <row r="4561" spans="16:18">
      <c r="P4561" s="485"/>
      <c r="Q4561" s="485"/>
      <c r="R4561" s="485"/>
    </row>
    <row r="4562" spans="16:18">
      <c r="P4562" s="485"/>
      <c r="Q4562" s="485"/>
      <c r="R4562" s="485"/>
    </row>
    <row r="4563" spans="16:18">
      <c r="P4563" s="485"/>
      <c r="Q4563" s="485"/>
      <c r="R4563" s="485"/>
    </row>
    <row r="4564" spans="16:18">
      <c r="P4564" s="485"/>
      <c r="Q4564" s="485"/>
      <c r="R4564" s="485"/>
    </row>
    <row r="4565" spans="16:18">
      <c r="P4565" s="485"/>
      <c r="Q4565" s="485"/>
      <c r="R4565" s="485"/>
    </row>
    <row r="4566" spans="16:18">
      <c r="P4566" s="485"/>
      <c r="Q4566" s="485"/>
      <c r="R4566" s="485"/>
    </row>
    <row r="4567" spans="16:18">
      <c r="P4567" s="485"/>
      <c r="Q4567" s="485"/>
      <c r="R4567" s="485"/>
    </row>
    <row r="4568" spans="16:18">
      <c r="P4568" s="485"/>
      <c r="Q4568" s="485"/>
      <c r="R4568" s="485"/>
    </row>
    <row r="4569" spans="16:18">
      <c r="P4569" s="485"/>
      <c r="Q4569" s="485"/>
      <c r="R4569" s="485"/>
    </row>
    <row r="4570" spans="16:18">
      <c r="P4570" s="485"/>
      <c r="Q4570" s="485"/>
      <c r="R4570" s="485"/>
    </row>
    <row r="4571" spans="16:18">
      <c r="P4571" s="485"/>
      <c r="Q4571" s="485"/>
      <c r="R4571" s="485"/>
    </row>
    <row r="4572" spans="16:18">
      <c r="P4572" s="485"/>
      <c r="Q4572" s="485"/>
      <c r="R4572" s="485"/>
    </row>
    <row r="4573" spans="16:18">
      <c r="P4573" s="485"/>
      <c r="Q4573" s="485"/>
      <c r="R4573" s="485"/>
    </row>
    <row r="4574" spans="16:18">
      <c r="P4574" s="485"/>
      <c r="Q4574" s="485"/>
      <c r="R4574" s="485"/>
    </row>
    <row r="4575" spans="16:18">
      <c r="P4575" s="485"/>
      <c r="Q4575" s="485"/>
      <c r="R4575" s="485"/>
    </row>
    <row r="4576" spans="16:18">
      <c r="P4576" s="485"/>
      <c r="Q4576" s="485"/>
      <c r="R4576" s="485"/>
    </row>
    <row r="4577" spans="16:18">
      <c r="P4577" s="485"/>
      <c r="Q4577" s="485"/>
      <c r="R4577" s="485"/>
    </row>
    <row r="4578" spans="16:18">
      <c r="P4578" s="485"/>
      <c r="Q4578" s="485"/>
      <c r="R4578" s="485"/>
    </row>
    <row r="4579" spans="16:18">
      <c r="P4579" s="485"/>
      <c r="Q4579" s="485"/>
      <c r="R4579" s="485"/>
    </row>
    <row r="4580" spans="16:18">
      <c r="P4580" s="485"/>
      <c r="Q4580" s="485"/>
      <c r="R4580" s="485"/>
    </row>
    <row r="4581" spans="16:18">
      <c r="P4581" s="485"/>
      <c r="Q4581" s="485"/>
      <c r="R4581" s="485"/>
    </row>
    <row r="4582" spans="16:18">
      <c r="P4582" s="485"/>
      <c r="Q4582" s="485"/>
      <c r="R4582" s="485"/>
    </row>
    <row r="4583" spans="16:18">
      <c r="P4583" s="485"/>
      <c r="Q4583" s="485"/>
      <c r="R4583" s="485"/>
    </row>
    <row r="4584" spans="16:18">
      <c r="P4584" s="485"/>
      <c r="Q4584" s="485"/>
      <c r="R4584" s="485"/>
    </row>
    <row r="4585" spans="16:18">
      <c r="P4585" s="485"/>
      <c r="Q4585" s="485"/>
      <c r="R4585" s="485"/>
    </row>
    <row r="4586" spans="16:18">
      <c r="P4586" s="485"/>
      <c r="Q4586" s="485"/>
      <c r="R4586" s="485"/>
    </row>
    <row r="4587" spans="16:18">
      <c r="P4587" s="485"/>
      <c r="Q4587" s="485"/>
      <c r="R4587" s="485"/>
    </row>
    <row r="4588" spans="16:18">
      <c r="P4588" s="485"/>
      <c r="Q4588" s="485"/>
      <c r="R4588" s="485"/>
    </row>
    <row r="4589" spans="16:18">
      <c r="P4589" s="485"/>
      <c r="Q4589" s="485"/>
      <c r="R4589" s="485"/>
    </row>
    <row r="4590" spans="16:18">
      <c r="P4590" s="485"/>
      <c r="Q4590" s="485"/>
      <c r="R4590" s="485"/>
    </row>
    <row r="4591" spans="16:18">
      <c r="P4591" s="485"/>
      <c r="Q4591" s="485"/>
      <c r="R4591" s="485"/>
    </row>
    <row r="4592" spans="16:18">
      <c r="P4592" s="485"/>
      <c r="Q4592" s="485"/>
      <c r="R4592" s="485"/>
    </row>
    <row r="4593" spans="16:18">
      <c r="P4593" s="485"/>
      <c r="Q4593" s="485"/>
      <c r="R4593" s="485"/>
    </row>
    <row r="4594" spans="16:18">
      <c r="P4594" s="485"/>
      <c r="Q4594" s="485"/>
      <c r="R4594" s="485"/>
    </row>
    <row r="4595" spans="16:18">
      <c r="P4595" s="485"/>
      <c r="Q4595" s="485"/>
      <c r="R4595" s="485"/>
    </row>
    <row r="4596" spans="16:18">
      <c r="P4596" s="485"/>
      <c r="Q4596" s="485"/>
      <c r="R4596" s="485"/>
    </row>
    <row r="4597" spans="16:18">
      <c r="P4597" s="485"/>
      <c r="Q4597" s="485"/>
      <c r="R4597" s="485"/>
    </row>
    <row r="4598" spans="16:18">
      <c r="P4598" s="485"/>
      <c r="Q4598" s="485"/>
      <c r="R4598" s="485"/>
    </row>
    <row r="4599" spans="16:18">
      <c r="P4599" s="485"/>
      <c r="Q4599" s="485"/>
      <c r="R4599" s="485"/>
    </row>
    <row r="4600" spans="16:18">
      <c r="P4600" s="485"/>
      <c r="Q4600" s="485"/>
      <c r="R4600" s="485"/>
    </row>
    <row r="4601" spans="16:18">
      <c r="P4601" s="485"/>
      <c r="Q4601" s="485"/>
      <c r="R4601" s="485"/>
    </row>
    <row r="4602" spans="16:18">
      <c r="P4602" s="485"/>
      <c r="Q4602" s="485"/>
      <c r="R4602" s="485"/>
    </row>
    <row r="4603" spans="16:18">
      <c r="P4603" s="485"/>
      <c r="Q4603" s="485"/>
      <c r="R4603" s="485"/>
    </row>
    <row r="4604" spans="16:18">
      <c r="P4604" s="485"/>
      <c r="Q4604" s="485"/>
      <c r="R4604" s="485"/>
    </row>
    <row r="4605" spans="16:18">
      <c r="P4605" s="485"/>
      <c r="Q4605" s="485"/>
      <c r="R4605" s="485"/>
    </row>
    <row r="4606" spans="16:18">
      <c r="P4606" s="485"/>
      <c r="Q4606" s="485"/>
      <c r="R4606" s="485"/>
    </row>
    <row r="4607" spans="16:18">
      <c r="P4607" s="485"/>
      <c r="Q4607" s="485"/>
      <c r="R4607" s="485"/>
    </row>
    <row r="4608" spans="16:18">
      <c r="P4608" s="485"/>
      <c r="Q4608" s="485"/>
      <c r="R4608" s="485"/>
    </row>
    <row r="4609" spans="16:18">
      <c r="P4609" s="485"/>
      <c r="Q4609" s="485"/>
      <c r="R4609" s="485"/>
    </row>
    <row r="4610" spans="16:18">
      <c r="P4610" s="485"/>
      <c r="Q4610" s="485"/>
      <c r="R4610" s="485"/>
    </row>
    <row r="4611" spans="16:18">
      <c r="P4611" s="485"/>
      <c r="Q4611" s="485"/>
      <c r="R4611" s="485"/>
    </row>
    <row r="4612" spans="16:18">
      <c r="P4612" s="485"/>
      <c r="Q4612" s="485"/>
      <c r="R4612" s="485"/>
    </row>
    <row r="4613" spans="16:18">
      <c r="P4613" s="485"/>
      <c r="Q4613" s="485"/>
      <c r="R4613" s="485"/>
    </row>
    <row r="4614" spans="16:18">
      <c r="P4614" s="485"/>
      <c r="Q4614" s="485"/>
      <c r="R4614" s="485"/>
    </row>
    <row r="4615" spans="16:18">
      <c r="P4615" s="485"/>
      <c r="Q4615" s="485"/>
      <c r="R4615" s="485"/>
    </row>
    <row r="4616" spans="16:18">
      <c r="P4616" s="485"/>
      <c r="Q4616" s="485"/>
      <c r="R4616" s="485"/>
    </row>
    <row r="4617" spans="16:18">
      <c r="P4617" s="485"/>
      <c r="Q4617" s="485"/>
      <c r="R4617" s="485"/>
    </row>
    <row r="4618" spans="16:18">
      <c r="P4618" s="485"/>
      <c r="Q4618" s="485"/>
      <c r="R4618" s="485"/>
    </row>
    <row r="4619" spans="16:18">
      <c r="P4619" s="485"/>
      <c r="Q4619" s="485"/>
      <c r="R4619" s="485"/>
    </row>
    <row r="4620" spans="16:18">
      <c r="P4620" s="485"/>
      <c r="Q4620" s="485"/>
      <c r="R4620" s="485"/>
    </row>
    <row r="4621" spans="16:18">
      <c r="P4621" s="485"/>
      <c r="Q4621" s="485"/>
      <c r="R4621" s="485"/>
    </row>
    <row r="4622" spans="16:18">
      <c r="P4622" s="485"/>
      <c r="Q4622" s="485"/>
      <c r="R4622" s="485"/>
    </row>
    <row r="4623" spans="16:18">
      <c r="P4623" s="485"/>
      <c r="Q4623" s="485"/>
      <c r="R4623" s="485"/>
    </row>
    <row r="4624" spans="16:18">
      <c r="P4624" s="485"/>
      <c r="Q4624" s="485"/>
      <c r="R4624" s="485"/>
    </row>
    <row r="4625" spans="16:18">
      <c r="P4625" s="485"/>
      <c r="Q4625" s="485"/>
      <c r="R4625" s="485"/>
    </row>
    <row r="4626" spans="16:18">
      <c r="P4626" s="485"/>
      <c r="Q4626" s="485"/>
      <c r="R4626" s="485"/>
    </row>
    <row r="4627" spans="16:18">
      <c r="P4627" s="485"/>
      <c r="Q4627" s="485"/>
      <c r="R4627" s="485"/>
    </row>
    <row r="4628" spans="16:18">
      <c r="P4628" s="485"/>
      <c r="Q4628" s="485"/>
      <c r="R4628" s="485"/>
    </row>
    <row r="4629" spans="16:18">
      <c r="P4629" s="485"/>
      <c r="Q4629" s="485"/>
      <c r="R4629" s="485"/>
    </row>
    <row r="4630" spans="16:18">
      <c r="P4630" s="485"/>
      <c r="Q4630" s="485"/>
      <c r="R4630" s="485"/>
    </row>
    <row r="4631" spans="16:18">
      <c r="P4631" s="485"/>
      <c r="Q4631" s="485"/>
      <c r="R4631" s="485"/>
    </row>
    <row r="4632" spans="16:18">
      <c r="P4632" s="485"/>
      <c r="Q4632" s="485"/>
      <c r="R4632" s="485"/>
    </row>
    <row r="4633" spans="16:18">
      <c r="P4633" s="485"/>
      <c r="Q4633" s="485"/>
      <c r="R4633" s="485"/>
    </row>
    <row r="4634" spans="16:18">
      <c r="P4634" s="485"/>
      <c r="Q4634" s="485"/>
      <c r="R4634" s="485"/>
    </row>
    <row r="4635" spans="16:18">
      <c r="P4635" s="485"/>
      <c r="Q4635" s="485"/>
      <c r="R4635" s="485"/>
    </row>
    <row r="4636" spans="16:18">
      <c r="P4636" s="485"/>
      <c r="Q4636" s="485"/>
      <c r="R4636" s="485"/>
    </row>
    <row r="4637" spans="16:18">
      <c r="P4637" s="485"/>
      <c r="Q4637" s="485"/>
      <c r="R4637" s="485"/>
    </row>
    <row r="4638" spans="16:18">
      <c r="P4638" s="485"/>
      <c r="Q4638" s="485"/>
      <c r="R4638" s="485"/>
    </row>
    <row r="4639" spans="16:18">
      <c r="P4639" s="485"/>
      <c r="Q4639" s="485"/>
      <c r="R4639" s="485"/>
    </row>
    <row r="4640" spans="16:18">
      <c r="P4640" s="485"/>
      <c r="Q4640" s="485"/>
      <c r="R4640" s="485"/>
    </row>
    <row r="4641" spans="16:18">
      <c r="P4641" s="485"/>
      <c r="Q4641" s="485"/>
      <c r="R4641" s="485"/>
    </row>
    <row r="4642" spans="16:18">
      <c r="P4642" s="485"/>
      <c r="Q4642" s="485"/>
      <c r="R4642" s="485"/>
    </row>
    <row r="4643" spans="16:18">
      <c r="P4643" s="485"/>
      <c r="Q4643" s="485"/>
      <c r="R4643" s="485"/>
    </row>
    <row r="4644" spans="16:18">
      <c r="P4644" s="485"/>
      <c r="Q4644" s="485"/>
      <c r="R4644" s="485"/>
    </row>
    <row r="4645" spans="16:18">
      <c r="P4645" s="485"/>
      <c r="Q4645" s="485"/>
      <c r="R4645" s="485"/>
    </row>
    <row r="4646" spans="16:18">
      <c r="P4646" s="485"/>
      <c r="Q4646" s="485"/>
      <c r="R4646" s="485"/>
    </row>
    <row r="4647" spans="16:18">
      <c r="P4647" s="485"/>
      <c r="Q4647" s="485"/>
      <c r="R4647" s="485"/>
    </row>
    <row r="4648" spans="16:18">
      <c r="P4648" s="485"/>
      <c r="Q4648" s="485"/>
      <c r="R4648" s="485"/>
    </row>
    <row r="4649" spans="16:18">
      <c r="P4649" s="485"/>
      <c r="Q4649" s="485"/>
      <c r="R4649" s="485"/>
    </row>
    <row r="4650" spans="16:18">
      <c r="P4650" s="485"/>
      <c r="Q4650" s="485"/>
      <c r="R4650" s="485"/>
    </row>
    <row r="4651" spans="16:18">
      <c r="P4651" s="485"/>
      <c r="Q4651" s="485"/>
      <c r="R4651" s="485"/>
    </row>
    <row r="4652" spans="16:18">
      <c r="P4652" s="485"/>
      <c r="Q4652" s="485"/>
      <c r="R4652" s="485"/>
    </row>
    <row r="4653" spans="16:18">
      <c r="P4653" s="485"/>
      <c r="Q4653" s="485"/>
      <c r="R4653" s="485"/>
    </row>
    <row r="4654" spans="16:18">
      <c r="P4654" s="485"/>
      <c r="Q4654" s="485"/>
      <c r="R4654" s="485"/>
    </row>
    <row r="4655" spans="16:18">
      <c r="P4655" s="485"/>
      <c r="Q4655" s="485"/>
      <c r="R4655" s="485"/>
    </row>
    <row r="4656" spans="16:18">
      <c r="P4656" s="485"/>
      <c r="Q4656" s="485"/>
      <c r="R4656" s="485"/>
    </row>
    <row r="4657" spans="16:18">
      <c r="P4657" s="485"/>
      <c r="Q4657" s="485"/>
      <c r="R4657" s="485"/>
    </row>
    <row r="4658" spans="16:18">
      <c r="P4658" s="485"/>
      <c r="Q4658" s="485"/>
      <c r="R4658" s="485"/>
    </row>
    <row r="4659" spans="16:18">
      <c r="P4659" s="485"/>
      <c r="Q4659" s="485"/>
      <c r="R4659" s="485"/>
    </row>
    <row r="4660" spans="16:18">
      <c r="P4660" s="485"/>
      <c r="Q4660" s="485"/>
      <c r="R4660" s="485"/>
    </row>
    <row r="4661" spans="16:18">
      <c r="P4661" s="485"/>
      <c r="Q4661" s="485"/>
      <c r="R4661" s="485"/>
    </row>
    <row r="4662" spans="16:18">
      <c r="P4662" s="485"/>
      <c r="Q4662" s="485"/>
      <c r="R4662" s="485"/>
    </row>
    <row r="4663" spans="16:18">
      <c r="P4663" s="485"/>
      <c r="Q4663" s="485"/>
      <c r="R4663" s="485"/>
    </row>
    <row r="4664" spans="16:18">
      <c r="P4664" s="485"/>
      <c r="Q4664" s="485"/>
      <c r="R4664" s="485"/>
    </row>
    <row r="4665" spans="16:18">
      <c r="P4665" s="485"/>
      <c r="Q4665" s="485"/>
      <c r="R4665" s="485"/>
    </row>
    <row r="4666" spans="16:18">
      <c r="P4666" s="485"/>
      <c r="Q4666" s="485"/>
      <c r="R4666" s="485"/>
    </row>
    <row r="4667" spans="16:18">
      <c r="P4667" s="485"/>
      <c r="Q4667" s="485"/>
      <c r="R4667" s="485"/>
    </row>
    <row r="4668" spans="16:18">
      <c r="P4668" s="485"/>
      <c r="Q4668" s="485"/>
      <c r="R4668" s="485"/>
    </row>
    <row r="4669" spans="16:18">
      <c r="P4669" s="485"/>
      <c r="Q4669" s="485"/>
      <c r="R4669" s="485"/>
    </row>
    <row r="4670" spans="16:18">
      <c r="P4670" s="485"/>
      <c r="Q4670" s="485"/>
      <c r="R4670" s="485"/>
    </row>
    <row r="4671" spans="16:18">
      <c r="P4671" s="485"/>
      <c r="Q4671" s="485"/>
      <c r="R4671" s="485"/>
    </row>
    <row r="4672" spans="16:18">
      <c r="P4672" s="485"/>
      <c r="Q4672" s="485"/>
      <c r="R4672" s="485"/>
    </row>
    <row r="4673" spans="16:18">
      <c r="P4673" s="485"/>
      <c r="Q4673" s="485"/>
      <c r="R4673" s="485"/>
    </row>
    <row r="4674" spans="16:18">
      <c r="P4674" s="485"/>
      <c r="Q4674" s="485"/>
      <c r="R4674" s="485"/>
    </row>
    <row r="4675" spans="16:18">
      <c r="P4675" s="485"/>
      <c r="Q4675" s="485"/>
      <c r="R4675" s="485"/>
    </row>
    <row r="4676" spans="16:18">
      <c r="P4676" s="485"/>
      <c r="Q4676" s="485"/>
      <c r="R4676" s="485"/>
    </row>
    <row r="4677" spans="16:18">
      <c r="P4677" s="485"/>
      <c r="Q4677" s="485"/>
      <c r="R4677" s="485"/>
    </row>
    <row r="4678" spans="16:18">
      <c r="P4678" s="485"/>
      <c r="Q4678" s="485"/>
      <c r="R4678" s="485"/>
    </row>
    <row r="4679" spans="16:18">
      <c r="P4679" s="485"/>
      <c r="Q4679" s="485"/>
      <c r="R4679" s="485"/>
    </row>
    <row r="4680" spans="16:18">
      <c r="P4680" s="485"/>
      <c r="Q4680" s="485"/>
      <c r="R4680" s="485"/>
    </row>
    <row r="4681" spans="16:18">
      <c r="P4681" s="485"/>
      <c r="Q4681" s="485"/>
      <c r="R4681" s="485"/>
    </row>
    <row r="4682" spans="16:18">
      <c r="P4682" s="485"/>
      <c r="Q4682" s="485"/>
      <c r="R4682" s="485"/>
    </row>
    <row r="4683" spans="16:18">
      <c r="P4683" s="485"/>
      <c r="Q4683" s="485"/>
      <c r="R4683" s="485"/>
    </row>
    <row r="4684" spans="16:18">
      <c r="P4684" s="485"/>
      <c r="Q4684" s="485"/>
      <c r="R4684" s="485"/>
    </row>
    <row r="4685" spans="16:18">
      <c r="P4685" s="485"/>
      <c r="Q4685" s="485"/>
      <c r="R4685" s="485"/>
    </row>
    <row r="4686" spans="16:18">
      <c r="P4686" s="485"/>
      <c r="Q4686" s="485"/>
      <c r="R4686" s="485"/>
    </row>
    <row r="4687" spans="16:18">
      <c r="P4687" s="485"/>
      <c r="Q4687" s="485"/>
      <c r="R4687" s="485"/>
    </row>
    <row r="4688" spans="16:18">
      <c r="P4688" s="485"/>
      <c r="Q4688" s="485"/>
      <c r="R4688" s="485"/>
    </row>
    <row r="4689" spans="16:18">
      <c r="P4689" s="485"/>
      <c r="Q4689" s="485"/>
      <c r="R4689" s="485"/>
    </row>
    <row r="4690" spans="16:18">
      <c r="P4690" s="485"/>
      <c r="Q4690" s="485"/>
      <c r="R4690" s="485"/>
    </row>
    <row r="4691" spans="16:18">
      <c r="P4691" s="485"/>
      <c r="Q4691" s="485"/>
      <c r="R4691" s="485"/>
    </row>
    <row r="4692" spans="16:18">
      <c r="P4692" s="485"/>
      <c r="Q4692" s="485"/>
      <c r="R4692" s="485"/>
    </row>
    <row r="4693" spans="16:18">
      <c r="P4693" s="485"/>
      <c r="Q4693" s="485"/>
      <c r="R4693" s="485"/>
    </row>
    <row r="4694" spans="16:18">
      <c r="P4694" s="485"/>
      <c r="Q4694" s="485"/>
      <c r="R4694" s="485"/>
    </row>
    <row r="4695" spans="16:18">
      <c r="P4695" s="485"/>
      <c r="Q4695" s="485"/>
      <c r="R4695" s="485"/>
    </row>
    <row r="4696" spans="16:18">
      <c r="P4696" s="485"/>
      <c r="Q4696" s="485"/>
      <c r="R4696" s="485"/>
    </row>
    <row r="4697" spans="16:18">
      <c r="P4697" s="485"/>
      <c r="Q4697" s="485"/>
      <c r="R4697" s="485"/>
    </row>
    <row r="4698" spans="16:18">
      <c r="P4698" s="485"/>
      <c r="Q4698" s="485"/>
      <c r="R4698" s="485"/>
    </row>
    <row r="4699" spans="16:18">
      <c r="P4699" s="485"/>
      <c r="Q4699" s="485"/>
      <c r="R4699" s="485"/>
    </row>
    <row r="4700" spans="16:18">
      <c r="P4700" s="485"/>
      <c r="Q4700" s="485"/>
      <c r="R4700" s="485"/>
    </row>
    <row r="4701" spans="16:18">
      <c r="P4701" s="485"/>
      <c r="Q4701" s="485"/>
      <c r="R4701" s="485"/>
    </row>
    <row r="4702" spans="16:18">
      <c r="P4702" s="485"/>
      <c r="Q4702" s="485"/>
      <c r="R4702" s="485"/>
    </row>
    <row r="4703" spans="16:18">
      <c r="P4703" s="485"/>
      <c r="Q4703" s="485"/>
      <c r="R4703" s="485"/>
    </row>
    <row r="4704" spans="16:18">
      <c r="P4704" s="485"/>
      <c r="Q4704" s="485"/>
      <c r="R4704" s="485"/>
    </row>
    <row r="4705" spans="16:18">
      <c r="P4705" s="485"/>
      <c r="Q4705" s="485"/>
      <c r="R4705" s="485"/>
    </row>
    <row r="4706" spans="16:18">
      <c r="P4706" s="485"/>
      <c r="Q4706" s="485"/>
      <c r="R4706" s="485"/>
    </row>
    <row r="4707" spans="16:18">
      <c r="P4707" s="485"/>
      <c r="Q4707" s="485"/>
      <c r="R4707" s="485"/>
    </row>
    <row r="4708" spans="16:18">
      <c r="P4708" s="485"/>
      <c r="Q4708" s="485"/>
      <c r="R4708" s="485"/>
    </row>
    <row r="4709" spans="16:18">
      <c r="P4709" s="485"/>
      <c r="Q4709" s="485"/>
      <c r="R4709" s="485"/>
    </row>
    <row r="4710" spans="16:18">
      <c r="P4710" s="485"/>
      <c r="Q4710" s="485"/>
      <c r="R4710" s="485"/>
    </row>
    <row r="4711" spans="16:18">
      <c r="P4711" s="485"/>
      <c r="Q4711" s="485"/>
      <c r="R4711" s="485"/>
    </row>
    <row r="4712" spans="16:18">
      <c r="P4712" s="485"/>
      <c r="Q4712" s="485"/>
      <c r="R4712" s="485"/>
    </row>
    <row r="4713" spans="16:18">
      <c r="P4713" s="485"/>
      <c r="Q4713" s="485"/>
      <c r="R4713" s="485"/>
    </row>
    <row r="4714" spans="16:18">
      <c r="P4714" s="485"/>
      <c r="Q4714" s="485"/>
      <c r="R4714" s="485"/>
    </row>
    <row r="4715" spans="16:18">
      <c r="P4715" s="485"/>
      <c r="Q4715" s="485"/>
      <c r="R4715" s="485"/>
    </row>
    <row r="4716" spans="16:18">
      <c r="P4716" s="485"/>
      <c r="Q4716" s="485"/>
      <c r="R4716" s="485"/>
    </row>
    <row r="4717" spans="16:18">
      <c r="P4717" s="485"/>
      <c r="Q4717" s="485"/>
      <c r="R4717" s="485"/>
    </row>
    <row r="4718" spans="16:18">
      <c r="P4718" s="485"/>
      <c r="Q4718" s="485"/>
      <c r="R4718" s="485"/>
    </row>
    <row r="4719" spans="16:18">
      <c r="P4719" s="485"/>
      <c r="Q4719" s="485"/>
      <c r="R4719" s="485"/>
    </row>
    <row r="4720" spans="16:18">
      <c r="P4720" s="485"/>
      <c r="Q4720" s="485"/>
      <c r="R4720" s="485"/>
    </row>
    <row r="4721" spans="16:18">
      <c r="P4721" s="485"/>
      <c r="Q4721" s="485"/>
      <c r="R4721" s="485"/>
    </row>
    <row r="4722" spans="16:18">
      <c r="P4722" s="485"/>
      <c r="Q4722" s="485"/>
      <c r="R4722" s="485"/>
    </row>
    <row r="4723" spans="16:18">
      <c r="P4723" s="485"/>
      <c r="Q4723" s="485"/>
      <c r="R4723" s="485"/>
    </row>
    <row r="4724" spans="16:18">
      <c r="P4724" s="485"/>
      <c r="Q4724" s="485"/>
      <c r="R4724" s="485"/>
    </row>
    <row r="4725" spans="16:18">
      <c r="P4725" s="485"/>
      <c r="Q4725" s="485"/>
      <c r="R4725" s="485"/>
    </row>
    <row r="4726" spans="16:18">
      <c r="P4726" s="485"/>
      <c r="Q4726" s="485"/>
      <c r="R4726" s="485"/>
    </row>
    <row r="4727" spans="16:18">
      <c r="P4727" s="485"/>
      <c r="Q4727" s="485"/>
      <c r="R4727" s="485"/>
    </row>
    <row r="4728" spans="16:18">
      <c r="P4728" s="485"/>
      <c r="Q4728" s="485"/>
      <c r="R4728" s="485"/>
    </row>
    <row r="4729" spans="16:18">
      <c r="P4729" s="485"/>
      <c r="Q4729" s="485"/>
      <c r="R4729" s="485"/>
    </row>
    <row r="4730" spans="16:18">
      <c r="P4730" s="485"/>
      <c r="Q4730" s="485"/>
      <c r="R4730" s="485"/>
    </row>
    <row r="4731" spans="16:18">
      <c r="P4731" s="485"/>
      <c r="Q4731" s="485"/>
      <c r="R4731" s="485"/>
    </row>
    <row r="4732" spans="16:18">
      <c r="P4732" s="485"/>
      <c r="Q4732" s="485"/>
      <c r="R4732" s="485"/>
    </row>
    <row r="4733" spans="16:18">
      <c r="P4733" s="485"/>
      <c r="Q4733" s="485"/>
      <c r="R4733" s="485"/>
    </row>
    <row r="4734" spans="16:18">
      <c r="P4734" s="485"/>
      <c r="Q4734" s="485"/>
      <c r="R4734" s="485"/>
    </row>
    <row r="4735" spans="16:18">
      <c r="P4735" s="485"/>
      <c r="Q4735" s="485"/>
      <c r="R4735" s="485"/>
    </row>
    <row r="4736" spans="16:18">
      <c r="P4736" s="485"/>
      <c r="Q4736" s="485"/>
      <c r="R4736" s="485"/>
    </row>
    <row r="4737" spans="16:18">
      <c r="P4737" s="485"/>
      <c r="Q4737" s="485"/>
      <c r="R4737" s="485"/>
    </row>
    <row r="4738" spans="16:18">
      <c r="P4738" s="485"/>
      <c r="Q4738" s="485"/>
      <c r="R4738" s="485"/>
    </row>
    <row r="4739" spans="16:18">
      <c r="P4739" s="485"/>
      <c r="Q4739" s="485"/>
      <c r="R4739" s="485"/>
    </row>
    <row r="4740" spans="16:18">
      <c r="P4740" s="485"/>
      <c r="Q4740" s="485"/>
      <c r="R4740" s="485"/>
    </row>
    <row r="4741" spans="16:18">
      <c r="P4741" s="485"/>
      <c r="Q4741" s="485"/>
      <c r="R4741" s="485"/>
    </row>
    <row r="4742" spans="16:18">
      <c r="P4742" s="485"/>
      <c r="Q4742" s="485"/>
      <c r="R4742" s="485"/>
    </row>
    <row r="4743" spans="16:18">
      <c r="P4743" s="485"/>
      <c r="Q4743" s="485"/>
      <c r="R4743" s="485"/>
    </row>
    <row r="4744" spans="16:18">
      <c r="P4744" s="485"/>
      <c r="Q4744" s="485"/>
      <c r="R4744" s="485"/>
    </row>
    <row r="4745" spans="16:18">
      <c r="P4745" s="485"/>
      <c r="Q4745" s="485"/>
      <c r="R4745" s="485"/>
    </row>
    <row r="4746" spans="16:18">
      <c r="P4746" s="485"/>
      <c r="Q4746" s="485"/>
      <c r="R4746" s="485"/>
    </row>
    <row r="4747" spans="16:18">
      <c r="P4747" s="485"/>
      <c r="Q4747" s="485"/>
      <c r="R4747" s="485"/>
    </row>
    <row r="4748" spans="16:18">
      <c r="P4748" s="485"/>
      <c r="Q4748" s="485"/>
      <c r="R4748" s="485"/>
    </row>
    <row r="4749" spans="16:18">
      <c r="P4749" s="485"/>
      <c r="Q4749" s="485"/>
      <c r="R4749" s="485"/>
    </row>
    <row r="4750" spans="16:18">
      <c r="P4750" s="485"/>
      <c r="Q4750" s="485"/>
      <c r="R4750" s="485"/>
    </row>
    <row r="4751" spans="16:18">
      <c r="P4751" s="485"/>
      <c r="Q4751" s="485"/>
      <c r="R4751" s="485"/>
    </row>
    <row r="4752" spans="16:18">
      <c r="P4752" s="485"/>
      <c r="Q4752" s="485"/>
      <c r="R4752" s="485"/>
    </row>
    <row r="4753" spans="16:18">
      <c r="P4753" s="485"/>
      <c r="Q4753" s="485"/>
      <c r="R4753" s="485"/>
    </row>
    <row r="4754" spans="16:18">
      <c r="P4754" s="485"/>
      <c r="Q4754" s="485"/>
      <c r="R4754" s="485"/>
    </row>
    <row r="4755" spans="16:18">
      <c r="P4755" s="485"/>
      <c r="Q4755" s="485"/>
      <c r="R4755" s="485"/>
    </row>
    <row r="4756" spans="16:18">
      <c r="P4756" s="485"/>
      <c r="Q4756" s="485"/>
      <c r="R4756" s="485"/>
    </row>
    <row r="4757" spans="16:18">
      <c r="P4757" s="485"/>
      <c r="Q4757" s="485"/>
      <c r="R4757" s="485"/>
    </row>
    <row r="4758" spans="16:18">
      <c r="P4758" s="485"/>
      <c r="Q4758" s="485"/>
      <c r="R4758" s="485"/>
    </row>
    <row r="4759" spans="16:18">
      <c r="P4759" s="485"/>
      <c r="Q4759" s="485"/>
      <c r="R4759" s="485"/>
    </row>
    <row r="4760" spans="16:18">
      <c r="P4760" s="485"/>
      <c r="Q4760" s="485"/>
      <c r="R4760" s="485"/>
    </row>
    <row r="4761" spans="16:18">
      <c r="P4761" s="485"/>
      <c r="Q4761" s="485"/>
      <c r="R4761" s="485"/>
    </row>
    <row r="4762" spans="16:18">
      <c r="P4762" s="485"/>
      <c r="Q4762" s="485"/>
      <c r="R4762" s="485"/>
    </row>
    <row r="4763" spans="16:18">
      <c r="P4763" s="485"/>
      <c r="Q4763" s="485"/>
      <c r="R4763" s="485"/>
    </row>
    <row r="4764" spans="16:18">
      <c r="P4764" s="485"/>
      <c r="Q4764" s="485"/>
      <c r="R4764" s="485"/>
    </row>
    <row r="4765" spans="16:18">
      <c r="P4765" s="485"/>
      <c r="Q4765" s="485"/>
      <c r="R4765" s="485"/>
    </row>
    <row r="4766" spans="16:18">
      <c r="P4766" s="485"/>
      <c r="Q4766" s="485"/>
      <c r="R4766" s="485"/>
    </row>
    <row r="4767" spans="16:18">
      <c r="P4767" s="485"/>
      <c r="Q4767" s="485"/>
      <c r="R4767" s="485"/>
    </row>
    <row r="4768" spans="16:18">
      <c r="P4768" s="485"/>
      <c r="Q4768" s="485"/>
      <c r="R4768" s="485"/>
    </row>
    <row r="4769" spans="16:18">
      <c r="P4769" s="485"/>
      <c r="Q4769" s="485"/>
      <c r="R4769" s="485"/>
    </row>
    <row r="4770" spans="16:18">
      <c r="P4770" s="485"/>
      <c r="Q4770" s="485"/>
      <c r="R4770" s="485"/>
    </row>
    <row r="4771" spans="16:18">
      <c r="P4771" s="485"/>
      <c r="Q4771" s="485"/>
      <c r="R4771" s="485"/>
    </row>
    <row r="4772" spans="16:18">
      <c r="P4772" s="485"/>
      <c r="Q4772" s="485"/>
      <c r="R4772" s="485"/>
    </row>
    <row r="4773" spans="16:18">
      <c r="P4773" s="485"/>
      <c r="Q4773" s="485"/>
      <c r="R4773" s="485"/>
    </row>
    <row r="4774" spans="16:18">
      <c r="P4774" s="485"/>
      <c r="Q4774" s="485"/>
      <c r="R4774" s="485"/>
    </row>
    <row r="4775" spans="16:18">
      <c r="P4775" s="485"/>
      <c r="Q4775" s="485"/>
      <c r="R4775" s="485"/>
    </row>
    <row r="4776" spans="16:18">
      <c r="P4776" s="485"/>
      <c r="Q4776" s="485"/>
      <c r="R4776" s="485"/>
    </row>
    <row r="4777" spans="16:18">
      <c r="P4777" s="485"/>
      <c r="Q4777" s="485"/>
      <c r="R4777" s="485"/>
    </row>
    <row r="4778" spans="16:18">
      <c r="P4778" s="485"/>
      <c r="Q4778" s="485"/>
      <c r="R4778" s="485"/>
    </row>
    <row r="4779" spans="16:18">
      <c r="P4779" s="485"/>
      <c r="Q4779" s="485"/>
      <c r="R4779" s="485"/>
    </row>
    <row r="4780" spans="16:18">
      <c r="P4780" s="485"/>
      <c r="Q4780" s="485"/>
      <c r="R4780" s="485"/>
    </row>
    <row r="4781" spans="16:18">
      <c r="P4781" s="485"/>
      <c r="Q4781" s="485"/>
      <c r="R4781" s="485"/>
    </row>
    <row r="4782" spans="16:18">
      <c r="P4782" s="485"/>
      <c r="Q4782" s="485"/>
      <c r="R4782" s="485"/>
    </row>
    <row r="4783" spans="16:18">
      <c r="P4783" s="485"/>
      <c r="Q4783" s="485"/>
      <c r="R4783" s="485"/>
    </row>
    <row r="4784" spans="16:18">
      <c r="P4784" s="485"/>
      <c r="Q4784" s="485"/>
      <c r="R4784" s="485"/>
    </row>
    <row r="4785" spans="16:18">
      <c r="P4785" s="485"/>
      <c r="Q4785" s="485"/>
      <c r="R4785" s="485"/>
    </row>
    <row r="4786" spans="16:18">
      <c r="P4786" s="485"/>
      <c r="Q4786" s="485"/>
      <c r="R4786" s="485"/>
    </row>
    <row r="4787" spans="16:18">
      <c r="P4787" s="485"/>
      <c r="Q4787" s="485"/>
      <c r="R4787" s="485"/>
    </row>
    <row r="4788" spans="16:18">
      <c r="P4788" s="485"/>
      <c r="Q4788" s="485"/>
      <c r="R4788" s="485"/>
    </row>
    <row r="4789" spans="16:18">
      <c r="P4789" s="485"/>
      <c r="Q4789" s="485"/>
      <c r="R4789" s="485"/>
    </row>
    <row r="4790" spans="16:18">
      <c r="P4790" s="485"/>
      <c r="Q4790" s="485"/>
      <c r="R4790" s="485"/>
    </row>
    <row r="4791" spans="16:18">
      <c r="P4791" s="485"/>
      <c r="Q4791" s="485"/>
      <c r="R4791" s="485"/>
    </row>
    <row r="4792" spans="16:18">
      <c r="P4792" s="485"/>
      <c r="Q4792" s="485"/>
      <c r="R4792" s="485"/>
    </row>
    <row r="4793" spans="16:18">
      <c r="P4793" s="485"/>
      <c r="Q4793" s="485"/>
      <c r="R4793" s="485"/>
    </row>
    <row r="4794" spans="16:18">
      <c r="P4794" s="485"/>
      <c r="Q4794" s="485"/>
      <c r="R4794" s="485"/>
    </row>
    <row r="4795" spans="16:18">
      <c r="P4795" s="485"/>
      <c r="Q4795" s="485"/>
      <c r="R4795" s="485"/>
    </row>
    <row r="4796" spans="16:18">
      <c r="P4796" s="485"/>
      <c r="Q4796" s="485"/>
      <c r="R4796" s="485"/>
    </row>
    <row r="4797" spans="16:18">
      <c r="P4797" s="485"/>
      <c r="Q4797" s="485"/>
      <c r="R4797" s="485"/>
    </row>
    <row r="4798" spans="16:18">
      <c r="P4798" s="485"/>
      <c r="Q4798" s="485"/>
      <c r="R4798" s="485"/>
    </row>
    <row r="4799" spans="16:18">
      <c r="P4799" s="485"/>
      <c r="Q4799" s="485"/>
      <c r="R4799" s="485"/>
    </row>
    <row r="4800" spans="16:18">
      <c r="P4800" s="485"/>
      <c r="Q4800" s="485"/>
      <c r="R4800" s="485"/>
    </row>
    <row r="4801" spans="16:18">
      <c r="P4801" s="485"/>
      <c r="Q4801" s="485"/>
      <c r="R4801" s="485"/>
    </row>
    <row r="4802" spans="16:18">
      <c r="P4802" s="485"/>
      <c r="Q4802" s="485"/>
      <c r="R4802" s="485"/>
    </row>
    <row r="4803" spans="16:18">
      <c r="P4803" s="485"/>
      <c r="Q4803" s="485"/>
      <c r="R4803" s="485"/>
    </row>
    <row r="4804" spans="16:18">
      <c r="P4804" s="485"/>
      <c r="Q4804" s="485"/>
      <c r="R4804" s="485"/>
    </row>
    <row r="4805" spans="16:18">
      <c r="P4805" s="485"/>
      <c r="Q4805" s="485"/>
      <c r="R4805" s="485"/>
    </row>
    <row r="4806" spans="16:18">
      <c r="P4806" s="485"/>
      <c r="Q4806" s="485"/>
      <c r="R4806" s="485"/>
    </row>
    <row r="4807" spans="16:18">
      <c r="P4807" s="485"/>
      <c r="Q4807" s="485"/>
      <c r="R4807" s="485"/>
    </row>
    <row r="4808" spans="16:18">
      <c r="P4808" s="485"/>
      <c r="Q4808" s="485"/>
      <c r="R4808" s="485"/>
    </row>
    <row r="4809" spans="16:18">
      <c r="P4809" s="485"/>
      <c r="Q4809" s="485"/>
      <c r="R4809" s="485"/>
    </row>
    <row r="4810" spans="16:18">
      <c r="P4810" s="485"/>
      <c r="Q4810" s="485"/>
      <c r="R4810" s="485"/>
    </row>
    <row r="4811" spans="16:18">
      <c r="P4811" s="485"/>
      <c r="Q4811" s="485"/>
      <c r="R4811" s="485"/>
    </row>
    <row r="4812" spans="16:18">
      <c r="P4812" s="485"/>
      <c r="Q4812" s="485"/>
      <c r="R4812" s="485"/>
    </row>
    <row r="4813" spans="16:18">
      <c r="P4813" s="485"/>
      <c r="Q4813" s="485"/>
      <c r="R4813" s="485"/>
    </row>
    <row r="4814" spans="16:18">
      <c r="P4814" s="485"/>
      <c r="Q4814" s="485"/>
      <c r="R4814" s="485"/>
    </row>
    <row r="4815" spans="16:18">
      <c r="P4815" s="485"/>
      <c r="Q4815" s="485"/>
      <c r="R4815" s="485"/>
    </row>
    <row r="4816" spans="16:18">
      <c r="P4816" s="485"/>
      <c r="Q4816" s="485"/>
      <c r="R4816" s="485"/>
    </row>
    <row r="4817" spans="16:18">
      <c r="P4817" s="485"/>
      <c r="Q4817" s="485"/>
      <c r="R4817" s="485"/>
    </row>
    <row r="4818" spans="16:18">
      <c r="P4818" s="485"/>
      <c r="Q4818" s="485"/>
      <c r="R4818" s="485"/>
    </row>
    <row r="4819" spans="16:18">
      <c r="P4819" s="485"/>
      <c r="Q4819" s="485"/>
      <c r="R4819" s="485"/>
    </row>
    <row r="4820" spans="16:18">
      <c r="P4820" s="485"/>
      <c r="Q4820" s="485"/>
      <c r="R4820" s="485"/>
    </row>
    <row r="4821" spans="16:18">
      <c r="P4821" s="485"/>
      <c r="Q4821" s="485"/>
      <c r="R4821" s="485"/>
    </row>
    <row r="4822" spans="16:18">
      <c r="P4822" s="485"/>
      <c r="Q4822" s="485"/>
      <c r="R4822" s="485"/>
    </row>
    <row r="4823" spans="16:18">
      <c r="P4823" s="485"/>
      <c r="Q4823" s="485"/>
      <c r="R4823" s="485"/>
    </row>
    <row r="4824" spans="16:18">
      <c r="P4824" s="485"/>
      <c r="Q4824" s="485"/>
      <c r="R4824" s="485"/>
    </row>
    <row r="4825" spans="16:18">
      <c r="P4825" s="485"/>
      <c r="Q4825" s="485"/>
      <c r="R4825" s="485"/>
    </row>
    <row r="4826" spans="16:18">
      <c r="P4826" s="485"/>
      <c r="Q4826" s="485"/>
      <c r="R4826" s="485"/>
    </row>
    <row r="4827" spans="16:18">
      <c r="P4827" s="485"/>
      <c r="Q4827" s="485"/>
      <c r="R4827" s="485"/>
    </row>
    <row r="4828" spans="16:18">
      <c r="P4828" s="485"/>
      <c r="Q4828" s="485"/>
      <c r="R4828" s="485"/>
    </row>
    <row r="4829" spans="16:18">
      <c r="P4829" s="485"/>
      <c r="Q4829" s="485"/>
      <c r="R4829" s="485"/>
    </row>
    <row r="4830" spans="16:18">
      <c r="P4830" s="485"/>
      <c r="Q4830" s="485"/>
      <c r="R4830" s="485"/>
    </row>
    <row r="4831" spans="16:18">
      <c r="P4831" s="485"/>
      <c r="Q4831" s="485"/>
      <c r="R4831" s="485"/>
    </row>
    <row r="4832" spans="16:18">
      <c r="P4832" s="485"/>
      <c r="Q4832" s="485"/>
      <c r="R4832" s="485"/>
    </row>
    <row r="4833" spans="16:18">
      <c r="P4833" s="485"/>
      <c r="Q4833" s="485"/>
      <c r="R4833" s="485"/>
    </row>
    <row r="4834" spans="16:18">
      <c r="P4834" s="485"/>
      <c r="Q4834" s="485"/>
      <c r="R4834" s="485"/>
    </row>
    <row r="4835" spans="16:18">
      <c r="P4835" s="485"/>
      <c r="Q4835" s="485"/>
      <c r="R4835" s="485"/>
    </row>
    <row r="4836" spans="16:18">
      <c r="P4836" s="485"/>
      <c r="Q4836" s="485"/>
      <c r="R4836" s="485"/>
    </row>
    <row r="4837" spans="16:18">
      <c r="P4837" s="485"/>
      <c r="Q4837" s="485"/>
      <c r="R4837" s="485"/>
    </row>
    <row r="4838" spans="16:18">
      <c r="P4838" s="485"/>
      <c r="Q4838" s="485"/>
      <c r="R4838" s="485"/>
    </row>
    <row r="4839" spans="16:18">
      <c r="P4839" s="485"/>
      <c r="Q4839" s="485"/>
      <c r="R4839" s="485"/>
    </row>
    <row r="4840" spans="16:18">
      <c r="P4840" s="485"/>
      <c r="Q4840" s="485"/>
      <c r="R4840" s="485"/>
    </row>
    <row r="4841" spans="16:18">
      <c r="P4841" s="485"/>
      <c r="Q4841" s="485"/>
      <c r="R4841" s="485"/>
    </row>
    <row r="4842" spans="16:18">
      <c r="P4842" s="485"/>
      <c r="Q4842" s="485"/>
      <c r="R4842" s="485"/>
    </row>
    <row r="4843" spans="16:18">
      <c r="P4843" s="485"/>
      <c r="Q4843" s="485"/>
      <c r="R4843" s="485"/>
    </row>
    <row r="4844" spans="16:18">
      <c r="P4844" s="485"/>
      <c r="Q4844" s="485"/>
      <c r="R4844" s="485"/>
    </row>
    <row r="4845" spans="16:18">
      <c r="P4845" s="485"/>
      <c r="Q4845" s="485"/>
      <c r="R4845" s="485"/>
    </row>
    <row r="4846" spans="16:18">
      <c r="P4846" s="485"/>
      <c r="Q4846" s="485"/>
      <c r="R4846" s="485"/>
    </row>
    <row r="4847" spans="16:18">
      <c r="P4847" s="485"/>
      <c r="Q4847" s="485"/>
      <c r="R4847" s="485"/>
    </row>
    <row r="4848" spans="16:18">
      <c r="P4848" s="485"/>
      <c r="Q4848" s="485"/>
      <c r="R4848" s="485"/>
    </row>
    <row r="4849" spans="16:18">
      <c r="P4849" s="485"/>
      <c r="Q4849" s="485"/>
      <c r="R4849" s="485"/>
    </row>
    <row r="4850" spans="16:18">
      <c r="P4850" s="485"/>
      <c r="Q4850" s="485"/>
      <c r="R4850" s="485"/>
    </row>
    <row r="4851" spans="16:18">
      <c r="P4851" s="485"/>
      <c r="Q4851" s="485"/>
      <c r="R4851" s="485"/>
    </row>
    <row r="4852" spans="16:18">
      <c r="P4852" s="485"/>
      <c r="Q4852" s="485"/>
      <c r="R4852" s="485"/>
    </row>
    <row r="4853" spans="16:18">
      <c r="P4853" s="485"/>
      <c r="Q4853" s="485"/>
      <c r="R4853" s="485"/>
    </row>
    <row r="4854" spans="16:18">
      <c r="P4854" s="485"/>
      <c r="Q4854" s="485"/>
      <c r="R4854" s="485"/>
    </row>
    <row r="4855" spans="16:18">
      <c r="P4855" s="485"/>
      <c r="Q4855" s="485"/>
      <c r="R4855" s="485"/>
    </row>
    <row r="4856" spans="16:18">
      <c r="P4856" s="485"/>
      <c r="Q4856" s="485"/>
      <c r="R4856" s="485"/>
    </row>
    <row r="4857" spans="16:18">
      <c r="P4857" s="485"/>
      <c r="Q4857" s="485"/>
      <c r="R4857" s="485"/>
    </row>
    <row r="4858" spans="16:18">
      <c r="P4858" s="485"/>
      <c r="Q4858" s="485"/>
      <c r="R4858" s="485"/>
    </row>
    <row r="4859" spans="16:18">
      <c r="P4859" s="485"/>
      <c r="Q4859" s="485"/>
      <c r="R4859" s="485"/>
    </row>
    <row r="4860" spans="16:18">
      <c r="P4860" s="485"/>
      <c r="Q4860" s="485"/>
      <c r="R4860" s="485"/>
    </row>
    <row r="4861" spans="16:18">
      <c r="P4861" s="485"/>
      <c r="Q4861" s="485"/>
      <c r="R4861" s="485"/>
    </row>
    <row r="4862" spans="16:18">
      <c r="P4862" s="485"/>
      <c r="Q4862" s="485"/>
      <c r="R4862" s="485"/>
    </row>
    <row r="4863" spans="16:18">
      <c r="P4863" s="485"/>
      <c r="Q4863" s="485"/>
      <c r="R4863" s="485"/>
    </row>
    <row r="4864" spans="16:18">
      <c r="P4864" s="485"/>
      <c r="Q4864" s="485"/>
      <c r="R4864" s="485"/>
    </row>
    <row r="4865" spans="16:18">
      <c r="P4865" s="485"/>
      <c r="Q4865" s="485"/>
      <c r="R4865" s="485"/>
    </row>
    <row r="4866" spans="16:18">
      <c r="P4866" s="485"/>
      <c r="Q4866" s="485"/>
      <c r="R4866" s="485"/>
    </row>
    <row r="4867" spans="16:18">
      <c r="P4867" s="485"/>
      <c r="Q4867" s="485"/>
      <c r="R4867" s="485"/>
    </row>
    <row r="4868" spans="16:18">
      <c r="P4868" s="485"/>
      <c r="Q4868" s="485"/>
      <c r="R4868" s="485"/>
    </row>
    <row r="4869" spans="16:18">
      <c r="P4869" s="485"/>
      <c r="Q4869" s="485"/>
      <c r="R4869" s="485"/>
    </row>
    <row r="4870" spans="16:18">
      <c r="P4870" s="485"/>
      <c r="Q4870" s="485"/>
      <c r="R4870" s="485"/>
    </row>
    <row r="4871" spans="16:18">
      <c r="P4871" s="485"/>
      <c r="Q4871" s="485"/>
      <c r="R4871" s="485"/>
    </row>
    <row r="4872" spans="16:18">
      <c r="P4872" s="485"/>
      <c r="Q4872" s="485"/>
      <c r="R4872" s="485"/>
    </row>
    <row r="4873" spans="16:18">
      <c r="P4873" s="485"/>
      <c r="Q4873" s="485"/>
      <c r="R4873" s="485"/>
    </row>
    <row r="4874" spans="16:18">
      <c r="P4874" s="485"/>
      <c r="Q4874" s="485"/>
      <c r="R4874" s="485"/>
    </row>
    <row r="4875" spans="16:18">
      <c r="P4875" s="485"/>
      <c r="Q4875" s="485"/>
      <c r="R4875" s="485"/>
    </row>
    <row r="4876" spans="16:18">
      <c r="P4876" s="485"/>
      <c r="Q4876" s="485"/>
      <c r="R4876" s="485"/>
    </row>
    <row r="4877" spans="16:18">
      <c r="P4877" s="485"/>
      <c r="Q4877" s="485"/>
      <c r="R4877" s="485"/>
    </row>
    <row r="4878" spans="16:18">
      <c r="P4878" s="485"/>
      <c r="Q4878" s="485"/>
      <c r="R4878" s="485"/>
    </row>
    <row r="4879" spans="16:18">
      <c r="P4879" s="485"/>
      <c r="Q4879" s="485"/>
      <c r="R4879" s="485"/>
    </row>
    <row r="4880" spans="16:18">
      <c r="P4880" s="485"/>
      <c r="Q4880" s="485"/>
      <c r="R4880" s="485"/>
    </row>
    <row r="4881" spans="16:18">
      <c r="P4881" s="485"/>
      <c r="Q4881" s="485"/>
      <c r="R4881" s="485"/>
    </row>
    <row r="4882" spans="16:18">
      <c r="P4882" s="485"/>
      <c r="Q4882" s="485"/>
      <c r="R4882" s="485"/>
    </row>
    <row r="4883" spans="16:18">
      <c r="P4883" s="485"/>
      <c r="Q4883" s="485"/>
      <c r="R4883" s="485"/>
    </row>
    <row r="4884" spans="16:18">
      <c r="P4884" s="485"/>
      <c r="Q4884" s="485"/>
      <c r="R4884" s="485"/>
    </row>
    <row r="4885" spans="16:18">
      <c r="P4885" s="485"/>
      <c r="Q4885" s="485"/>
      <c r="R4885" s="485"/>
    </row>
    <row r="4886" spans="16:18">
      <c r="P4886" s="485"/>
      <c r="Q4886" s="485"/>
      <c r="R4886" s="485"/>
    </row>
    <row r="4887" spans="16:18">
      <c r="P4887" s="485"/>
      <c r="Q4887" s="485"/>
      <c r="R4887" s="485"/>
    </row>
    <row r="4888" spans="16:18">
      <c r="P4888" s="485"/>
      <c r="Q4888" s="485"/>
      <c r="R4888" s="485"/>
    </row>
    <row r="4889" spans="16:18">
      <c r="P4889" s="485"/>
      <c r="Q4889" s="485"/>
      <c r="R4889" s="485"/>
    </row>
    <row r="4890" spans="16:18">
      <c r="P4890" s="485"/>
      <c r="Q4890" s="485"/>
      <c r="R4890" s="485"/>
    </row>
    <row r="4891" spans="16:18">
      <c r="P4891" s="485"/>
      <c r="Q4891" s="485"/>
      <c r="R4891" s="485"/>
    </row>
    <row r="4892" spans="16:18">
      <c r="P4892" s="485"/>
      <c r="Q4892" s="485"/>
      <c r="R4892" s="485"/>
    </row>
    <row r="4893" spans="16:18">
      <c r="P4893" s="485"/>
      <c r="Q4893" s="485"/>
      <c r="R4893" s="485"/>
    </row>
    <row r="4894" spans="16:18">
      <c r="P4894" s="485"/>
      <c r="Q4894" s="485"/>
      <c r="R4894" s="485"/>
    </row>
    <row r="4895" spans="16:18">
      <c r="P4895" s="485"/>
      <c r="Q4895" s="485"/>
      <c r="R4895" s="485"/>
    </row>
    <row r="4896" spans="16:18">
      <c r="P4896" s="485"/>
      <c r="Q4896" s="485"/>
      <c r="R4896" s="485"/>
    </row>
    <row r="4897" spans="16:18">
      <c r="P4897" s="485"/>
      <c r="Q4897" s="485"/>
      <c r="R4897" s="485"/>
    </row>
    <row r="4898" spans="16:18">
      <c r="P4898" s="485"/>
      <c r="Q4898" s="485"/>
      <c r="R4898" s="485"/>
    </row>
    <row r="4899" spans="16:18">
      <c r="P4899" s="485"/>
      <c r="Q4899" s="485"/>
      <c r="R4899" s="485"/>
    </row>
    <row r="4900" spans="16:18">
      <c r="P4900" s="485"/>
      <c r="Q4900" s="485"/>
      <c r="R4900" s="485"/>
    </row>
    <row r="4901" spans="16:18">
      <c r="P4901" s="485"/>
      <c r="Q4901" s="485"/>
      <c r="R4901" s="485"/>
    </row>
    <row r="4902" spans="16:18">
      <c r="P4902" s="485"/>
      <c r="Q4902" s="485"/>
      <c r="R4902" s="485"/>
    </row>
    <row r="4903" spans="16:18">
      <c r="P4903" s="485"/>
      <c r="Q4903" s="485"/>
      <c r="R4903" s="485"/>
    </row>
    <row r="4904" spans="16:18">
      <c r="P4904" s="485"/>
      <c r="Q4904" s="485"/>
      <c r="R4904" s="485"/>
    </row>
    <row r="4905" spans="16:18">
      <c r="P4905" s="485"/>
      <c r="Q4905" s="485"/>
      <c r="R4905" s="485"/>
    </row>
    <row r="4906" spans="16:18">
      <c r="P4906" s="485"/>
      <c r="Q4906" s="485"/>
      <c r="R4906" s="485"/>
    </row>
    <row r="4907" spans="16:18">
      <c r="P4907" s="485"/>
      <c r="Q4907" s="485"/>
      <c r="R4907" s="485"/>
    </row>
    <row r="4908" spans="16:18">
      <c r="P4908" s="485"/>
      <c r="Q4908" s="485"/>
      <c r="R4908" s="485"/>
    </row>
    <row r="4909" spans="16:18">
      <c r="P4909" s="485"/>
      <c r="Q4909" s="485"/>
      <c r="R4909" s="485"/>
    </row>
    <row r="4910" spans="16:18">
      <c r="P4910" s="485"/>
      <c r="Q4910" s="485"/>
      <c r="R4910" s="485"/>
    </row>
    <row r="4911" spans="16:18">
      <c r="P4911" s="485"/>
      <c r="Q4911" s="485"/>
      <c r="R4911" s="485"/>
    </row>
    <row r="4912" spans="16:18">
      <c r="P4912" s="485"/>
      <c r="Q4912" s="485"/>
      <c r="R4912" s="485"/>
    </row>
    <row r="4913" spans="16:18">
      <c r="P4913" s="485"/>
      <c r="Q4913" s="485"/>
      <c r="R4913" s="485"/>
    </row>
    <row r="4914" spans="16:18">
      <c r="P4914" s="485"/>
      <c r="Q4914" s="485"/>
      <c r="R4914" s="485"/>
    </row>
    <row r="4915" spans="16:18">
      <c r="P4915" s="485"/>
      <c r="Q4915" s="485"/>
      <c r="R4915" s="485"/>
    </row>
    <row r="4916" spans="16:18">
      <c r="P4916" s="485"/>
      <c r="Q4916" s="485"/>
      <c r="R4916" s="485"/>
    </row>
    <row r="4917" spans="16:18">
      <c r="P4917" s="485"/>
      <c r="Q4917" s="485"/>
      <c r="R4917" s="485"/>
    </row>
    <row r="4918" spans="16:18">
      <c r="P4918" s="485"/>
      <c r="Q4918" s="485"/>
      <c r="R4918" s="485"/>
    </row>
    <row r="4919" spans="16:18">
      <c r="P4919" s="485"/>
      <c r="Q4919" s="485"/>
      <c r="R4919" s="485"/>
    </row>
    <row r="4920" spans="16:18">
      <c r="P4920" s="485"/>
      <c r="Q4920" s="485"/>
      <c r="R4920" s="485"/>
    </row>
    <row r="4921" spans="16:18">
      <c r="P4921" s="485"/>
      <c r="Q4921" s="485"/>
      <c r="R4921" s="485"/>
    </row>
    <row r="4922" spans="16:18">
      <c r="P4922" s="485"/>
      <c r="Q4922" s="485"/>
      <c r="R4922" s="485"/>
    </row>
    <row r="4923" spans="16:18">
      <c r="P4923" s="485"/>
      <c r="Q4923" s="485"/>
      <c r="R4923" s="485"/>
    </row>
    <row r="4924" spans="16:18">
      <c r="P4924" s="485"/>
      <c r="Q4924" s="485"/>
      <c r="R4924" s="485"/>
    </row>
    <row r="4925" spans="16:18">
      <c r="P4925" s="485"/>
      <c r="Q4925" s="485"/>
      <c r="R4925" s="485"/>
    </row>
    <row r="4926" spans="16:18">
      <c r="P4926" s="485"/>
      <c r="Q4926" s="485"/>
      <c r="R4926" s="485"/>
    </row>
    <row r="4927" spans="16:18">
      <c r="P4927" s="485"/>
      <c r="Q4927" s="485"/>
      <c r="R4927" s="485"/>
    </row>
    <row r="4928" spans="16:18">
      <c r="P4928" s="485"/>
      <c r="Q4928" s="485"/>
      <c r="R4928" s="485"/>
    </row>
    <row r="4929" spans="16:18">
      <c r="P4929" s="485"/>
      <c r="Q4929" s="485"/>
      <c r="R4929" s="485"/>
    </row>
    <row r="4930" spans="16:18">
      <c r="P4930" s="485"/>
      <c r="Q4930" s="485"/>
      <c r="R4930" s="485"/>
    </row>
    <row r="4931" spans="16:18">
      <c r="P4931" s="485"/>
      <c r="Q4931" s="485"/>
      <c r="R4931" s="485"/>
    </row>
    <row r="4932" spans="16:18">
      <c r="P4932" s="485"/>
      <c r="Q4932" s="485"/>
      <c r="R4932" s="485"/>
    </row>
    <row r="4933" spans="16:18">
      <c r="P4933" s="485"/>
      <c r="Q4933" s="485"/>
      <c r="R4933" s="485"/>
    </row>
    <row r="4934" spans="16:18">
      <c r="P4934" s="485"/>
      <c r="Q4934" s="485"/>
      <c r="R4934" s="485"/>
    </row>
    <row r="4935" spans="16:18">
      <c r="P4935" s="485"/>
      <c r="Q4935" s="485"/>
      <c r="R4935" s="485"/>
    </row>
    <row r="4936" spans="16:18">
      <c r="P4936" s="485"/>
      <c r="Q4936" s="485"/>
      <c r="R4936" s="485"/>
    </row>
    <row r="4937" spans="16:18">
      <c r="P4937" s="485"/>
      <c r="Q4937" s="485"/>
      <c r="R4937" s="485"/>
    </row>
    <row r="4938" spans="16:18">
      <c r="P4938" s="485"/>
      <c r="Q4938" s="485"/>
      <c r="R4938" s="485"/>
    </row>
    <row r="4939" spans="16:18">
      <c r="P4939" s="485"/>
      <c r="Q4939" s="485"/>
      <c r="R4939" s="485"/>
    </row>
    <row r="4940" spans="16:18">
      <c r="P4940" s="485"/>
      <c r="Q4940" s="485"/>
      <c r="R4940" s="485"/>
    </row>
    <row r="4941" spans="16:18">
      <c r="P4941" s="485"/>
      <c r="Q4941" s="485"/>
      <c r="R4941" s="485"/>
    </row>
    <row r="4942" spans="16:18">
      <c r="P4942" s="485"/>
      <c r="Q4942" s="485"/>
      <c r="R4942" s="485"/>
    </row>
    <row r="4943" spans="16:18">
      <c r="P4943" s="485"/>
      <c r="Q4943" s="485"/>
      <c r="R4943" s="485"/>
    </row>
    <row r="4944" spans="16:18">
      <c r="P4944" s="485"/>
      <c r="Q4944" s="485"/>
      <c r="R4944" s="485"/>
    </row>
    <row r="4945" spans="16:18">
      <c r="P4945" s="485"/>
      <c r="Q4945" s="485"/>
      <c r="R4945" s="485"/>
    </row>
    <row r="4946" spans="16:18">
      <c r="P4946" s="485"/>
      <c r="Q4946" s="485"/>
      <c r="R4946" s="485"/>
    </row>
    <row r="4947" spans="16:18">
      <c r="P4947" s="485"/>
      <c r="Q4947" s="485"/>
      <c r="R4947" s="485"/>
    </row>
    <row r="4948" spans="16:18">
      <c r="P4948" s="485"/>
      <c r="Q4948" s="485"/>
      <c r="R4948" s="485"/>
    </row>
    <row r="4949" spans="16:18">
      <c r="P4949" s="485"/>
      <c r="Q4949" s="485"/>
      <c r="R4949" s="485"/>
    </row>
    <row r="4950" spans="16:18">
      <c r="P4950" s="485"/>
      <c r="Q4950" s="485"/>
      <c r="R4950" s="485"/>
    </row>
    <row r="4951" spans="16:18">
      <c r="P4951" s="485"/>
      <c r="Q4951" s="485"/>
      <c r="R4951" s="485"/>
    </row>
    <row r="4952" spans="16:18">
      <c r="P4952" s="485"/>
      <c r="Q4952" s="485"/>
      <c r="R4952" s="485"/>
    </row>
    <row r="4953" spans="16:18">
      <c r="P4953" s="485"/>
      <c r="Q4953" s="485"/>
      <c r="R4953" s="485"/>
    </row>
    <row r="4954" spans="16:18">
      <c r="P4954" s="485"/>
      <c r="Q4954" s="485"/>
      <c r="R4954" s="485"/>
    </row>
    <row r="4955" spans="16:18">
      <c r="P4955" s="485"/>
      <c r="Q4955" s="485"/>
      <c r="R4955" s="485"/>
    </row>
    <row r="4956" spans="16:18">
      <c r="P4956" s="485"/>
      <c r="Q4956" s="485"/>
      <c r="R4956" s="485"/>
    </row>
    <row r="4957" spans="16:18">
      <c r="P4957" s="485"/>
      <c r="Q4957" s="485"/>
      <c r="R4957" s="485"/>
    </row>
    <row r="4958" spans="16:18">
      <c r="P4958" s="485"/>
      <c r="Q4958" s="485"/>
      <c r="R4958" s="485"/>
    </row>
    <row r="4959" spans="16:18">
      <c r="P4959" s="485"/>
      <c r="Q4959" s="485"/>
      <c r="R4959" s="485"/>
    </row>
    <row r="4960" spans="16:18">
      <c r="P4960" s="485"/>
      <c r="Q4960" s="485"/>
      <c r="R4960" s="485"/>
    </row>
    <row r="4961" spans="16:18">
      <c r="P4961" s="485"/>
      <c r="Q4961" s="485"/>
      <c r="R4961" s="485"/>
    </row>
    <row r="4962" spans="16:18">
      <c r="P4962" s="485"/>
      <c r="Q4962" s="485"/>
      <c r="R4962" s="485"/>
    </row>
    <row r="4963" spans="16:18">
      <c r="P4963" s="485"/>
      <c r="Q4963" s="485"/>
      <c r="R4963" s="485"/>
    </row>
    <row r="4964" spans="16:18">
      <c r="P4964" s="485"/>
      <c r="Q4964" s="485"/>
      <c r="R4964" s="485"/>
    </row>
    <row r="4965" spans="16:18">
      <c r="P4965" s="485"/>
      <c r="Q4965" s="485"/>
      <c r="R4965" s="485"/>
    </row>
    <row r="4966" spans="16:18">
      <c r="P4966" s="485"/>
      <c r="Q4966" s="485"/>
      <c r="R4966" s="485"/>
    </row>
    <row r="4967" spans="16:18">
      <c r="P4967" s="485"/>
      <c r="Q4967" s="485"/>
      <c r="R4967" s="485"/>
    </row>
    <row r="4968" spans="16:18">
      <c r="P4968" s="485"/>
      <c r="Q4968" s="485"/>
      <c r="R4968" s="485"/>
    </row>
    <row r="4969" spans="16:18">
      <c r="P4969" s="485"/>
      <c r="Q4969" s="485"/>
      <c r="R4969" s="485"/>
    </row>
    <row r="4970" spans="16:18">
      <c r="P4970" s="485"/>
      <c r="Q4970" s="485"/>
      <c r="R4970" s="485"/>
    </row>
    <row r="4971" spans="16:18">
      <c r="P4971" s="485"/>
      <c r="Q4971" s="485"/>
      <c r="R4971" s="485"/>
    </row>
    <row r="4972" spans="16:18">
      <c r="P4972" s="485"/>
      <c r="Q4972" s="485"/>
      <c r="R4972" s="485"/>
    </row>
    <row r="4973" spans="16:18">
      <c r="P4973" s="485"/>
      <c r="Q4973" s="485"/>
      <c r="R4973" s="485"/>
    </row>
    <row r="4974" spans="16:18">
      <c r="P4974" s="485"/>
      <c r="Q4974" s="485"/>
      <c r="R4974" s="485"/>
    </row>
    <row r="4975" spans="16:18">
      <c r="P4975" s="485"/>
      <c r="Q4975" s="485"/>
      <c r="R4975" s="485"/>
    </row>
    <row r="4976" spans="16:18">
      <c r="P4976" s="485"/>
      <c r="Q4976" s="485"/>
      <c r="R4976" s="485"/>
    </row>
    <row r="4977" spans="16:18">
      <c r="P4977" s="485"/>
      <c r="Q4977" s="485"/>
      <c r="R4977" s="485"/>
    </row>
    <row r="4978" spans="16:18">
      <c r="P4978" s="485"/>
      <c r="Q4978" s="485"/>
      <c r="R4978" s="485"/>
    </row>
    <row r="4979" spans="16:18">
      <c r="P4979" s="485"/>
      <c r="Q4979" s="485"/>
      <c r="R4979" s="485"/>
    </row>
    <row r="4980" spans="16:18">
      <c r="P4980" s="485"/>
      <c r="Q4980" s="485"/>
      <c r="R4980" s="485"/>
    </row>
    <row r="4981" spans="16:18">
      <c r="P4981" s="485"/>
      <c r="Q4981" s="485"/>
      <c r="R4981" s="485"/>
    </row>
    <row r="4982" spans="16:18">
      <c r="P4982" s="485"/>
      <c r="Q4982" s="485"/>
      <c r="R4982" s="485"/>
    </row>
    <row r="4983" spans="16:18">
      <c r="P4983" s="485"/>
      <c r="Q4983" s="485"/>
      <c r="R4983" s="485"/>
    </row>
    <row r="4984" spans="16:18">
      <c r="P4984" s="485"/>
      <c r="Q4984" s="485"/>
      <c r="R4984" s="485"/>
    </row>
    <row r="4985" spans="16:18">
      <c r="P4985" s="485"/>
      <c r="Q4985" s="485"/>
      <c r="R4985" s="485"/>
    </row>
    <row r="4986" spans="16:18">
      <c r="P4986" s="485"/>
      <c r="Q4986" s="485"/>
      <c r="R4986" s="485"/>
    </row>
    <row r="4987" spans="16:18">
      <c r="P4987" s="485"/>
      <c r="Q4987" s="485"/>
      <c r="R4987" s="485"/>
    </row>
    <row r="4988" spans="16:18">
      <c r="P4988" s="485"/>
      <c r="Q4988" s="485"/>
      <c r="R4988" s="485"/>
    </row>
    <row r="4989" spans="16:18">
      <c r="P4989" s="485"/>
      <c r="Q4989" s="485"/>
      <c r="R4989" s="485"/>
    </row>
    <row r="4990" spans="16:18">
      <c r="P4990" s="485"/>
      <c r="Q4990" s="485"/>
      <c r="R4990" s="485"/>
    </row>
    <row r="4991" spans="16:18">
      <c r="P4991" s="485"/>
      <c r="Q4991" s="485"/>
      <c r="R4991" s="485"/>
    </row>
    <row r="4992" spans="16:18">
      <c r="P4992" s="485"/>
      <c r="Q4992" s="485"/>
      <c r="R4992" s="485"/>
    </row>
    <row r="4993" spans="16:18">
      <c r="P4993" s="485"/>
      <c r="Q4993" s="485"/>
      <c r="R4993" s="485"/>
    </row>
    <row r="4994" spans="16:18">
      <c r="P4994" s="485"/>
      <c r="Q4994" s="485"/>
      <c r="R4994" s="485"/>
    </row>
    <row r="4995" spans="16:18">
      <c r="P4995" s="485"/>
      <c r="Q4995" s="485"/>
      <c r="R4995" s="485"/>
    </row>
    <row r="4996" spans="16:18">
      <c r="P4996" s="485"/>
      <c r="Q4996" s="485"/>
      <c r="R4996" s="485"/>
    </row>
    <row r="4997" spans="16:18">
      <c r="P4997" s="485"/>
      <c r="Q4997" s="485"/>
      <c r="R4997" s="485"/>
    </row>
    <row r="4998" spans="16:18">
      <c r="P4998" s="485"/>
      <c r="Q4998" s="485"/>
      <c r="R4998" s="485"/>
    </row>
    <row r="4999" spans="16:18">
      <c r="P4999" s="485"/>
      <c r="Q4999" s="485"/>
      <c r="R4999" s="485"/>
    </row>
    <row r="5000" spans="16:18">
      <c r="P5000" s="485"/>
      <c r="Q5000" s="485"/>
      <c r="R5000" s="485"/>
    </row>
    <row r="5001" spans="16:18">
      <c r="P5001" s="485"/>
      <c r="Q5001" s="485"/>
      <c r="R5001" s="485"/>
    </row>
    <row r="5002" spans="16:18">
      <c r="P5002" s="485"/>
      <c r="Q5002" s="485"/>
      <c r="R5002" s="485"/>
    </row>
    <row r="5003" spans="16:18">
      <c r="P5003" s="485"/>
      <c r="Q5003" s="485"/>
      <c r="R5003" s="485"/>
    </row>
    <row r="5004" spans="16:18">
      <c r="P5004" s="485"/>
      <c r="Q5004" s="485"/>
      <c r="R5004" s="485"/>
    </row>
    <row r="5005" spans="16:18">
      <c r="P5005" s="485"/>
      <c r="Q5005" s="485"/>
      <c r="R5005" s="485"/>
    </row>
    <row r="5006" spans="16:18">
      <c r="P5006" s="485"/>
      <c r="Q5006" s="485"/>
      <c r="R5006" s="485"/>
    </row>
    <row r="5007" spans="16:18">
      <c r="P5007" s="485"/>
      <c r="Q5007" s="485"/>
      <c r="R5007" s="485"/>
    </row>
    <row r="5008" spans="16:18">
      <c r="P5008" s="485"/>
      <c r="Q5008" s="485"/>
      <c r="R5008" s="485"/>
    </row>
    <row r="5009" spans="16:18">
      <c r="P5009" s="485"/>
      <c r="Q5009" s="485"/>
      <c r="R5009" s="485"/>
    </row>
    <row r="5010" spans="16:18">
      <c r="P5010" s="485"/>
      <c r="Q5010" s="485"/>
      <c r="R5010" s="485"/>
    </row>
    <row r="5011" spans="16:18">
      <c r="P5011" s="485"/>
      <c r="Q5011" s="485"/>
      <c r="R5011" s="485"/>
    </row>
    <row r="5012" spans="16:18">
      <c r="P5012" s="485"/>
      <c r="Q5012" s="485"/>
      <c r="R5012" s="485"/>
    </row>
    <row r="5013" spans="16:18">
      <c r="P5013" s="485"/>
      <c r="Q5013" s="485"/>
      <c r="R5013" s="485"/>
    </row>
    <row r="5014" spans="16:18">
      <c r="P5014" s="485"/>
      <c r="Q5014" s="485"/>
      <c r="R5014" s="485"/>
    </row>
    <row r="5015" spans="16:18">
      <c r="P5015" s="485"/>
      <c r="Q5015" s="485"/>
      <c r="R5015" s="485"/>
    </row>
    <row r="5016" spans="16:18">
      <c r="P5016" s="485"/>
      <c r="Q5016" s="485"/>
      <c r="R5016" s="485"/>
    </row>
    <row r="5017" spans="16:18">
      <c r="P5017" s="485"/>
      <c r="Q5017" s="485"/>
      <c r="R5017" s="485"/>
    </row>
    <row r="5018" spans="16:18">
      <c r="P5018" s="485"/>
      <c r="Q5018" s="485"/>
      <c r="R5018" s="485"/>
    </row>
    <row r="5019" spans="16:18">
      <c r="P5019" s="485"/>
      <c r="Q5019" s="485"/>
      <c r="R5019" s="485"/>
    </row>
    <row r="5020" spans="16:18">
      <c r="P5020" s="485"/>
      <c r="Q5020" s="485"/>
      <c r="R5020" s="485"/>
    </row>
    <row r="5021" spans="16:18">
      <c r="P5021" s="485"/>
      <c r="Q5021" s="485"/>
      <c r="R5021" s="485"/>
    </row>
    <row r="5022" spans="16:18">
      <c r="P5022" s="485"/>
      <c r="Q5022" s="485"/>
      <c r="R5022" s="485"/>
    </row>
    <row r="5023" spans="16:18">
      <c r="P5023" s="485"/>
      <c r="Q5023" s="485"/>
      <c r="R5023" s="485"/>
    </row>
    <row r="5024" spans="16:18">
      <c r="P5024" s="485"/>
      <c r="Q5024" s="485"/>
      <c r="R5024" s="485"/>
    </row>
    <row r="5025" spans="16:18">
      <c r="P5025" s="485"/>
      <c r="Q5025" s="485"/>
      <c r="R5025" s="485"/>
    </row>
    <row r="5026" spans="16:18">
      <c r="P5026" s="485"/>
      <c r="Q5026" s="485"/>
      <c r="R5026" s="485"/>
    </row>
    <row r="5027" spans="16:18">
      <c r="P5027" s="485"/>
      <c r="Q5027" s="485"/>
      <c r="R5027" s="485"/>
    </row>
    <row r="5028" spans="16:18">
      <c r="P5028" s="485"/>
      <c r="Q5028" s="485"/>
      <c r="R5028" s="485"/>
    </row>
    <row r="5029" spans="16:18">
      <c r="P5029" s="485"/>
      <c r="Q5029" s="485"/>
      <c r="R5029" s="485"/>
    </row>
    <row r="5030" spans="16:18">
      <c r="P5030" s="485"/>
      <c r="Q5030" s="485"/>
      <c r="R5030" s="485"/>
    </row>
    <row r="5031" spans="16:18">
      <c r="P5031" s="485"/>
      <c r="Q5031" s="485"/>
      <c r="R5031" s="485"/>
    </row>
    <row r="5032" spans="16:18">
      <c r="P5032" s="485"/>
      <c r="Q5032" s="485"/>
      <c r="R5032" s="485"/>
    </row>
    <row r="5033" spans="16:18">
      <c r="P5033" s="485"/>
      <c r="Q5033" s="485"/>
      <c r="R5033" s="485"/>
    </row>
    <row r="5034" spans="16:18">
      <c r="P5034" s="485"/>
      <c r="Q5034" s="485"/>
      <c r="R5034" s="485"/>
    </row>
    <row r="5035" spans="16:18">
      <c r="P5035" s="485"/>
      <c r="Q5035" s="485"/>
      <c r="R5035" s="485"/>
    </row>
    <row r="5036" spans="16:18">
      <c r="P5036" s="485"/>
      <c r="Q5036" s="485"/>
      <c r="R5036" s="485"/>
    </row>
    <row r="5037" spans="16:18">
      <c r="P5037" s="485"/>
      <c r="Q5037" s="485"/>
      <c r="R5037" s="485"/>
    </row>
    <row r="5038" spans="16:18">
      <c r="P5038" s="485"/>
      <c r="Q5038" s="485"/>
      <c r="R5038" s="485"/>
    </row>
    <row r="5039" spans="16:18">
      <c r="P5039" s="485"/>
      <c r="Q5039" s="485"/>
      <c r="R5039" s="485"/>
    </row>
    <row r="5040" spans="16:18">
      <c r="P5040" s="485"/>
      <c r="Q5040" s="485"/>
      <c r="R5040" s="485"/>
    </row>
    <row r="5041" spans="16:18">
      <c r="P5041" s="485"/>
      <c r="Q5041" s="485"/>
      <c r="R5041" s="485"/>
    </row>
    <row r="5042" spans="16:18">
      <c r="P5042" s="485"/>
      <c r="Q5042" s="485"/>
      <c r="R5042" s="485"/>
    </row>
    <row r="5043" spans="16:18">
      <c r="P5043" s="485"/>
      <c r="Q5043" s="485"/>
      <c r="R5043" s="485"/>
    </row>
    <row r="5044" spans="16:18">
      <c r="P5044" s="485"/>
      <c r="Q5044" s="485"/>
      <c r="R5044" s="485"/>
    </row>
    <row r="5045" spans="16:18">
      <c r="P5045" s="485"/>
      <c r="Q5045" s="485"/>
      <c r="R5045" s="485"/>
    </row>
    <row r="5046" spans="16:18">
      <c r="P5046" s="485"/>
      <c r="Q5046" s="485"/>
      <c r="R5046" s="485"/>
    </row>
    <row r="5047" spans="16:18">
      <c r="P5047" s="485"/>
      <c r="Q5047" s="485"/>
      <c r="R5047" s="485"/>
    </row>
    <row r="5048" spans="16:18">
      <c r="P5048" s="485"/>
      <c r="Q5048" s="485"/>
      <c r="R5048" s="485"/>
    </row>
    <row r="5049" spans="16:18">
      <c r="P5049" s="485"/>
      <c r="Q5049" s="485"/>
      <c r="R5049" s="485"/>
    </row>
    <row r="5050" spans="16:18">
      <c r="P5050" s="485"/>
      <c r="Q5050" s="485"/>
      <c r="R5050" s="485"/>
    </row>
    <row r="5051" spans="16:18">
      <c r="P5051" s="485"/>
      <c r="Q5051" s="485"/>
      <c r="R5051" s="485"/>
    </row>
    <row r="5052" spans="16:18">
      <c r="P5052" s="485"/>
      <c r="Q5052" s="485"/>
      <c r="R5052" s="485"/>
    </row>
    <row r="5053" spans="16:18">
      <c r="P5053" s="485"/>
      <c r="Q5053" s="485"/>
      <c r="R5053" s="485"/>
    </row>
    <row r="5054" spans="16:18">
      <c r="P5054" s="485"/>
      <c r="Q5054" s="485"/>
      <c r="R5054" s="485"/>
    </row>
    <row r="5055" spans="16:18">
      <c r="P5055" s="485"/>
      <c r="Q5055" s="485"/>
      <c r="R5055" s="485"/>
    </row>
    <row r="5056" spans="16:18">
      <c r="P5056" s="485"/>
      <c r="Q5056" s="485"/>
      <c r="R5056" s="485"/>
    </row>
    <row r="5057" spans="16:18">
      <c r="P5057" s="485"/>
      <c r="Q5057" s="485"/>
      <c r="R5057" s="485"/>
    </row>
    <row r="5058" spans="16:18">
      <c r="P5058" s="485"/>
      <c r="Q5058" s="485"/>
      <c r="R5058" s="485"/>
    </row>
    <row r="5059" spans="16:18">
      <c r="P5059" s="485"/>
      <c r="Q5059" s="485"/>
      <c r="R5059" s="485"/>
    </row>
    <row r="5060" spans="16:18">
      <c r="P5060" s="485"/>
      <c r="Q5060" s="485"/>
      <c r="R5060" s="485"/>
    </row>
    <row r="5061" spans="16:18">
      <c r="P5061" s="485"/>
      <c r="Q5061" s="485"/>
      <c r="R5061" s="485"/>
    </row>
    <row r="5062" spans="16:18">
      <c r="P5062" s="485"/>
      <c r="Q5062" s="485"/>
      <c r="R5062" s="485"/>
    </row>
    <row r="5063" spans="16:18">
      <c r="P5063" s="485"/>
      <c r="Q5063" s="485"/>
      <c r="R5063" s="485"/>
    </row>
    <row r="5064" spans="16:18">
      <c r="P5064" s="485"/>
      <c r="Q5064" s="485"/>
      <c r="R5064" s="485"/>
    </row>
    <row r="5065" spans="16:18">
      <c r="P5065" s="485"/>
      <c r="Q5065" s="485"/>
      <c r="R5065" s="485"/>
    </row>
    <row r="5066" spans="16:18">
      <c r="P5066" s="485"/>
      <c r="Q5066" s="485"/>
      <c r="R5066" s="485"/>
    </row>
    <row r="5067" spans="16:18">
      <c r="P5067" s="485"/>
      <c r="Q5067" s="485"/>
      <c r="R5067" s="485"/>
    </row>
    <row r="5068" spans="16:18">
      <c r="P5068" s="485"/>
      <c r="Q5068" s="485"/>
      <c r="R5068" s="485"/>
    </row>
    <row r="5069" spans="16:18">
      <c r="P5069" s="485"/>
      <c r="Q5069" s="485"/>
      <c r="R5069" s="485"/>
    </row>
    <row r="5070" spans="16:18">
      <c r="P5070" s="485"/>
      <c r="Q5070" s="485"/>
      <c r="R5070" s="485"/>
    </row>
    <row r="5071" spans="16:18">
      <c r="P5071" s="485"/>
      <c r="Q5071" s="485"/>
      <c r="R5071" s="485"/>
    </row>
    <row r="5072" spans="16:18">
      <c r="P5072" s="485"/>
      <c r="Q5072" s="485"/>
      <c r="R5072" s="485"/>
    </row>
    <row r="5073" spans="16:18">
      <c r="P5073" s="485"/>
      <c r="Q5073" s="485"/>
      <c r="R5073" s="485"/>
    </row>
    <row r="5074" spans="16:18">
      <c r="P5074" s="485"/>
      <c r="Q5074" s="485"/>
      <c r="R5074" s="485"/>
    </row>
    <row r="5075" spans="16:18">
      <c r="P5075" s="485"/>
      <c r="Q5075" s="485"/>
      <c r="R5075" s="485"/>
    </row>
    <row r="5076" spans="16:18">
      <c r="P5076" s="485"/>
      <c r="Q5076" s="485"/>
      <c r="R5076" s="485"/>
    </row>
    <row r="5077" spans="16:18">
      <c r="P5077" s="485"/>
      <c r="Q5077" s="485"/>
      <c r="R5077" s="485"/>
    </row>
    <row r="5078" spans="16:18">
      <c r="P5078" s="485"/>
      <c r="Q5078" s="485"/>
      <c r="R5078" s="485"/>
    </row>
    <row r="5079" spans="16:18">
      <c r="P5079" s="485"/>
      <c r="Q5079" s="485"/>
      <c r="R5079" s="485"/>
    </row>
    <row r="5080" spans="16:18">
      <c r="P5080" s="485"/>
      <c r="Q5080" s="485"/>
      <c r="R5080" s="485"/>
    </row>
    <row r="5081" spans="16:18">
      <c r="P5081" s="485"/>
      <c r="Q5081" s="485"/>
      <c r="R5081" s="485"/>
    </row>
    <row r="5082" spans="16:18">
      <c r="P5082" s="485"/>
      <c r="Q5082" s="485"/>
      <c r="R5082" s="485"/>
    </row>
    <row r="5083" spans="16:18">
      <c r="P5083" s="485"/>
      <c r="Q5083" s="485"/>
      <c r="R5083" s="485"/>
    </row>
    <row r="5084" spans="16:18">
      <c r="P5084" s="485"/>
      <c r="Q5084" s="485"/>
      <c r="R5084" s="485"/>
    </row>
    <row r="5085" spans="16:18">
      <c r="P5085" s="485"/>
      <c r="Q5085" s="485"/>
      <c r="R5085" s="485"/>
    </row>
    <row r="5086" spans="16:18">
      <c r="P5086" s="485"/>
      <c r="Q5086" s="485"/>
      <c r="R5086" s="485"/>
    </row>
    <row r="5087" spans="16:18">
      <c r="P5087" s="485"/>
      <c r="Q5087" s="485"/>
      <c r="R5087" s="485"/>
    </row>
    <row r="5088" spans="16:18">
      <c r="P5088" s="485"/>
      <c r="Q5088" s="485"/>
      <c r="R5088" s="485"/>
    </row>
    <row r="5089" spans="16:18">
      <c r="P5089" s="485"/>
      <c r="Q5089" s="485"/>
      <c r="R5089" s="485"/>
    </row>
    <row r="5090" spans="16:18">
      <c r="P5090" s="485"/>
      <c r="Q5090" s="485"/>
      <c r="R5090" s="485"/>
    </row>
    <row r="5091" spans="16:18">
      <c r="P5091" s="485"/>
      <c r="Q5091" s="485"/>
      <c r="R5091" s="485"/>
    </row>
    <row r="5092" spans="16:18">
      <c r="P5092" s="485"/>
      <c r="Q5092" s="485"/>
      <c r="R5092" s="485"/>
    </row>
    <row r="5093" spans="16:18">
      <c r="P5093" s="485"/>
      <c r="Q5093" s="485"/>
      <c r="R5093" s="485"/>
    </row>
    <row r="5094" spans="16:18">
      <c r="P5094" s="485"/>
      <c r="Q5094" s="485"/>
      <c r="R5094" s="485"/>
    </row>
    <row r="5095" spans="16:18">
      <c r="P5095" s="485"/>
      <c r="Q5095" s="485"/>
      <c r="R5095" s="485"/>
    </row>
    <row r="5096" spans="16:18">
      <c r="P5096" s="485"/>
      <c r="Q5096" s="485"/>
      <c r="R5096" s="485"/>
    </row>
    <row r="5097" spans="16:18">
      <c r="P5097" s="485"/>
      <c r="Q5097" s="485"/>
      <c r="R5097" s="485"/>
    </row>
    <row r="5098" spans="16:18">
      <c r="P5098" s="485"/>
      <c r="Q5098" s="485"/>
      <c r="R5098" s="485"/>
    </row>
    <row r="5099" spans="16:18">
      <c r="P5099" s="485"/>
      <c r="Q5099" s="485"/>
      <c r="R5099" s="485"/>
    </row>
    <row r="5100" spans="16:18">
      <c r="P5100" s="485"/>
      <c r="Q5100" s="485"/>
      <c r="R5100" s="485"/>
    </row>
    <row r="5101" spans="16:18">
      <c r="P5101" s="485"/>
      <c r="Q5101" s="485"/>
      <c r="R5101" s="485"/>
    </row>
    <row r="5102" spans="16:18">
      <c r="P5102" s="485"/>
      <c r="Q5102" s="485"/>
      <c r="R5102" s="485"/>
    </row>
    <row r="5103" spans="16:18">
      <c r="P5103" s="485"/>
      <c r="Q5103" s="485"/>
      <c r="R5103" s="485"/>
    </row>
    <row r="5104" spans="16:18">
      <c r="P5104" s="485"/>
      <c r="Q5104" s="485"/>
      <c r="R5104" s="485"/>
    </row>
    <row r="5105" spans="16:18">
      <c r="P5105" s="485"/>
      <c r="Q5105" s="485"/>
      <c r="R5105" s="485"/>
    </row>
    <row r="5106" spans="16:18">
      <c r="P5106" s="485"/>
      <c r="Q5106" s="485"/>
      <c r="R5106" s="485"/>
    </row>
    <row r="5107" spans="16:18">
      <c r="P5107" s="485"/>
      <c r="Q5107" s="485"/>
      <c r="R5107" s="485"/>
    </row>
    <row r="5108" spans="16:18">
      <c r="P5108" s="485"/>
      <c r="Q5108" s="485"/>
      <c r="R5108" s="485"/>
    </row>
    <row r="5109" spans="16:18">
      <c r="P5109" s="485"/>
      <c r="Q5109" s="485"/>
      <c r="R5109" s="485"/>
    </row>
    <row r="5110" spans="16:18">
      <c r="P5110" s="485"/>
      <c r="Q5110" s="485"/>
      <c r="R5110" s="485"/>
    </row>
    <row r="5111" spans="16:18">
      <c r="P5111" s="485"/>
      <c r="Q5111" s="485"/>
      <c r="R5111" s="485"/>
    </row>
    <row r="5112" spans="16:18">
      <c r="P5112" s="485"/>
      <c r="Q5112" s="485"/>
      <c r="R5112" s="485"/>
    </row>
    <row r="5113" spans="16:18">
      <c r="P5113" s="485"/>
      <c r="Q5113" s="485"/>
      <c r="R5113" s="485"/>
    </row>
    <row r="5114" spans="16:18">
      <c r="P5114" s="485"/>
      <c r="Q5114" s="485"/>
      <c r="R5114" s="485"/>
    </row>
    <row r="5115" spans="16:18">
      <c r="P5115" s="485"/>
      <c r="Q5115" s="485"/>
      <c r="R5115" s="485"/>
    </row>
    <row r="5116" spans="16:18">
      <c r="P5116" s="485"/>
      <c r="Q5116" s="485"/>
      <c r="R5116" s="485"/>
    </row>
    <row r="5117" spans="16:18">
      <c r="P5117" s="485"/>
      <c r="Q5117" s="485"/>
      <c r="R5117" s="485"/>
    </row>
    <row r="5118" spans="16:18">
      <c r="P5118" s="485"/>
      <c r="Q5118" s="485"/>
      <c r="R5118" s="485"/>
    </row>
    <row r="5119" spans="16:18">
      <c r="P5119" s="485"/>
      <c r="Q5119" s="485"/>
      <c r="R5119" s="485"/>
    </row>
    <row r="5120" spans="16:18">
      <c r="P5120" s="485"/>
      <c r="Q5120" s="485"/>
      <c r="R5120" s="485"/>
    </row>
    <row r="5121" spans="16:18">
      <c r="P5121" s="485"/>
      <c r="Q5121" s="485"/>
      <c r="R5121" s="485"/>
    </row>
    <row r="5122" spans="16:18">
      <c r="P5122" s="485"/>
      <c r="Q5122" s="485"/>
      <c r="R5122" s="485"/>
    </row>
    <row r="5123" spans="16:18">
      <c r="P5123" s="485"/>
      <c r="Q5123" s="485"/>
      <c r="R5123" s="485"/>
    </row>
    <row r="5124" spans="16:18">
      <c r="P5124" s="485"/>
      <c r="Q5124" s="485"/>
      <c r="R5124" s="485"/>
    </row>
    <row r="5125" spans="16:18">
      <c r="P5125" s="485"/>
      <c r="Q5125" s="485"/>
      <c r="R5125" s="485"/>
    </row>
    <row r="5126" spans="16:18">
      <c r="P5126" s="485"/>
      <c r="Q5126" s="485"/>
      <c r="R5126" s="485"/>
    </row>
    <row r="5127" spans="16:18">
      <c r="P5127" s="485"/>
      <c r="Q5127" s="485"/>
      <c r="R5127" s="485"/>
    </row>
    <row r="5128" spans="16:18">
      <c r="P5128" s="485"/>
      <c r="Q5128" s="485"/>
      <c r="R5128" s="485"/>
    </row>
    <row r="5129" spans="16:18">
      <c r="P5129" s="485"/>
      <c r="Q5129" s="485"/>
      <c r="R5129" s="485"/>
    </row>
    <row r="5130" spans="16:18">
      <c r="P5130" s="485"/>
      <c r="Q5130" s="485"/>
      <c r="R5130" s="485"/>
    </row>
    <row r="5131" spans="16:18">
      <c r="P5131" s="485"/>
      <c r="Q5131" s="485"/>
      <c r="R5131" s="485"/>
    </row>
    <row r="5132" spans="16:18">
      <c r="P5132" s="485"/>
      <c r="Q5132" s="485"/>
      <c r="R5132" s="485"/>
    </row>
    <row r="5133" spans="16:18">
      <c r="P5133" s="485"/>
      <c r="Q5133" s="485"/>
      <c r="R5133" s="485"/>
    </row>
    <row r="5134" spans="16:18">
      <c r="P5134" s="485"/>
      <c r="Q5134" s="485"/>
      <c r="R5134" s="485"/>
    </row>
    <row r="5135" spans="16:18">
      <c r="P5135" s="485"/>
      <c r="Q5135" s="485"/>
      <c r="R5135" s="485"/>
    </row>
    <row r="5136" spans="16:18">
      <c r="P5136" s="485"/>
      <c r="Q5136" s="485"/>
      <c r="R5136" s="485"/>
    </row>
    <row r="5137" spans="16:18">
      <c r="P5137" s="485"/>
      <c r="Q5137" s="485"/>
      <c r="R5137" s="485"/>
    </row>
    <row r="5138" spans="16:18">
      <c r="P5138" s="485"/>
      <c r="Q5138" s="485"/>
      <c r="R5138" s="485"/>
    </row>
    <row r="5139" spans="16:18">
      <c r="P5139" s="485"/>
      <c r="Q5139" s="485"/>
      <c r="R5139" s="485"/>
    </row>
    <row r="5140" spans="16:18">
      <c r="P5140" s="485"/>
      <c r="Q5140" s="485"/>
      <c r="R5140" s="485"/>
    </row>
    <row r="5141" spans="16:18">
      <c r="P5141" s="485"/>
      <c r="Q5141" s="485"/>
      <c r="R5141" s="485"/>
    </row>
    <row r="5142" spans="16:18">
      <c r="P5142" s="485"/>
      <c r="Q5142" s="485"/>
      <c r="R5142" s="485"/>
    </row>
    <row r="5143" spans="16:18">
      <c r="P5143" s="485"/>
      <c r="Q5143" s="485"/>
      <c r="R5143" s="485"/>
    </row>
    <row r="5144" spans="16:18">
      <c r="P5144" s="485"/>
      <c r="Q5144" s="485"/>
      <c r="R5144" s="485"/>
    </row>
    <row r="5145" spans="16:18">
      <c r="P5145" s="485"/>
      <c r="Q5145" s="485"/>
      <c r="R5145" s="485"/>
    </row>
    <row r="5146" spans="16:18">
      <c r="P5146" s="485"/>
      <c r="Q5146" s="485"/>
      <c r="R5146" s="485"/>
    </row>
    <row r="5147" spans="16:18">
      <c r="P5147" s="485"/>
      <c r="Q5147" s="485"/>
      <c r="R5147" s="485"/>
    </row>
    <row r="5148" spans="16:18">
      <c r="P5148" s="485"/>
      <c r="Q5148" s="485"/>
      <c r="R5148" s="485"/>
    </row>
    <row r="5149" spans="16:18">
      <c r="P5149" s="485"/>
      <c r="Q5149" s="485"/>
      <c r="R5149" s="485"/>
    </row>
    <row r="5150" spans="16:18">
      <c r="P5150" s="485"/>
      <c r="Q5150" s="485"/>
      <c r="R5150" s="485"/>
    </row>
    <row r="5151" spans="16:18">
      <c r="P5151" s="485"/>
      <c r="Q5151" s="485"/>
      <c r="R5151" s="485"/>
    </row>
    <row r="5152" spans="16:18">
      <c r="P5152" s="485"/>
      <c r="Q5152" s="485"/>
      <c r="R5152" s="485"/>
    </row>
    <row r="5153" spans="16:18">
      <c r="P5153" s="485"/>
      <c r="Q5153" s="485"/>
      <c r="R5153" s="485"/>
    </row>
    <row r="5154" spans="16:18">
      <c r="P5154" s="485"/>
      <c r="Q5154" s="485"/>
      <c r="R5154" s="485"/>
    </row>
    <row r="5155" spans="16:18">
      <c r="P5155" s="485"/>
      <c r="Q5155" s="485"/>
      <c r="R5155" s="485"/>
    </row>
    <row r="5156" spans="16:18">
      <c r="P5156" s="485"/>
      <c r="Q5156" s="485"/>
      <c r="R5156" s="485"/>
    </row>
    <row r="5157" spans="16:18">
      <c r="P5157" s="485"/>
      <c r="Q5157" s="485"/>
      <c r="R5157" s="485"/>
    </row>
    <row r="5158" spans="16:18">
      <c r="P5158" s="485"/>
      <c r="Q5158" s="485"/>
      <c r="R5158" s="485"/>
    </row>
    <row r="5159" spans="16:18">
      <c r="P5159" s="485"/>
      <c r="Q5159" s="485"/>
      <c r="R5159" s="485"/>
    </row>
    <row r="5160" spans="16:18">
      <c r="P5160" s="485"/>
      <c r="Q5160" s="485"/>
      <c r="R5160" s="485"/>
    </row>
    <row r="5161" spans="16:18">
      <c r="P5161" s="485"/>
      <c r="Q5161" s="485"/>
      <c r="R5161" s="485"/>
    </row>
    <row r="5162" spans="16:18">
      <c r="P5162" s="485"/>
      <c r="Q5162" s="485"/>
      <c r="R5162" s="485"/>
    </row>
    <row r="5163" spans="16:18">
      <c r="P5163" s="485"/>
      <c r="Q5163" s="485"/>
      <c r="R5163" s="485"/>
    </row>
    <row r="5164" spans="16:18">
      <c r="P5164" s="485"/>
      <c r="Q5164" s="485"/>
      <c r="R5164" s="485"/>
    </row>
    <row r="5165" spans="16:18">
      <c r="P5165" s="485"/>
      <c r="Q5165" s="485"/>
      <c r="R5165" s="485"/>
    </row>
    <row r="5166" spans="16:18">
      <c r="P5166" s="485"/>
      <c r="Q5166" s="485"/>
      <c r="R5166" s="485"/>
    </row>
    <row r="5167" spans="16:18">
      <c r="P5167" s="485"/>
      <c r="Q5167" s="485"/>
      <c r="R5167" s="485"/>
    </row>
    <row r="5168" spans="16:18">
      <c r="P5168" s="485"/>
      <c r="Q5168" s="485"/>
      <c r="R5168" s="485"/>
    </row>
    <row r="5169" spans="16:18">
      <c r="P5169" s="485"/>
      <c r="Q5169" s="485"/>
      <c r="R5169" s="485"/>
    </row>
    <row r="5170" spans="16:18">
      <c r="P5170" s="485"/>
      <c r="Q5170" s="485"/>
      <c r="R5170" s="485"/>
    </row>
    <row r="5171" spans="16:18">
      <c r="P5171" s="485"/>
      <c r="Q5171" s="485"/>
      <c r="R5171" s="485"/>
    </row>
    <row r="5172" spans="16:18">
      <c r="P5172" s="485"/>
      <c r="Q5172" s="485"/>
      <c r="R5172" s="485"/>
    </row>
    <row r="5173" spans="16:18">
      <c r="P5173" s="485"/>
      <c r="Q5173" s="485"/>
      <c r="R5173" s="485"/>
    </row>
    <row r="5174" spans="16:18">
      <c r="P5174" s="485"/>
      <c r="Q5174" s="485"/>
      <c r="R5174" s="485"/>
    </row>
    <row r="5175" spans="16:18">
      <c r="P5175" s="485"/>
      <c r="Q5175" s="485"/>
      <c r="R5175" s="485"/>
    </row>
    <row r="5176" spans="16:18">
      <c r="P5176" s="485"/>
      <c r="Q5176" s="485"/>
      <c r="R5176" s="485"/>
    </row>
    <row r="5177" spans="16:18">
      <c r="P5177" s="485"/>
      <c r="Q5177" s="485"/>
      <c r="R5177" s="485"/>
    </row>
    <row r="5178" spans="16:18">
      <c r="P5178" s="485"/>
      <c r="Q5178" s="485"/>
      <c r="R5178" s="485"/>
    </row>
    <row r="5179" spans="16:18">
      <c r="P5179" s="485"/>
      <c r="Q5179" s="485"/>
      <c r="R5179" s="485"/>
    </row>
    <row r="5180" spans="16:18">
      <c r="P5180" s="485"/>
      <c r="Q5180" s="485"/>
      <c r="R5180" s="485"/>
    </row>
    <row r="5181" spans="16:18">
      <c r="P5181" s="485"/>
      <c r="Q5181" s="485"/>
      <c r="R5181" s="485"/>
    </row>
    <row r="5182" spans="16:18">
      <c r="P5182" s="485"/>
      <c r="Q5182" s="485"/>
      <c r="R5182" s="485"/>
    </row>
    <row r="5183" spans="16:18">
      <c r="P5183" s="485"/>
      <c r="Q5183" s="485"/>
      <c r="R5183" s="485"/>
    </row>
    <row r="5184" spans="16:18">
      <c r="P5184" s="485"/>
      <c r="Q5184" s="485"/>
      <c r="R5184" s="485"/>
    </row>
    <row r="5185" spans="16:18">
      <c r="P5185" s="485"/>
      <c r="Q5185" s="485"/>
      <c r="R5185" s="485"/>
    </row>
    <row r="5186" spans="16:18">
      <c r="P5186" s="485"/>
      <c r="Q5186" s="485"/>
      <c r="R5186" s="485"/>
    </row>
    <row r="5187" spans="16:18">
      <c r="P5187" s="485"/>
      <c r="Q5187" s="485"/>
      <c r="R5187" s="485"/>
    </row>
    <row r="5188" spans="16:18">
      <c r="P5188" s="485"/>
      <c r="Q5188" s="485"/>
      <c r="R5188" s="485"/>
    </row>
    <row r="5189" spans="16:18">
      <c r="P5189" s="485"/>
      <c r="Q5189" s="485"/>
      <c r="R5189" s="485"/>
    </row>
    <row r="5190" spans="16:18">
      <c r="P5190" s="485"/>
      <c r="Q5190" s="485"/>
      <c r="R5190" s="485"/>
    </row>
    <row r="5191" spans="16:18">
      <c r="P5191" s="485"/>
      <c r="Q5191" s="485"/>
      <c r="R5191" s="485"/>
    </row>
    <row r="5192" spans="16:18">
      <c r="P5192" s="485"/>
      <c r="Q5192" s="485"/>
      <c r="R5192" s="485"/>
    </row>
    <row r="5193" spans="16:18">
      <c r="P5193" s="485"/>
      <c r="Q5193" s="485"/>
      <c r="R5193" s="485"/>
    </row>
    <row r="5194" spans="16:18">
      <c r="P5194" s="485"/>
      <c r="Q5194" s="485"/>
      <c r="R5194" s="485"/>
    </row>
    <row r="5195" spans="16:18">
      <c r="P5195" s="485"/>
      <c r="Q5195" s="485"/>
      <c r="R5195" s="485"/>
    </row>
    <row r="5196" spans="16:18">
      <c r="P5196" s="485"/>
      <c r="Q5196" s="485"/>
      <c r="R5196" s="485"/>
    </row>
    <row r="5197" spans="16:18">
      <c r="P5197" s="485"/>
      <c r="Q5197" s="485"/>
      <c r="R5197" s="485"/>
    </row>
    <row r="5198" spans="16:18">
      <c r="P5198" s="485"/>
      <c r="Q5198" s="485"/>
      <c r="R5198" s="485"/>
    </row>
    <row r="5199" spans="16:18">
      <c r="P5199" s="485"/>
      <c r="Q5199" s="485"/>
      <c r="R5199" s="485"/>
    </row>
    <row r="5200" spans="16:18">
      <c r="P5200" s="485"/>
      <c r="Q5200" s="485"/>
      <c r="R5200" s="485"/>
    </row>
    <row r="5201" spans="16:18">
      <c r="P5201" s="485"/>
      <c r="Q5201" s="485"/>
      <c r="R5201" s="485"/>
    </row>
    <row r="5202" spans="16:18">
      <c r="P5202" s="485"/>
      <c r="Q5202" s="485"/>
      <c r="R5202" s="485"/>
    </row>
    <row r="5203" spans="16:18">
      <c r="P5203" s="485"/>
      <c r="Q5203" s="485"/>
      <c r="R5203" s="485"/>
    </row>
    <row r="5204" spans="16:18">
      <c r="P5204" s="485"/>
      <c r="Q5204" s="485"/>
      <c r="R5204" s="485"/>
    </row>
    <row r="5205" spans="16:18">
      <c r="P5205" s="485"/>
      <c r="Q5205" s="485"/>
      <c r="R5205" s="485"/>
    </row>
    <row r="5206" spans="16:18">
      <c r="P5206" s="485"/>
      <c r="Q5206" s="485"/>
      <c r="R5206" s="485"/>
    </row>
    <row r="5207" spans="16:18">
      <c r="P5207" s="485"/>
      <c r="Q5207" s="485"/>
      <c r="R5207" s="485"/>
    </row>
    <row r="5208" spans="16:18">
      <c r="P5208" s="485"/>
      <c r="Q5208" s="485"/>
      <c r="R5208" s="485"/>
    </row>
    <row r="5209" spans="16:18">
      <c r="P5209" s="485"/>
      <c r="Q5209" s="485"/>
      <c r="R5209" s="485"/>
    </row>
    <row r="5210" spans="16:18">
      <c r="P5210" s="485"/>
      <c r="Q5210" s="485"/>
      <c r="R5210" s="485"/>
    </row>
    <row r="5211" spans="16:18">
      <c r="P5211" s="485"/>
      <c r="Q5211" s="485"/>
      <c r="R5211" s="485"/>
    </row>
    <row r="5212" spans="16:18">
      <c r="P5212" s="485"/>
      <c r="Q5212" s="485"/>
      <c r="R5212" s="485"/>
    </row>
    <row r="5213" spans="16:18">
      <c r="P5213" s="485"/>
      <c r="Q5213" s="485"/>
      <c r="R5213" s="485"/>
    </row>
    <row r="5214" spans="16:18">
      <c r="P5214" s="485"/>
      <c r="Q5214" s="485"/>
      <c r="R5214" s="485"/>
    </row>
    <row r="5215" spans="16:18">
      <c r="P5215" s="485"/>
      <c r="Q5215" s="485"/>
      <c r="R5215" s="485"/>
    </row>
    <row r="5216" spans="16:18">
      <c r="P5216" s="485"/>
      <c r="Q5216" s="485"/>
      <c r="R5216" s="485"/>
    </row>
    <row r="5217" spans="16:18">
      <c r="P5217" s="485"/>
      <c r="Q5217" s="485"/>
      <c r="R5217" s="485"/>
    </row>
    <row r="5218" spans="16:18">
      <c r="P5218" s="485"/>
      <c r="Q5218" s="485"/>
      <c r="R5218" s="485"/>
    </row>
    <row r="5219" spans="16:18">
      <c r="P5219" s="485"/>
      <c r="Q5219" s="485"/>
      <c r="R5219" s="485"/>
    </row>
    <row r="5220" spans="16:18">
      <c r="P5220" s="485"/>
      <c r="Q5220" s="485"/>
      <c r="R5220" s="485"/>
    </row>
    <row r="5221" spans="16:18">
      <c r="P5221" s="485"/>
      <c r="Q5221" s="485"/>
      <c r="R5221" s="485"/>
    </row>
    <row r="5222" spans="16:18">
      <c r="P5222" s="485"/>
      <c r="Q5222" s="485"/>
      <c r="R5222" s="485"/>
    </row>
    <row r="5223" spans="16:18">
      <c r="P5223" s="485"/>
      <c r="Q5223" s="485"/>
      <c r="R5223" s="485"/>
    </row>
    <row r="5224" spans="16:18">
      <c r="P5224" s="485"/>
      <c r="Q5224" s="485"/>
      <c r="R5224" s="485"/>
    </row>
    <row r="5225" spans="16:18">
      <c r="P5225" s="485"/>
      <c r="Q5225" s="485"/>
      <c r="R5225" s="485"/>
    </row>
    <row r="5226" spans="16:18">
      <c r="P5226" s="485"/>
      <c r="Q5226" s="485"/>
      <c r="R5226" s="485"/>
    </row>
    <row r="5227" spans="16:18">
      <c r="P5227" s="485"/>
      <c r="Q5227" s="485"/>
      <c r="R5227" s="485"/>
    </row>
    <row r="5228" spans="16:18">
      <c r="P5228" s="485"/>
      <c r="Q5228" s="485"/>
      <c r="R5228" s="485"/>
    </row>
    <row r="5229" spans="16:18">
      <c r="P5229" s="485"/>
      <c r="Q5229" s="485"/>
      <c r="R5229" s="485"/>
    </row>
    <row r="5230" spans="16:18">
      <c r="P5230" s="485"/>
      <c r="Q5230" s="485"/>
      <c r="R5230" s="485"/>
    </row>
    <row r="5231" spans="16:18">
      <c r="P5231" s="485"/>
      <c r="Q5231" s="485"/>
      <c r="R5231" s="485"/>
    </row>
    <row r="5232" spans="16:18">
      <c r="P5232" s="485"/>
      <c r="Q5232" s="485"/>
      <c r="R5232" s="485"/>
    </row>
    <row r="5233" spans="16:18">
      <c r="P5233" s="485"/>
      <c r="Q5233" s="485"/>
      <c r="R5233" s="485"/>
    </row>
    <row r="5234" spans="16:18">
      <c r="P5234" s="485"/>
      <c r="Q5234" s="485"/>
      <c r="R5234" s="485"/>
    </row>
    <row r="5235" spans="16:18">
      <c r="P5235" s="485"/>
      <c r="Q5235" s="485"/>
      <c r="R5235" s="485"/>
    </row>
    <row r="5236" spans="16:18">
      <c r="P5236" s="485"/>
      <c r="Q5236" s="485"/>
      <c r="R5236" s="485"/>
    </row>
    <row r="5237" spans="16:18">
      <c r="P5237" s="485"/>
      <c r="Q5237" s="485"/>
      <c r="R5237" s="485"/>
    </row>
    <row r="5238" spans="16:18">
      <c r="P5238" s="485"/>
      <c r="Q5238" s="485"/>
      <c r="R5238" s="485"/>
    </row>
    <row r="5239" spans="16:18">
      <c r="P5239" s="485"/>
      <c r="Q5239" s="485"/>
      <c r="R5239" s="485"/>
    </row>
    <row r="5240" spans="16:18">
      <c r="P5240" s="485"/>
      <c r="Q5240" s="485"/>
      <c r="R5240" s="485"/>
    </row>
    <row r="5241" spans="16:18">
      <c r="P5241" s="485"/>
      <c r="Q5241" s="485"/>
      <c r="R5241" s="485"/>
    </row>
    <row r="5242" spans="16:18">
      <c r="P5242" s="485"/>
      <c r="Q5242" s="485"/>
      <c r="R5242" s="485"/>
    </row>
    <row r="5243" spans="16:18">
      <c r="P5243" s="485"/>
      <c r="Q5243" s="485"/>
      <c r="R5243" s="485"/>
    </row>
    <row r="5244" spans="16:18">
      <c r="P5244" s="485"/>
      <c r="Q5244" s="485"/>
      <c r="R5244" s="485"/>
    </row>
    <row r="5245" spans="16:18">
      <c r="P5245" s="485"/>
      <c r="Q5245" s="485"/>
      <c r="R5245" s="485"/>
    </row>
    <row r="5246" spans="16:18">
      <c r="P5246" s="485"/>
      <c r="Q5246" s="485"/>
      <c r="R5246" s="485"/>
    </row>
    <row r="5247" spans="16:18">
      <c r="P5247" s="485"/>
      <c r="Q5247" s="485"/>
      <c r="R5247" s="485"/>
    </row>
    <row r="5248" spans="16:18">
      <c r="P5248" s="485"/>
      <c r="Q5248" s="485"/>
      <c r="R5248" s="485"/>
    </row>
    <row r="5249" spans="16:18">
      <c r="P5249" s="485"/>
      <c r="Q5249" s="485"/>
      <c r="R5249" s="485"/>
    </row>
    <row r="5250" spans="16:18">
      <c r="P5250" s="485"/>
      <c r="Q5250" s="485"/>
      <c r="R5250" s="485"/>
    </row>
    <row r="5251" spans="16:18">
      <c r="P5251" s="485"/>
      <c r="Q5251" s="485"/>
      <c r="R5251" s="485"/>
    </row>
    <row r="5252" spans="16:18">
      <c r="P5252" s="485"/>
      <c r="Q5252" s="485"/>
      <c r="R5252" s="485"/>
    </row>
    <row r="5253" spans="16:18">
      <c r="P5253" s="485"/>
      <c r="Q5253" s="485"/>
      <c r="R5253" s="485"/>
    </row>
    <row r="5254" spans="16:18">
      <c r="P5254" s="485"/>
      <c r="Q5254" s="485"/>
      <c r="R5254" s="485"/>
    </row>
    <row r="5255" spans="16:18">
      <c r="P5255" s="485"/>
      <c r="Q5255" s="485"/>
      <c r="R5255" s="485"/>
    </row>
    <row r="5256" spans="16:18">
      <c r="P5256" s="485"/>
      <c r="Q5256" s="485"/>
      <c r="R5256" s="485"/>
    </row>
    <row r="5257" spans="16:18">
      <c r="P5257" s="485"/>
      <c r="Q5257" s="485"/>
      <c r="R5257" s="485"/>
    </row>
    <row r="5258" spans="16:18">
      <c r="P5258" s="485"/>
      <c r="Q5258" s="485"/>
      <c r="R5258" s="485"/>
    </row>
    <row r="5259" spans="16:18">
      <c r="P5259" s="485"/>
      <c r="Q5259" s="485"/>
      <c r="R5259" s="485"/>
    </row>
    <row r="5260" spans="16:18">
      <c r="P5260" s="485"/>
      <c r="Q5260" s="485"/>
      <c r="R5260" s="485"/>
    </row>
    <row r="5261" spans="16:18">
      <c r="P5261" s="485"/>
      <c r="Q5261" s="485"/>
      <c r="R5261" s="485"/>
    </row>
    <row r="5262" spans="16:18">
      <c r="P5262" s="485"/>
      <c r="Q5262" s="485"/>
      <c r="R5262" s="485"/>
    </row>
    <row r="5263" spans="16:18">
      <c r="P5263" s="485"/>
      <c r="Q5263" s="485"/>
      <c r="R5263" s="485"/>
    </row>
    <row r="5264" spans="16:18">
      <c r="P5264" s="485"/>
      <c r="Q5264" s="485"/>
      <c r="R5264" s="485"/>
    </row>
    <row r="5265" spans="16:18">
      <c r="P5265" s="485"/>
      <c r="Q5265" s="485"/>
      <c r="R5265" s="485"/>
    </row>
    <row r="5266" spans="16:18">
      <c r="P5266" s="485"/>
      <c r="Q5266" s="485"/>
      <c r="R5266" s="485"/>
    </row>
    <row r="5267" spans="16:18">
      <c r="P5267" s="485"/>
      <c r="Q5267" s="485"/>
      <c r="R5267" s="485"/>
    </row>
    <row r="5268" spans="16:18">
      <c r="P5268" s="485"/>
      <c r="Q5268" s="485"/>
      <c r="R5268" s="485"/>
    </row>
    <row r="5269" spans="16:18">
      <c r="P5269" s="485"/>
      <c r="Q5269" s="485"/>
      <c r="R5269" s="485"/>
    </row>
    <row r="5270" spans="16:18">
      <c r="P5270" s="485"/>
      <c r="Q5270" s="485"/>
      <c r="R5270" s="485"/>
    </row>
    <row r="5271" spans="16:18">
      <c r="P5271" s="485"/>
      <c r="Q5271" s="485"/>
      <c r="R5271" s="485"/>
    </row>
    <row r="5272" spans="16:18">
      <c r="P5272" s="485"/>
      <c r="Q5272" s="485"/>
      <c r="R5272" s="485"/>
    </row>
    <row r="5273" spans="16:18">
      <c r="P5273" s="485"/>
      <c r="Q5273" s="485"/>
      <c r="R5273" s="485"/>
    </row>
    <row r="5274" spans="16:18">
      <c r="P5274" s="485"/>
      <c r="Q5274" s="485"/>
      <c r="R5274" s="485"/>
    </row>
    <row r="5275" spans="16:18">
      <c r="P5275" s="485"/>
      <c r="Q5275" s="485"/>
      <c r="R5275" s="485"/>
    </row>
    <row r="5276" spans="16:18">
      <c r="P5276" s="485"/>
      <c r="Q5276" s="485"/>
      <c r="R5276" s="485"/>
    </row>
    <row r="5277" spans="16:18">
      <c r="P5277" s="485"/>
      <c r="Q5277" s="485"/>
      <c r="R5277" s="485"/>
    </row>
    <row r="5278" spans="16:18">
      <c r="P5278" s="485"/>
      <c r="Q5278" s="485"/>
      <c r="R5278" s="485"/>
    </row>
    <row r="5279" spans="16:18">
      <c r="P5279" s="485"/>
      <c r="Q5279" s="485"/>
      <c r="R5279" s="485"/>
    </row>
    <row r="5280" spans="16:18">
      <c r="P5280" s="485"/>
      <c r="Q5280" s="485"/>
      <c r="R5280" s="485"/>
    </row>
    <row r="5281" spans="16:18">
      <c r="P5281" s="485"/>
      <c r="Q5281" s="485"/>
      <c r="R5281" s="485"/>
    </row>
    <row r="5282" spans="16:18">
      <c r="P5282" s="485"/>
      <c r="Q5282" s="485"/>
      <c r="R5282" s="485"/>
    </row>
    <row r="5283" spans="16:18">
      <c r="P5283" s="485"/>
      <c r="Q5283" s="485"/>
      <c r="R5283" s="485"/>
    </row>
    <row r="5284" spans="16:18">
      <c r="P5284" s="485"/>
      <c r="Q5284" s="485"/>
      <c r="R5284" s="485"/>
    </row>
    <row r="5285" spans="16:18">
      <c r="P5285" s="485"/>
      <c r="Q5285" s="485"/>
      <c r="R5285" s="485"/>
    </row>
    <row r="5286" spans="16:18">
      <c r="P5286" s="485"/>
      <c r="Q5286" s="485"/>
      <c r="R5286" s="485"/>
    </row>
    <row r="5287" spans="16:18">
      <c r="P5287" s="485"/>
      <c r="Q5287" s="485"/>
      <c r="R5287" s="485"/>
    </row>
    <row r="5288" spans="16:18">
      <c r="P5288" s="485"/>
      <c r="Q5288" s="485"/>
      <c r="R5288" s="485"/>
    </row>
    <row r="5289" spans="16:18">
      <c r="P5289" s="485"/>
      <c r="Q5289" s="485"/>
      <c r="R5289" s="485"/>
    </row>
    <row r="5290" spans="16:18">
      <c r="P5290" s="485"/>
      <c r="Q5290" s="485"/>
      <c r="R5290" s="485"/>
    </row>
    <row r="5291" spans="16:18">
      <c r="P5291" s="485"/>
      <c r="Q5291" s="485"/>
      <c r="R5291" s="485"/>
    </row>
    <row r="5292" spans="16:18">
      <c r="P5292" s="485"/>
      <c r="Q5292" s="485"/>
      <c r="R5292" s="485"/>
    </row>
    <row r="5293" spans="16:18">
      <c r="P5293" s="485"/>
      <c r="Q5293" s="485"/>
      <c r="R5293" s="485"/>
    </row>
    <row r="5294" spans="16:18">
      <c r="P5294" s="485"/>
      <c r="Q5294" s="485"/>
      <c r="R5294" s="485"/>
    </row>
    <row r="5295" spans="16:18">
      <c r="P5295" s="485"/>
      <c r="Q5295" s="485"/>
      <c r="R5295" s="485"/>
    </row>
    <row r="5296" spans="16:18">
      <c r="P5296" s="485"/>
      <c r="Q5296" s="485"/>
      <c r="R5296" s="485"/>
    </row>
    <row r="5297" spans="16:18">
      <c r="P5297" s="485"/>
      <c r="Q5297" s="485"/>
      <c r="R5297" s="485"/>
    </row>
    <row r="5298" spans="16:18">
      <c r="P5298" s="485"/>
      <c r="Q5298" s="485"/>
      <c r="R5298" s="485"/>
    </row>
    <row r="5299" spans="16:18">
      <c r="P5299" s="485"/>
      <c r="Q5299" s="485"/>
      <c r="R5299" s="485"/>
    </row>
    <row r="5300" spans="16:18">
      <c r="P5300" s="485"/>
      <c r="Q5300" s="485"/>
      <c r="R5300" s="485"/>
    </row>
    <row r="5301" spans="16:18">
      <c r="P5301" s="485"/>
      <c r="Q5301" s="485"/>
      <c r="R5301" s="485"/>
    </row>
    <row r="5302" spans="16:18">
      <c r="P5302" s="485"/>
      <c r="Q5302" s="485"/>
      <c r="R5302" s="485"/>
    </row>
    <row r="5303" spans="16:18">
      <c r="P5303" s="485"/>
      <c r="Q5303" s="485"/>
      <c r="R5303" s="485"/>
    </row>
    <row r="5304" spans="16:18">
      <c r="P5304" s="485"/>
      <c r="Q5304" s="485"/>
      <c r="R5304" s="485"/>
    </row>
    <row r="5305" spans="16:18">
      <c r="P5305" s="485"/>
      <c r="Q5305" s="485"/>
      <c r="R5305" s="485"/>
    </row>
    <row r="5306" spans="16:18">
      <c r="P5306" s="485"/>
      <c r="Q5306" s="485"/>
      <c r="R5306" s="485"/>
    </row>
    <row r="5307" spans="16:18">
      <c r="P5307" s="485"/>
      <c r="Q5307" s="485"/>
      <c r="R5307" s="485"/>
    </row>
    <row r="5308" spans="16:18">
      <c r="P5308" s="485"/>
      <c r="Q5308" s="485"/>
      <c r="R5308" s="485"/>
    </row>
    <row r="5309" spans="16:18">
      <c r="P5309" s="485"/>
      <c r="Q5309" s="485"/>
      <c r="R5309" s="485"/>
    </row>
    <row r="5310" spans="16:18">
      <c r="P5310" s="485"/>
      <c r="Q5310" s="485"/>
      <c r="R5310" s="485"/>
    </row>
    <row r="5311" spans="16:18">
      <c r="P5311" s="485"/>
      <c r="Q5311" s="485"/>
      <c r="R5311" s="485"/>
    </row>
    <row r="5312" spans="16:18">
      <c r="P5312" s="485"/>
      <c r="Q5312" s="485"/>
      <c r="R5312" s="485"/>
    </row>
    <row r="5313" spans="16:18">
      <c r="P5313" s="485"/>
      <c r="Q5313" s="485"/>
      <c r="R5313" s="485"/>
    </row>
    <row r="5314" spans="16:18">
      <c r="P5314" s="485"/>
      <c r="Q5314" s="485"/>
      <c r="R5314" s="485"/>
    </row>
    <row r="5315" spans="16:18">
      <c r="P5315" s="485"/>
      <c r="Q5315" s="485"/>
      <c r="R5315" s="485"/>
    </row>
    <row r="5316" spans="16:18">
      <c r="P5316" s="485"/>
      <c r="Q5316" s="485"/>
      <c r="R5316" s="485"/>
    </row>
    <row r="5317" spans="16:18">
      <c r="P5317" s="485"/>
      <c r="Q5317" s="485"/>
      <c r="R5317" s="485"/>
    </row>
    <row r="5318" spans="16:18">
      <c r="P5318" s="485"/>
      <c r="Q5318" s="485"/>
      <c r="R5318" s="485"/>
    </row>
    <row r="5319" spans="16:18">
      <c r="P5319" s="485"/>
      <c r="Q5319" s="485"/>
      <c r="R5319" s="485"/>
    </row>
    <row r="5320" spans="16:18">
      <c r="P5320" s="485"/>
      <c r="Q5320" s="485"/>
      <c r="R5320" s="485"/>
    </row>
    <row r="5321" spans="16:18">
      <c r="P5321" s="485"/>
      <c r="Q5321" s="485"/>
      <c r="R5321" s="485"/>
    </row>
    <row r="5322" spans="16:18">
      <c r="P5322" s="485"/>
      <c r="Q5322" s="485"/>
      <c r="R5322" s="485"/>
    </row>
    <row r="5323" spans="16:18">
      <c r="P5323" s="485"/>
      <c r="Q5323" s="485"/>
      <c r="R5323" s="485"/>
    </row>
    <row r="5324" spans="16:18">
      <c r="P5324" s="485"/>
      <c r="Q5324" s="485"/>
      <c r="R5324" s="485"/>
    </row>
    <row r="5325" spans="16:18">
      <c r="P5325" s="485"/>
      <c r="Q5325" s="485"/>
      <c r="R5325" s="485"/>
    </row>
    <row r="5326" spans="16:18">
      <c r="P5326" s="485"/>
      <c r="Q5326" s="485"/>
      <c r="R5326" s="485"/>
    </row>
    <row r="5327" spans="16:18">
      <c r="P5327" s="485"/>
      <c r="Q5327" s="485"/>
      <c r="R5327" s="485"/>
    </row>
    <row r="5328" spans="16:18">
      <c r="P5328" s="485"/>
      <c r="Q5328" s="485"/>
      <c r="R5328" s="485"/>
    </row>
    <row r="5329" spans="16:18">
      <c r="P5329" s="485"/>
      <c r="Q5329" s="485"/>
      <c r="R5329" s="485"/>
    </row>
    <row r="5330" spans="16:18">
      <c r="P5330" s="485"/>
      <c r="Q5330" s="485"/>
      <c r="R5330" s="485"/>
    </row>
    <row r="5331" spans="16:18">
      <c r="P5331" s="485"/>
      <c r="Q5331" s="485"/>
      <c r="R5331" s="485"/>
    </row>
    <row r="5332" spans="16:18">
      <c r="P5332" s="485"/>
      <c r="Q5332" s="485"/>
      <c r="R5332" s="485"/>
    </row>
    <row r="5333" spans="16:18">
      <c r="P5333" s="485"/>
      <c r="Q5333" s="485"/>
      <c r="R5333" s="485"/>
    </row>
    <row r="5334" spans="16:18">
      <c r="P5334" s="485"/>
      <c r="Q5334" s="485"/>
      <c r="R5334" s="485"/>
    </row>
    <row r="5335" spans="16:18">
      <c r="P5335" s="485"/>
      <c r="Q5335" s="485"/>
      <c r="R5335" s="485"/>
    </row>
    <row r="5336" spans="16:18">
      <c r="P5336" s="485"/>
      <c r="Q5336" s="485"/>
      <c r="R5336" s="485"/>
    </row>
    <row r="5337" spans="16:18">
      <c r="P5337" s="485"/>
      <c r="Q5337" s="485"/>
      <c r="R5337" s="485"/>
    </row>
    <row r="5338" spans="16:18">
      <c r="P5338" s="485"/>
      <c r="Q5338" s="485"/>
      <c r="R5338" s="485"/>
    </row>
    <row r="5339" spans="16:18">
      <c r="P5339" s="485"/>
      <c r="Q5339" s="485"/>
      <c r="R5339" s="485"/>
    </row>
    <row r="5340" spans="16:18">
      <c r="P5340" s="485"/>
      <c r="Q5340" s="485"/>
      <c r="R5340" s="485"/>
    </row>
    <row r="5341" spans="16:18">
      <c r="P5341" s="485"/>
      <c r="Q5341" s="485"/>
      <c r="R5341" s="485"/>
    </row>
    <row r="5342" spans="16:18">
      <c r="P5342" s="485"/>
      <c r="Q5342" s="485"/>
      <c r="R5342" s="485"/>
    </row>
    <row r="5343" spans="16:18">
      <c r="P5343" s="485"/>
      <c r="Q5343" s="485"/>
      <c r="R5343" s="485"/>
    </row>
    <row r="5344" spans="16:18">
      <c r="P5344" s="485"/>
      <c r="Q5344" s="485"/>
      <c r="R5344" s="485"/>
    </row>
    <row r="5345" spans="16:18">
      <c r="P5345" s="485"/>
      <c r="Q5345" s="485"/>
      <c r="R5345" s="485"/>
    </row>
    <row r="5346" spans="16:18">
      <c r="P5346" s="485"/>
      <c r="Q5346" s="485"/>
      <c r="R5346" s="485"/>
    </row>
    <row r="5347" spans="16:18">
      <c r="P5347" s="485"/>
      <c r="Q5347" s="485"/>
      <c r="R5347" s="485"/>
    </row>
    <row r="5348" spans="16:18">
      <c r="P5348" s="485"/>
      <c r="Q5348" s="485"/>
      <c r="R5348" s="485"/>
    </row>
    <row r="5349" spans="16:18">
      <c r="P5349" s="485"/>
      <c r="Q5349" s="485"/>
      <c r="R5349" s="485"/>
    </row>
    <row r="5350" spans="16:18">
      <c r="P5350" s="485"/>
      <c r="Q5350" s="485"/>
      <c r="R5350" s="485"/>
    </row>
    <row r="5351" spans="16:18">
      <c r="P5351" s="485"/>
      <c r="Q5351" s="485"/>
      <c r="R5351" s="485"/>
    </row>
    <row r="5352" spans="16:18">
      <c r="P5352" s="485"/>
      <c r="Q5352" s="485"/>
      <c r="R5352" s="485"/>
    </row>
    <row r="5353" spans="16:18">
      <c r="P5353" s="485"/>
      <c r="Q5353" s="485"/>
      <c r="R5353" s="485"/>
    </row>
    <row r="5354" spans="16:18">
      <c r="P5354" s="485"/>
      <c r="Q5354" s="485"/>
      <c r="R5354" s="485"/>
    </row>
    <row r="5355" spans="16:18">
      <c r="P5355" s="485"/>
      <c r="Q5355" s="485"/>
      <c r="R5355" s="485"/>
    </row>
    <row r="5356" spans="16:18">
      <c r="P5356" s="485"/>
      <c r="Q5356" s="485"/>
      <c r="R5356" s="485"/>
    </row>
    <row r="5357" spans="16:18">
      <c r="P5357" s="485"/>
      <c r="Q5357" s="485"/>
      <c r="R5357" s="485"/>
    </row>
    <row r="5358" spans="16:18">
      <c r="P5358" s="485"/>
      <c r="Q5358" s="485"/>
      <c r="R5358" s="485"/>
    </row>
    <row r="5359" spans="16:18">
      <c r="P5359" s="485"/>
      <c r="Q5359" s="485"/>
      <c r="R5359" s="485"/>
    </row>
    <row r="5360" spans="16:18">
      <c r="P5360" s="485"/>
      <c r="Q5360" s="485"/>
      <c r="R5360" s="485"/>
    </row>
    <row r="5361" spans="16:18">
      <c r="P5361" s="485"/>
      <c r="Q5361" s="485"/>
      <c r="R5361" s="485"/>
    </row>
    <row r="5362" spans="16:18">
      <c r="P5362" s="485"/>
      <c r="Q5362" s="485"/>
      <c r="R5362" s="485"/>
    </row>
    <row r="5363" spans="16:18">
      <c r="P5363" s="485"/>
      <c r="Q5363" s="485"/>
      <c r="R5363" s="485"/>
    </row>
    <row r="5364" spans="16:18">
      <c r="P5364" s="485"/>
      <c r="Q5364" s="485"/>
      <c r="R5364" s="485"/>
    </row>
    <row r="5365" spans="16:18">
      <c r="P5365" s="485"/>
      <c r="Q5365" s="485"/>
      <c r="R5365" s="485"/>
    </row>
    <row r="5366" spans="16:18">
      <c r="P5366" s="485"/>
      <c r="Q5366" s="485"/>
      <c r="R5366" s="485"/>
    </row>
    <row r="5367" spans="16:18">
      <c r="P5367" s="485"/>
      <c r="Q5367" s="485"/>
      <c r="R5367" s="485"/>
    </row>
    <row r="5368" spans="16:18">
      <c r="P5368" s="485"/>
      <c r="Q5368" s="485"/>
      <c r="R5368" s="485"/>
    </row>
    <row r="5369" spans="16:18">
      <c r="P5369" s="485"/>
      <c r="Q5369" s="485"/>
      <c r="R5369" s="485"/>
    </row>
    <row r="5370" spans="16:18">
      <c r="P5370" s="485"/>
      <c r="Q5370" s="485"/>
      <c r="R5370" s="485"/>
    </row>
    <row r="5371" spans="16:18">
      <c r="P5371" s="485"/>
      <c r="Q5371" s="485"/>
      <c r="R5371" s="485"/>
    </row>
    <row r="5372" spans="16:18">
      <c r="P5372" s="485"/>
      <c r="Q5372" s="485"/>
      <c r="R5372" s="485"/>
    </row>
    <row r="5373" spans="16:18">
      <c r="P5373" s="485"/>
      <c r="Q5373" s="485"/>
      <c r="R5373" s="485"/>
    </row>
    <row r="5374" spans="16:18">
      <c r="P5374" s="485"/>
      <c r="Q5374" s="485"/>
      <c r="R5374" s="485"/>
    </row>
    <row r="5375" spans="16:18">
      <c r="P5375" s="485"/>
      <c r="Q5375" s="485"/>
      <c r="R5375" s="485"/>
    </row>
    <row r="5376" spans="16:18">
      <c r="P5376" s="485"/>
      <c r="Q5376" s="485"/>
      <c r="R5376" s="485"/>
    </row>
    <row r="5377" spans="16:18">
      <c r="P5377" s="485"/>
      <c r="Q5377" s="485"/>
      <c r="R5377" s="485"/>
    </row>
    <row r="5378" spans="16:18">
      <c r="P5378" s="485"/>
      <c r="Q5378" s="485"/>
      <c r="R5378" s="485"/>
    </row>
    <row r="5379" spans="16:18">
      <c r="P5379" s="485"/>
      <c r="Q5379" s="485"/>
      <c r="R5379" s="485"/>
    </row>
    <row r="5380" spans="16:18">
      <c r="P5380" s="485"/>
      <c r="Q5380" s="485"/>
      <c r="R5380" s="485"/>
    </row>
    <row r="5381" spans="16:18">
      <c r="P5381" s="485"/>
      <c r="Q5381" s="485"/>
      <c r="R5381" s="485"/>
    </row>
    <row r="5382" spans="16:18">
      <c r="P5382" s="485"/>
      <c r="Q5382" s="485"/>
      <c r="R5382" s="485"/>
    </row>
    <row r="5383" spans="16:18">
      <c r="P5383" s="485"/>
      <c r="Q5383" s="485"/>
      <c r="R5383" s="485"/>
    </row>
    <row r="5384" spans="16:18">
      <c r="P5384" s="485"/>
      <c r="Q5384" s="485"/>
      <c r="R5384" s="485"/>
    </row>
    <row r="5385" spans="16:18">
      <c r="P5385" s="485"/>
      <c r="Q5385" s="485"/>
      <c r="R5385" s="485"/>
    </row>
    <row r="5386" spans="16:18">
      <c r="P5386" s="485"/>
      <c r="Q5386" s="485"/>
      <c r="R5386" s="485"/>
    </row>
    <row r="5387" spans="16:18">
      <c r="P5387" s="485"/>
      <c r="Q5387" s="485"/>
      <c r="R5387" s="485"/>
    </row>
    <row r="5388" spans="16:18">
      <c r="P5388" s="485"/>
      <c r="Q5388" s="485"/>
      <c r="R5388" s="485"/>
    </row>
    <row r="5389" spans="16:18">
      <c r="P5389" s="485"/>
      <c r="Q5389" s="485"/>
      <c r="R5389" s="485"/>
    </row>
    <row r="5390" spans="16:18">
      <c r="P5390" s="485"/>
      <c r="Q5390" s="485"/>
      <c r="R5390" s="485"/>
    </row>
    <row r="5391" spans="16:18">
      <c r="P5391" s="485"/>
      <c r="Q5391" s="485"/>
      <c r="R5391" s="485"/>
    </row>
    <row r="5392" spans="16:18">
      <c r="P5392" s="485"/>
      <c r="Q5392" s="485"/>
      <c r="R5392" s="485"/>
    </row>
    <row r="5393" spans="16:18">
      <c r="P5393" s="485"/>
      <c r="Q5393" s="485"/>
      <c r="R5393" s="485"/>
    </row>
    <row r="5394" spans="16:18">
      <c r="P5394" s="485"/>
      <c r="Q5394" s="485"/>
      <c r="R5394" s="485"/>
    </row>
    <row r="5395" spans="16:18">
      <c r="P5395" s="485"/>
      <c r="Q5395" s="485"/>
      <c r="R5395" s="485"/>
    </row>
    <row r="5396" spans="16:18">
      <c r="P5396" s="485"/>
      <c r="Q5396" s="485"/>
      <c r="R5396" s="485"/>
    </row>
    <row r="5397" spans="16:18">
      <c r="P5397" s="485"/>
      <c r="Q5397" s="485"/>
      <c r="R5397" s="485"/>
    </row>
    <row r="5398" spans="16:18">
      <c r="P5398" s="485"/>
      <c r="Q5398" s="485"/>
      <c r="R5398" s="485"/>
    </row>
    <row r="5399" spans="16:18">
      <c r="P5399" s="485"/>
      <c r="Q5399" s="485"/>
      <c r="R5399" s="485"/>
    </row>
    <row r="5400" spans="16:18">
      <c r="P5400" s="485"/>
      <c r="Q5400" s="485"/>
      <c r="R5400" s="485"/>
    </row>
    <row r="5401" spans="16:18">
      <c r="P5401" s="485"/>
      <c r="Q5401" s="485"/>
      <c r="R5401" s="485"/>
    </row>
    <row r="5402" spans="16:18">
      <c r="P5402" s="485"/>
      <c r="Q5402" s="485"/>
      <c r="R5402" s="485"/>
    </row>
    <row r="5403" spans="16:18">
      <c r="P5403" s="485"/>
      <c r="Q5403" s="485"/>
      <c r="R5403" s="485"/>
    </row>
    <row r="5404" spans="16:18">
      <c r="P5404" s="485"/>
      <c r="Q5404" s="485"/>
      <c r="R5404" s="485"/>
    </row>
    <row r="5405" spans="16:18">
      <c r="P5405" s="485"/>
      <c r="Q5405" s="485"/>
      <c r="R5405" s="485"/>
    </row>
    <row r="5406" spans="16:18">
      <c r="P5406" s="485"/>
      <c r="Q5406" s="485"/>
      <c r="R5406" s="485"/>
    </row>
    <row r="5407" spans="16:18">
      <c r="P5407" s="485"/>
      <c r="Q5407" s="485"/>
      <c r="R5407" s="485"/>
    </row>
    <row r="5408" spans="16:18">
      <c r="P5408" s="485"/>
      <c r="Q5408" s="485"/>
      <c r="R5408" s="485"/>
    </row>
    <row r="5409" spans="16:18">
      <c r="P5409" s="485"/>
      <c r="Q5409" s="485"/>
      <c r="R5409" s="485"/>
    </row>
    <row r="5410" spans="16:18">
      <c r="P5410" s="485"/>
      <c r="Q5410" s="485"/>
      <c r="R5410" s="485"/>
    </row>
    <row r="5411" spans="16:18">
      <c r="P5411" s="485"/>
      <c r="Q5411" s="485"/>
      <c r="R5411" s="485"/>
    </row>
    <row r="5412" spans="16:18">
      <c r="P5412" s="485"/>
      <c r="Q5412" s="485"/>
      <c r="R5412" s="485"/>
    </row>
    <row r="5413" spans="16:18">
      <c r="P5413" s="485"/>
      <c r="Q5413" s="485"/>
      <c r="R5413" s="485"/>
    </row>
    <row r="5414" spans="16:18">
      <c r="P5414" s="485"/>
      <c r="Q5414" s="485"/>
      <c r="R5414" s="485"/>
    </row>
    <row r="5415" spans="16:18">
      <c r="P5415" s="485"/>
      <c r="Q5415" s="485"/>
      <c r="R5415" s="485"/>
    </row>
    <row r="5416" spans="16:18">
      <c r="P5416" s="485"/>
      <c r="Q5416" s="485"/>
      <c r="R5416" s="485"/>
    </row>
    <row r="5417" spans="16:18">
      <c r="P5417" s="485"/>
      <c r="Q5417" s="485"/>
      <c r="R5417" s="485"/>
    </row>
    <row r="5418" spans="16:18">
      <c r="P5418" s="485"/>
      <c r="Q5418" s="485"/>
      <c r="R5418" s="485"/>
    </row>
    <row r="5419" spans="16:18">
      <c r="P5419" s="485"/>
      <c r="Q5419" s="485"/>
      <c r="R5419" s="485"/>
    </row>
    <row r="5420" spans="16:18">
      <c r="P5420" s="485"/>
      <c r="Q5420" s="485"/>
      <c r="R5420" s="485"/>
    </row>
    <row r="5421" spans="16:18">
      <c r="P5421" s="485"/>
      <c r="Q5421" s="485"/>
      <c r="R5421" s="485"/>
    </row>
    <row r="5422" spans="16:18">
      <c r="P5422" s="485"/>
      <c r="Q5422" s="485"/>
      <c r="R5422" s="485"/>
    </row>
    <row r="5423" spans="16:18">
      <c r="P5423" s="485"/>
      <c r="Q5423" s="485"/>
      <c r="R5423" s="485"/>
    </row>
    <row r="5424" spans="16:18">
      <c r="P5424" s="485"/>
      <c r="Q5424" s="485"/>
      <c r="R5424" s="485"/>
    </row>
    <row r="5425" spans="16:18">
      <c r="P5425" s="485"/>
      <c r="Q5425" s="485"/>
      <c r="R5425" s="485"/>
    </row>
    <row r="5426" spans="16:18">
      <c r="P5426" s="485"/>
      <c r="Q5426" s="485"/>
      <c r="R5426" s="485"/>
    </row>
    <row r="5427" spans="16:18">
      <c r="P5427" s="485"/>
      <c r="Q5427" s="485"/>
      <c r="R5427" s="485"/>
    </row>
    <row r="5428" spans="16:18">
      <c r="P5428" s="485"/>
      <c r="Q5428" s="485"/>
      <c r="R5428" s="485"/>
    </row>
    <row r="5429" spans="16:18">
      <c r="P5429" s="485"/>
      <c r="Q5429" s="485"/>
      <c r="R5429" s="485"/>
    </row>
    <row r="5430" spans="16:18">
      <c r="P5430" s="485"/>
      <c r="Q5430" s="485"/>
      <c r="R5430" s="485"/>
    </row>
    <row r="5431" spans="16:18">
      <c r="P5431" s="485"/>
      <c r="Q5431" s="485"/>
      <c r="R5431" s="485"/>
    </row>
    <row r="5432" spans="16:18">
      <c r="P5432" s="485"/>
      <c r="Q5432" s="485"/>
      <c r="R5432" s="485"/>
    </row>
    <row r="5433" spans="16:18">
      <c r="P5433" s="485"/>
      <c r="Q5433" s="485"/>
      <c r="R5433" s="485"/>
    </row>
    <row r="5434" spans="16:18">
      <c r="P5434" s="485"/>
      <c r="Q5434" s="485"/>
      <c r="R5434" s="485"/>
    </row>
    <row r="5435" spans="16:18">
      <c r="P5435" s="485"/>
      <c r="Q5435" s="485"/>
      <c r="R5435" s="485"/>
    </row>
    <row r="5436" spans="16:18">
      <c r="P5436" s="485"/>
      <c r="Q5436" s="485"/>
      <c r="R5436" s="485"/>
    </row>
    <row r="5437" spans="16:18">
      <c r="P5437" s="485"/>
      <c r="Q5437" s="485"/>
      <c r="R5437" s="485"/>
    </row>
    <row r="5438" spans="16:18">
      <c r="P5438" s="485"/>
      <c r="Q5438" s="485"/>
      <c r="R5438" s="485"/>
    </row>
    <row r="5439" spans="16:18">
      <c r="P5439" s="485"/>
      <c r="Q5439" s="485"/>
      <c r="R5439" s="485"/>
    </row>
    <row r="5440" spans="16:18">
      <c r="P5440" s="485"/>
      <c r="Q5440" s="485"/>
      <c r="R5440" s="485"/>
    </row>
    <row r="5441" spans="16:18">
      <c r="P5441" s="485"/>
      <c r="Q5441" s="485"/>
      <c r="R5441" s="485"/>
    </row>
    <row r="5442" spans="16:18">
      <c r="P5442" s="485"/>
      <c r="Q5442" s="485"/>
      <c r="R5442" s="485"/>
    </row>
    <row r="5443" spans="16:18">
      <c r="P5443" s="485"/>
      <c r="Q5443" s="485"/>
      <c r="R5443" s="485"/>
    </row>
    <row r="5444" spans="16:18">
      <c r="P5444" s="485"/>
      <c r="Q5444" s="485"/>
      <c r="R5444" s="485"/>
    </row>
    <row r="5445" spans="16:18">
      <c r="P5445" s="485"/>
      <c r="Q5445" s="485"/>
      <c r="R5445" s="485"/>
    </row>
    <row r="5446" spans="16:18">
      <c r="P5446" s="485"/>
      <c r="Q5446" s="485"/>
      <c r="R5446" s="485"/>
    </row>
    <row r="5447" spans="16:18">
      <c r="P5447" s="485"/>
      <c r="Q5447" s="485"/>
      <c r="R5447" s="485"/>
    </row>
    <row r="5448" spans="16:18">
      <c r="P5448" s="485"/>
      <c r="Q5448" s="485"/>
      <c r="R5448" s="485"/>
    </row>
    <row r="5449" spans="16:18">
      <c r="P5449" s="485"/>
      <c r="Q5449" s="485"/>
      <c r="R5449" s="485"/>
    </row>
    <row r="5450" spans="16:18">
      <c r="P5450" s="485"/>
      <c r="Q5450" s="485"/>
      <c r="R5450" s="485"/>
    </row>
    <row r="5451" spans="16:18">
      <c r="P5451" s="485"/>
      <c r="Q5451" s="485"/>
      <c r="R5451" s="485"/>
    </row>
    <row r="5452" spans="16:18">
      <c r="P5452" s="485"/>
      <c r="Q5452" s="485"/>
      <c r="R5452" s="485"/>
    </row>
    <row r="5453" spans="16:18">
      <c r="P5453" s="485"/>
      <c r="Q5453" s="485"/>
      <c r="R5453" s="485"/>
    </row>
    <row r="5454" spans="16:18">
      <c r="P5454" s="485"/>
      <c r="Q5454" s="485"/>
      <c r="R5454" s="485"/>
    </row>
    <row r="5455" spans="16:18">
      <c r="P5455" s="485"/>
      <c r="Q5455" s="485"/>
      <c r="R5455" s="485"/>
    </row>
    <row r="5456" spans="16:18">
      <c r="P5456" s="485"/>
      <c r="Q5456" s="485"/>
      <c r="R5456" s="485"/>
    </row>
    <row r="5457" spans="16:18">
      <c r="P5457" s="485"/>
      <c r="Q5457" s="485"/>
      <c r="R5457" s="485"/>
    </row>
    <row r="5458" spans="16:18">
      <c r="P5458" s="485"/>
      <c r="Q5458" s="485"/>
      <c r="R5458" s="485"/>
    </row>
    <row r="5459" spans="16:18">
      <c r="P5459" s="485"/>
      <c r="Q5459" s="485"/>
      <c r="R5459" s="485"/>
    </row>
    <row r="5460" spans="16:18">
      <c r="P5460" s="485"/>
      <c r="Q5460" s="485"/>
      <c r="R5460" s="485"/>
    </row>
    <row r="5461" spans="16:18">
      <c r="P5461" s="485"/>
      <c r="Q5461" s="485"/>
      <c r="R5461" s="485"/>
    </row>
    <row r="5462" spans="16:18">
      <c r="P5462" s="485"/>
      <c r="Q5462" s="485"/>
      <c r="R5462" s="485"/>
    </row>
    <row r="5463" spans="16:18">
      <c r="P5463" s="485"/>
      <c r="Q5463" s="485"/>
      <c r="R5463" s="485"/>
    </row>
    <row r="5464" spans="16:18">
      <c r="P5464" s="485"/>
      <c r="Q5464" s="485"/>
      <c r="R5464" s="485"/>
    </row>
    <row r="5465" spans="16:18">
      <c r="P5465" s="485"/>
      <c r="Q5465" s="485"/>
      <c r="R5465" s="485"/>
    </row>
    <row r="5466" spans="16:18">
      <c r="P5466" s="485"/>
      <c r="Q5466" s="485"/>
      <c r="R5466" s="485"/>
    </row>
    <row r="5467" spans="16:18">
      <c r="P5467" s="485"/>
      <c r="Q5467" s="485"/>
      <c r="R5467" s="485"/>
    </row>
    <row r="5468" spans="16:18">
      <c r="P5468" s="485"/>
      <c r="Q5468" s="485"/>
      <c r="R5468" s="485"/>
    </row>
    <row r="5469" spans="16:18">
      <c r="P5469" s="485"/>
      <c r="Q5469" s="485"/>
      <c r="R5469" s="485"/>
    </row>
    <row r="5470" spans="16:18">
      <c r="P5470" s="485"/>
      <c r="Q5470" s="485"/>
      <c r="R5470" s="485"/>
    </row>
    <row r="5471" spans="16:18">
      <c r="P5471" s="485"/>
      <c r="Q5471" s="485"/>
      <c r="R5471" s="485"/>
    </row>
    <row r="5472" spans="16:18">
      <c r="P5472" s="485"/>
      <c r="Q5472" s="485"/>
      <c r="R5472" s="485"/>
    </row>
    <row r="5473" spans="16:18">
      <c r="P5473" s="485"/>
      <c r="Q5473" s="485"/>
      <c r="R5473" s="485"/>
    </row>
    <row r="5474" spans="16:18">
      <c r="P5474" s="485"/>
      <c r="Q5474" s="485"/>
      <c r="R5474" s="485"/>
    </row>
    <row r="5475" spans="16:18">
      <c r="P5475" s="485"/>
      <c r="Q5475" s="485"/>
      <c r="R5475" s="485"/>
    </row>
    <row r="5476" spans="16:18">
      <c r="P5476" s="485"/>
      <c r="Q5476" s="485"/>
      <c r="R5476" s="485"/>
    </row>
    <row r="5477" spans="16:18">
      <c r="P5477" s="485"/>
      <c r="Q5477" s="485"/>
      <c r="R5477" s="485"/>
    </row>
    <row r="5478" spans="16:18">
      <c r="P5478" s="485"/>
      <c r="Q5478" s="485"/>
      <c r="R5478" s="485"/>
    </row>
    <row r="5479" spans="16:18">
      <c r="P5479" s="485"/>
      <c r="Q5479" s="485"/>
      <c r="R5479" s="485"/>
    </row>
    <row r="5480" spans="16:18">
      <c r="P5480" s="485"/>
      <c r="Q5480" s="485"/>
      <c r="R5480" s="485"/>
    </row>
    <row r="5481" spans="16:18">
      <c r="P5481" s="485"/>
      <c r="Q5481" s="485"/>
      <c r="R5481" s="485"/>
    </row>
    <row r="5482" spans="16:18">
      <c r="P5482" s="485"/>
      <c r="Q5482" s="485"/>
      <c r="R5482" s="485"/>
    </row>
    <row r="5483" spans="16:18">
      <c r="P5483" s="485"/>
      <c r="Q5483" s="485"/>
      <c r="R5483" s="485"/>
    </row>
    <row r="5484" spans="16:18">
      <c r="P5484" s="485"/>
      <c r="Q5484" s="485"/>
      <c r="R5484" s="485"/>
    </row>
    <row r="5485" spans="16:18">
      <c r="P5485" s="485"/>
      <c r="Q5485" s="485"/>
      <c r="R5485" s="485"/>
    </row>
    <row r="5486" spans="16:18">
      <c r="P5486" s="485"/>
      <c r="Q5486" s="485"/>
      <c r="R5486" s="485"/>
    </row>
    <row r="5487" spans="16:18">
      <c r="P5487" s="485"/>
      <c r="Q5487" s="485"/>
      <c r="R5487" s="485"/>
    </row>
    <row r="5488" spans="16:18">
      <c r="P5488" s="485"/>
      <c r="Q5488" s="485"/>
      <c r="R5488" s="485"/>
    </row>
    <row r="5489" spans="16:18">
      <c r="P5489" s="485"/>
      <c r="Q5489" s="485"/>
      <c r="R5489" s="485"/>
    </row>
    <row r="5490" spans="16:18">
      <c r="P5490" s="485"/>
      <c r="Q5490" s="485"/>
      <c r="R5490" s="485"/>
    </row>
    <row r="5491" spans="16:18">
      <c r="P5491" s="485"/>
      <c r="Q5491" s="485"/>
      <c r="R5491" s="485"/>
    </row>
    <row r="5492" spans="16:18">
      <c r="P5492" s="485"/>
      <c r="Q5492" s="485"/>
      <c r="R5492" s="485"/>
    </row>
    <row r="5493" spans="16:18">
      <c r="P5493" s="485"/>
      <c r="Q5493" s="485"/>
      <c r="R5493" s="485"/>
    </row>
    <row r="5494" spans="16:18">
      <c r="P5494" s="485"/>
      <c r="Q5494" s="485"/>
      <c r="R5494" s="485"/>
    </row>
    <row r="5495" spans="16:18">
      <c r="P5495" s="485"/>
      <c r="Q5495" s="485"/>
      <c r="R5495" s="485"/>
    </row>
    <row r="5496" spans="16:18">
      <c r="P5496" s="485"/>
      <c r="Q5496" s="485"/>
      <c r="R5496" s="485"/>
    </row>
    <row r="5497" spans="16:18">
      <c r="P5497" s="485"/>
      <c r="Q5497" s="485"/>
      <c r="R5497" s="485"/>
    </row>
    <row r="5498" spans="16:18">
      <c r="P5498" s="485"/>
      <c r="Q5498" s="485"/>
      <c r="R5498" s="485"/>
    </row>
    <row r="5499" spans="16:18">
      <c r="P5499" s="485"/>
      <c r="Q5499" s="485"/>
      <c r="R5499" s="485"/>
    </row>
    <row r="5500" spans="16:18">
      <c r="P5500" s="485"/>
      <c r="Q5500" s="485"/>
      <c r="R5500" s="485"/>
    </row>
    <row r="5501" spans="16:18">
      <c r="P5501" s="485"/>
      <c r="Q5501" s="485"/>
      <c r="R5501" s="485"/>
    </row>
    <row r="5502" spans="16:18">
      <c r="P5502" s="485"/>
      <c r="Q5502" s="485"/>
      <c r="R5502" s="485"/>
    </row>
    <row r="5503" spans="16:18">
      <c r="P5503" s="485"/>
      <c r="Q5503" s="485"/>
      <c r="R5503" s="485"/>
    </row>
    <row r="5504" spans="16:18">
      <c r="P5504" s="485"/>
      <c r="Q5504" s="485"/>
      <c r="R5504" s="485"/>
    </row>
    <row r="5505" spans="16:18">
      <c r="P5505" s="485"/>
      <c r="Q5505" s="485"/>
      <c r="R5505" s="485"/>
    </row>
    <row r="5506" spans="16:18">
      <c r="P5506" s="485"/>
      <c r="Q5506" s="485"/>
      <c r="R5506" s="485"/>
    </row>
    <row r="5507" spans="16:18">
      <c r="P5507" s="485"/>
      <c r="Q5507" s="485"/>
      <c r="R5507" s="485"/>
    </row>
    <row r="5508" spans="16:18">
      <c r="P5508" s="485"/>
      <c r="Q5508" s="485"/>
      <c r="R5508" s="485"/>
    </row>
    <row r="5509" spans="16:18">
      <c r="P5509" s="485"/>
      <c r="Q5509" s="485"/>
      <c r="R5509" s="485"/>
    </row>
    <row r="5510" spans="16:18">
      <c r="P5510" s="485"/>
      <c r="Q5510" s="485"/>
      <c r="R5510" s="485"/>
    </row>
    <row r="5511" spans="16:18">
      <c r="P5511" s="485"/>
      <c r="Q5511" s="485"/>
      <c r="R5511" s="485"/>
    </row>
    <row r="5512" spans="16:18">
      <c r="P5512" s="485"/>
      <c r="Q5512" s="485"/>
      <c r="R5512" s="485"/>
    </row>
    <row r="5513" spans="16:18">
      <c r="P5513" s="485"/>
      <c r="Q5513" s="485"/>
      <c r="R5513" s="485"/>
    </row>
    <row r="5514" spans="16:18">
      <c r="P5514" s="485"/>
      <c r="Q5514" s="485"/>
      <c r="R5514" s="485"/>
    </row>
    <row r="5515" spans="16:18">
      <c r="P5515" s="485"/>
      <c r="Q5515" s="485"/>
      <c r="R5515" s="485"/>
    </row>
    <row r="5516" spans="16:18">
      <c r="P5516" s="485"/>
      <c r="Q5516" s="485"/>
      <c r="R5516" s="485"/>
    </row>
    <row r="5517" spans="16:18">
      <c r="P5517" s="485"/>
      <c r="Q5517" s="485"/>
      <c r="R5517" s="485"/>
    </row>
    <row r="5518" spans="16:18">
      <c r="P5518" s="485"/>
      <c r="Q5518" s="485"/>
      <c r="R5518" s="485"/>
    </row>
    <row r="5519" spans="16:18">
      <c r="P5519" s="485"/>
      <c r="Q5519" s="485"/>
      <c r="R5519" s="485"/>
    </row>
    <row r="5520" spans="16:18">
      <c r="P5520" s="485"/>
      <c r="Q5520" s="485"/>
      <c r="R5520" s="485"/>
    </row>
    <row r="5521" spans="16:18">
      <c r="P5521" s="485"/>
      <c r="Q5521" s="485"/>
      <c r="R5521" s="485"/>
    </row>
    <row r="5522" spans="16:18">
      <c r="P5522" s="485"/>
      <c r="Q5522" s="485"/>
      <c r="R5522" s="485"/>
    </row>
    <row r="5523" spans="16:18">
      <c r="P5523" s="485"/>
      <c r="Q5523" s="485"/>
      <c r="R5523" s="485"/>
    </row>
    <row r="5524" spans="16:18">
      <c r="P5524" s="485"/>
      <c r="Q5524" s="485"/>
      <c r="R5524" s="485"/>
    </row>
    <row r="5525" spans="16:18">
      <c r="P5525" s="485"/>
      <c r="Q5525" s="485"/>
      <c r="R5525" s="485"/>
    </row>
    <row r="5526" spans="16:18">
      <c r="P5526" s="485"/>
      <c r="Q5526" s="485"/>
      <c r="R5526" s="485"/>
    </row>
    <row r="5527" spans="16:18">
      <c r="P5527" s="485"/>
      <c r="Q5527" s="485"/>
      <c r="R5527" s="485"/>
    </row>
    <row r="5528" spans="16:18">
      <c r="P5528" s="485"/>
      <c r="Q5528" s="485"/>
      <c r="R5528" s="485"/>
    </row>
    <row r="5529" spans="16:18">
      <c r="P5529" s="485"/>
      <c r="Q5529" s="485"/>
      <c r="R5529" s="485"/>
    </row>
    <row r="5530" spans="16:18">
      <c r="P5530" s="485"/>
      <c r="Q5530" s="485"/>
      <c r="R5530" s="485"/>
    </row>
    <row r="5531" spans="16:18">
      <c r="P5531" s="485"/>
      <c r="Q5531" s="485"/>
      <c r="R5531" s="485"/>
    </row>
    <row r="5532" spans="16:18">
      <c r="P5532" s="485"/>
      <c r="Q5532" s="485"/>
      <c r="R5532" s="485"/>
    </row>
    <row r="5533" spans="16:18">
      <c r="P5533" s="485"/>
      <c r="Q5533" s="485"/>
      <c r="R5533" s="485"/>
    </row>
    <row r="5534" spans="16:18">
      <c r="P5534" s="485"/>
      <c r="Q5534" s="485"/>
      <c r="R5534" s="485"/>
    </row>
    <row r="5535" spans="16:18">
      <c r="P5535" s="485"/>
      <c r="Q5535" s="485"/>
      <c r="R5535" s="485"/>
    </row>
    <row r="5536" spans="16:18">
      <c r="P5536" s="485"/>
      <c r="Q5536" s="485"/>
      <c r="R5536" s="485"/>
    </row>
    <row r="5537" spans="16:18">
      <c r="P5537" s="485"/>
      <c r="Q5537" s="485"/>
      <c r="R5537" s="485"/>
    </row>
    <row r="5538" spans="16:18">
      <c r="P5538" s="485"/>
      <c r="Q5538" s="485"/>
      <c r="R5538" s="485"/>
    </row>
    <row r="5539" spans="16:18">
      <c r="P5539" s="485"/>
      <c r="Q5539" s="485"/>
      <c r="R5539" s="485"/>
    </row>
    <row r="5540" spans="16:18">
      <c r="P5540" s="485"/>
      <c r="Q5540" s="485"/>
      <c r="R5540" s="485"/>
    </row>
    <row r="5541" spans="16:18">
      <c r="P5541" s="485"/>
      <c r="Q5541" s="485"/>
      <c r="R5541" s="485"/>
    </row>
    <row r="5542" spans="16:18">
      <c r="P5542" s="485"/>
      <c r="Q5542" s="485"/>
      <c r="R5542" s="485"/>
    </row>
    <row r="5543" spans="16:18">
      <c r="P5543" s="485"/>
      <c r="Q5543" s="485"/>
      <c r="R5543" s="485"/>
    </row>
    <row r="5544" spans="16:18">
      <c r="P5544" s="485"/>
      <c r="Q5544" s="485"/>
      <c r="R5544" s="485"/>
    </row>
    <row r="5545" spans="16:18">
      <c r="P5545" s="485"/>
      <c r="Q5545" s="485"/>
      <c r="R5545" s="485"/>
    </row>
    <row r="5546" spans="16:18">
      <c r="P5546" s="485"/>
      <c r="Q5546" s="485"/>
      <c r="R5546" s="485"/>
    </row>
    <row r="5547" spans="16:18">
      <c r="P5547" s="485"/>
      <c r="Q5547" s="485"/>
      <c r="R5547" s="485"/>
    </row>
    <row r="5548" spans="16:18">
      <c r="P5548" s="485"/>
      <c r="Q5548" s="485"/>
      <c r="R5548" s="485"/>
    </row>
    <row r="5549" spans="16:18">
      <c r="P5549" s="485"/>
      <c r="Q5549" s="485"/>
      <c r="R5549" s="485"/>
    </row>
    <row r="5550" spans="16:18">
      <c r="P5550" s="485"/>
      <c r="Q5550" s="485"/>
      <c r="R5550" s="485"/>
    </row>
    <row r="5551" spans="16:18">
      <c r="P5551" s="485"/>
      <c r="Q5551" s="485"/>
      <c r="R5551" s="485"/>
    </row>
    <row r="5552" spans="16:18">
      <c r="P5552" s="485"/>
      <c r="Q5552" s="485"/>
      <c r="R5552" s="485"/>
    </row>
    <row r="5553" spans="16:18">
      <c r="P5553" s="485"/>
      <c r="Q5553" s="485"/>
      <c r="R5553" s="485"/>
    </row>
    <row r="5554" spans="16:18">
      <c r="P5554" s="485"/>
      <c r="Q5554" s="485"/>
      <c r="R5554" s="485"/>
    </row>
    <row r="5555" spans="16:18">
      <c r="P5555" s="485"/>
      <c r="Q5555" s="485"/>
      <c r="R5555" s="485"/>
    </row>
    <row r="5556" spans="16:18">
      <c r="P5556" s="485"/>
      <c r="Q5556" s="485"/>
      <c r="R5556" s="485"/>
    </row>
    <row r="5557" spans="16:18">
      <c r="P5557" s="485"/>
      <c r="Q5557" s="485"/>
      <c r="R5557" s="485"/>
    </row>
    <row r="5558" spans="16:18">
      <c r="P5558" s="485"/>
      <c r="Q5558" s="485"/>
      <c r="R5558" s="485"/>
    </row>
    <row r="5559" spans="16:18">
      <c r="P5559" s="485"/>
      <c r="Q5559" s="485"/>
      <c r="R5559" s="485"/>
    </row>
    <row r="5560" spans="16:18">
      <c r="P5560" s="485"/>
      <c r="Q5560" s="485"/>
      <c r="R5560" s="485"/>
    </row>
    <row r="5561" spans="16:18">
      <c r="P5561" s="485"/>
      <c r="Q5561" s="485"/>
      <c r="R5561" s="485"/>
    </row>
    <row r="5562" spans="16:18">
      <c r="P5562" s="485"/>
      <c r="Q5562" s="485"/>
      <c r="R5562" s="485"/>
    </row>
    <row r="5563" spans="16:18">
      <c r="P5563" s="485"/>
      <c r="Q5563" s="485"/>
      <c r="R5563" s="485"/>
    </row>
    <row r="5564" spans="16:18">
      <c r="P5564" s="485"/>
      <c r="Q5564" s="485"/>
      <c r="R5564" s="485"/>
    </row>
    <row r="5565" spans="16:18">
      <c r="P5565" s="485"/>
      <c r="Q5565" s="485"/>
      <c r="R5565" s="485"/>
    </row>
    <row r="5566" spans="16:18">
      <c r="P5566" s="485"/>
      <c r="Q5566" s="485"/>
      <c r="R5566" s="485"/>
    </row>
    <row r="5567" spans="16:18">
      <c r="P5567" s="485"/>
      <c r="Q5567" s="485"/>
      <c r="R5567" s="485"/>
    </row>
    <row r="5568" spans="16:18">
      <c r="P5568" s="485"/>
      <c r="Q5568" s="485"/>
      <c r="R5568" s="485"/>
    </row>
    <row r="5569" spans="16:18">
      <c r="P5569" s="485"/>
      <c r="Q5569" s="485"/>
      <c r="R5569" s="485"/>
    </row>
    <row r="5570" spans="16:18">
      <c r="P5570" s="485"/>
      <c r="Q5570" s="485"/>
      <c r="R5570" s="485"/>
    </row>
    <row r="5571" spans="16:18">
      <c r="P5571" s="485"/>
      <c r="Q5571" s="485"/>
      <c r="R5571" s="485"/>
    </row>
    <row r="5572" spans="16:18">
      <c r="P5572" s="485"/>
      <c r="Q5572" s="485"/>
      <c r="R5572" s="485"/>
    </row>
    <row r="5573" spans="16:18">
      <c r="P5573" s="485"/>
      <c r="Q5573" s="485"/>
      <c r="R5573" s="485"/>
    </row>
    <row r="5574" spans="16:18">
      <c r="P5574" s="485"/>
      <c r="Q5574" s="485"/>
      <c r="R5574" s="485"/>
    </row>
    <row r="5575" spans="16:18">
      <c r="P5575" s="485"/>
      <c r="Q5575" s="485"/>
      <c r="R5575" s="485"/>
    </row>
    <row r="5576" spans="16:18">
      <c r="P5576" s="485"/>
      <c r="Q5576" s="485"/>
      <c r="R5576" s="485"/>
    </row>
    <row r="5577" spans="16:18">
      <c r="P5577" s="485"/>
      <c r="Q5577" s="485"/>
      <c r="R5577" s="485"/>
    </row>
    <row r="5578" spans="16:18">
      <c r="P5578" s="485"/>
      <c r="Q5578" s="485"/>
      <c r="R5578" s="485"/>
    </row>
    <row r="5579" spans="16:18">
      <c r="P5579" s="485"/>
      <c r="Q5579" s="485"/>
      <c r="R5579" s="485"/>
    </row>
    <row r="5580" spans="16:18">
      <c r="P5580" s="485"/>
      <c r="Q5580" s="485"/>
      <c r="R5580" s="485"/>
    </row>
    <row r="5581" spans="16:18">
      <c r="P5581" s="485"/>
      <c r="Q5581" s="485"/>
      <c r="R5581" s="485"/>
    </row>
    <row r="5582" spans="16:18">
      <c r="P5582" s="485"/>
      <c r="Q5582" s="485"/>
      <c r="R5582" s="485"/>
    </row>
    <row r="5583" spans="16:18">
      <c r="P5583" s="485"/>
      <c r="Q5583" s="485"/>
      <c r="R5583" s="485"/>
    </row>
    <row r="5584" spans="16:18">
      <c r="P5584" s="485"/>
      <c r="Q5584" s="485"/>
      <c r="R5584" s="485"/>
    </row>
    <row r="5585" spans="16:18">
      <c r="P5585" s="485"/>
      <c r="Q5585" s="485"/>
      <c r="R5585" s="485"/>
    </row>
    <row r="5586" spans="16:18">
      <c r="P5586" s="485"/>
      <c r="Q5586" s="485"/>
      <c r="R5586" s="485"/>
    </row>
    <row r="5587" spans="16:18">
      <c r="P5587" s="485"/>
      <c r="Q5587" s="485"/>
      <c r="R5587" s="485"/>
    </row>
    <row r="5588" spans="16:18">
      <c r="P5588" s="485"/>
      <c r="Q5588" s="485"/>
      <c r="R5588" s="485"/>
    </row>
    <row r="5589" spans="16:18">
      <c r="P5589" s="485"/>
      <c r="Q5589" s="485"/>
      <c r="R5589" s="485"/>
    </row>
    <row r="5590" spans="16:18">
      <c r="P5590" s="485"/>
      <c r="Q5590" s="485"/>
      <c r="R5590" s="485"/>
    </row>
    <row r="5591" spans="16:18">
      <c r="P5591" s="485"/>
      <c r="Q5591" s="485"/>
      <c r="R5591" s="485"/>
    </row>
    <row r="5592" spans="16:18">
      <c r="P5592" s="485"/>
      <c r="Q5592" s="485"/>
      <c r="R5592" s="485"/>
    </row>
    <row r="5593" spans="16:18">
      <c r="P5593" s="485"/>
      <c r="Q5593" s="485"/>
      <c r="R5593" s="485"/>
    </row>
    <row r="5594" spans="16:18">
      <c r="P5594" s="485"/>
      <c r="Q5594" s="485"/>
      <c r="R5594" s="485"/>
    </row>
    <row r="5595" spans="16:18">
      <c r="P5595" s="485"/>
      <c r="Q5595" s="485"/>
      <c r="R5595" s="485"/>
    </row>
    <row r="5596" spans="16:18">
      <c r="P5596" s="485"/>
      <c r="Q5596" s="485"/>
      <c r="R5596" s="485"/>
    </row>
    <row r="5597" spans="16:18">
      <c r="P5597" s="485"/>
      <c r="Q5597" s="485"/>
      <c r="R5597" s="485"/>
    </row>
    <row r="5598" spans="16:18">
      <c r="P5598" s="485"/>
      <c r="Q5598" s="485"/>
      <c r="R5598" s="485"/>
    </row>
    <row r="5599" spans="16:18">
      <c r="P5599" s="485"/>
      <c r="Q5599" s="485"/>
      <c r="R5599" s="485"/>
    </row>
    <row r="5600" spans="16:18">
      <c r="P5600" s="485"/>
      <c r="Q5600" s="485"/>
      <c r="R5600" s="485"/>
    </row>
    <row r="5601" spans="16:18">
      <c r="P5601" s="485"/>
      <c r="Q5601" s="485"/>
      <c r="R5601" s="485"/>
    </row>
    <row r="5602" spans="16:18">
      <c r="P5602" s="485"/>
      <c r="Q5602" s="485"/>
      <c r="R5602" s="485"/>
    </row>
    <row r="5603" spans="16:18">
      <c r="P5603" s="485"/>
      <c r="Q5603" s="485"/>
      <c r="R5603" s="485"/>
    </row>
    <row r="5604" spans="16:18">
      <c r="P5604" s="485"/>
      <c r="Q5604" s="485"/>
      <c r="R5604" s="485"/>
    </row>
    <row r="5605" spans="16:18">
      <c r="P5605" s="485"/>
      <c r="Q5605" s="485"/>
      <c r="R5605" s="485"/>
    </row>
    <row r="5606" spans="16:18">
      <c r="P5606" s="485"/>
      <c r="Q5606" s="485"/>
      <c r="R5606" s="485"/>
    </row>
    <row r="5607" spans="16:18">
      <c r="P5607" s="485"/>
      <c r="Q5607" s="485"/>
      <c r="R5607" s="485"/>
    </row>
    <row r="5608" spans="16:18">
      <c r="P5608" s="485"/>
      <c r="Q5608" s="485"/>
      <c r="R5608" s="485"/>
    </row>
    <row r="5609" spans="16:18">
      <c r="P5609" s="485"/>
      <c r="Q5609" s="485"/>
      <c r="R5609" s="485"/>
    </row>
    <row r="5610" spans="16:18">
      <c r="P5610" s="485"/>
      <c r="Q5610" s="485"/>
      <c r="R5610" s="485"/>
    </row>
    <row r="5611" spans="16:18">
      <c r="P5611" s="485"/>
      <c r="Q5611" s="485"/>
      <c r="R5611" s="485"/>
    </row>
    <row r="5612" spans="16:18">
      <c r="P5612" s="485"/>
      <c r="Q5612" s="485"/>
      <c r="R5612" s="485"/>
    </row>
    <row r="5613" spans="16:18">
      <c r="P5613" s="485"/>
      <c r="Q5613" s="485"/>
      <c r="R5613" s="485"/>
    </row>
    <row r="5614" spans="16:18">
      <c r="P5614" s="485"/>
      <c r="Q5614" s="485"/>
      <c r="R5614" s="485"/>
    </row>
    <row r="5615" spans="16:18">
      <c r="P5615" s="485"/>
      <c r="Q5615" s="485"/>
      <c r="R5615" s="485"/>
    </row>
    <row r="5616" spans="16:18">
      <c r="P5616" s="485"/>
      <c r="Q5616" s="485"/>
      <c r="R5616" s="485"/>
    </row>
    <row r="5617" spans="16:18">
      <c r="P5617" s="485"/>
      <c r="Q5617" s="485"/>
      <c r="R5617" s="485"/>
    </row>
    <row r="5618" spans="16:18">
      <c r="P5618" s="485"/>
      <c r="Q5618" s="485"/>
      <c r="R5618" s="485"/>
    </row>
    <row r="5619" spans="16:18">
      <c r="P5619" s="485"/>
      <c r="Q5619" s="485"/>
      <c r="R5619" s="485"/>
    </row>
    <row r="5620" spans="16:18">
      <c r="P5620" s="485"/>
      <c r="Q5620" s="485"/>
      <c r="R5620" s="485"/>
    </row>
    <row r="5621" spans="16:18">
      <c r="P5621" s="485"/>
      <c r="Q5621" s="485"/>
      <c r="R5621" s="485"/>
    </row>
    <row r="5622" spans="16:18">
      <c r="P5622" s="485"/>
      <c r="Q5622" s="485"/>
      <c r="R5622" s="485"/>
    </row>
    <row r="5623" spans="16:18">
      <c r="P5623" s="485"/>
      <c r="Q5623" s="485"/>
      <c r="R5623" s="485"/>
    </row>
    <row r="5624" spans="16:18">
      <c r="P5624" s="485"/>
      <c r="Q5624" s="485"/>
      <c r="R5624" s="485"/>
    </row>
    <row r="5625" spans="16:18">
      <c r="P5625" s="485"/>
      <c r="Q5625" s="485"/>
      <c r="R5625" s="485"/>
    </row>
    <row r="5626" spans="16:18">
      <c r="P5626" s="485"/>
      <c r="Q5626" s="485"/>
      <c r="R5626" s="485"/>
    </row>
    <row r="5627" spans="16:18">
      <c r="P5627" s="485"/>
      <c r="Q5627" s="485"/>
      <c r="R5627" s="485"/>
    </row>
    <row r="5628" spans="16:18">
      <c r="P5628" s="485"/>
      <c r="Q5628" s="485"/>
      <c r="R5628" s="485"/>
    </row>
    <row r="5629" spans="16:18">
      <c r="P5629" s="485"/>
      <c r="Q5629" s="485"/>
      <c r="R5629" s="485"/>
    </row>
    <row r="5630" spans="16:18">
      <c r="P5630" s="485"/>
      <c r="Q5630" s="485"/>
      <c r="R5630" s="485"/>
    </row>
    <row r="5631" spans="16:18">
      <c r="P5631" s="485"/>
      <c r="Q5631" s="485"/>
      <c r="R5631" s="485"/>
    </row>
    <row r="5632" spans="16:18">
      <c r="P5632" s="485"/>
      <c r="Q5632" s="485"/>
      <c r="R5632" s="485"/>
    </row>
    <row r="5633" spans="16:18">
      <c r="P5633" s="485"/>
      <c r="Q5633" s="485"/>
      <c r="R5633" s="485"/>
    </row>
    <row r="5634" spans="16:18">
      <c r="P5634" s="485"/>
      <c r="Q5634" s="485"/>
      <c r="R5634" s="485"/>
    </row>
    <row r="5635" spans="16:18">
      <c r="P5635" s="485"/>
      <c r="Q5635" s="485"/>
      <c r="R5635" s="485"/>
    </row>
    <row r="5636" spans="16:18">
      <c r="P5636" s="485"/>
      <c r="Q5636" s="485"/>
      <c r="R5636" s="485"/>
    </row>
    <row r="5637" spans="16:18">
      <c r="P5637" s="485"/>
      <c r="Q5637" s="485"/>
      <c r="R5637" s="485"/>
    </row>
    <row r="5638" spans="16:18">
      <c r="P5638" s="485"/>
      <c r="Q5638" s="485"/>
      <c r="R5638" s="485"/>
    </row>
    <row r="5639" spans="16:18">
      <c r="P5639" s="485"/>
      <c r="Q5639" s="485"/>
      <c r="R5639" s="485"/>
    </row>
    <row r="5640" spans="16:18">
      <c r="P5640" s="485"/>
      <c r="Q5640" s="485"/>
      <c r="R5640" s="485"/>
    </row>
    <row r="5641" spans="16:18">
      <c r="P5641" s="485"/>
      <c r="Q5641" s="485"/>
      <c r="R5641" s="485"/>
    </row>
    <row r="5642" spans="16:18">
      <c r="P5642" s="485"/>
      <c r="Q5642" s="485"/>
      <c r="R5642" s="485"/>
    </row>
    <row r="5643" spans="16:18">
      <c r="P5643" s="485"/>
      <c r="Q5643" s="485"/>
      <c r="R5643" s="485"/>
    </row>
    <row r="5644" spans="16:18">
      <c r="P5644" s="485"/>
      <c r="Q5644" s="485"/>
      <c r="R5644" s="485"/>
    </row>
    <row r="5645" spans="16:18">
      <c r="P5645" s="485"/>
      <c r="Q5645" s="485"/>
      <c r="R5645" s="485"/>
    </row>
    <row r="5646" spans="16:18">
      <c r="P5646" s="485"/>
      <c r="Q5646" s="485"/>
      <c r="R5646" s="485"/>
    </row>
    <row r="5647" spans="16:18">
      <c r="P5647" s="485"/>
      <c r="Q5647" s="485"/>
      <c r="R5647" s="485"/>
    </row>
    <row r="5648" spans="16:18">
      <c r="P5648" s="485"/>
      <c r="Q5648" s="485"/>
      <c r="R5648" s="485"/>
    </row>
    <row r="5649" spans="16:18">
      <c r="P5649" s="485"/>
      <c r="Q5649" s="485"/>
      <c r="R5649" s="485"/>
    </row>
    <row r="5650" spans="16:18">
      <c r="P5650" s="485"/>
      <c r="Q5650" s="485"/>
      <c r="R5650" s="485"/>
    </row>
    <row r="5651" spans="16:18">
      <c r="P5651" s="485"/>
      <c r="Q5651" s="485"/>
      <c r="R5651" s="485"/>
    </row>
    <row r="5652" spans="16:18">
      <c r="P5652" s="485"/>
      <c r="Q5652" s="485"/>
      <c r="R5652" s="485"/>
    </row>
    <row r="5653" spans="16:18">
      <c r="P5653" s="485"/>
      <c r="Q5653" s="485"/>
      <c r="R5653" s="485"/>
    </row>
    <row r="5654" spans="16:18">
      <c r="P5654" s="485"/>
      <c r="Q5654" s="485"/>
      <c r="R5654" s="485"/>
    </row>
    <row r="5655" spans="16:18">
      <c r="P5655" s="485"/>
      <c r="Q5655" s="485"/>
      <c r="R5655" s="485"/>
    </row>
    <row r="5656" spans="16:18">
      <c r="P5656" s="485"/>
      <c r="Q5656" s="485"/>
      <c r="R5656" s="485"/>
    </row>
    <row r="5657" spans="16:18">
      <c r="P5657" s="485"/>
      <c r="Q5657" s="485"/>
      <c r="R5657" s="485"/>
    </row>
    <row r="5658" spans="16:18">
      <c r="P5658" s="485"/>
      <c r="Q5658" s="485"/>
      <c r="R5658" s="485"/>
    </row>
    <row r="5659" spans="16:18">
      <c r="P5659" s="485"/>
      <c r="Q5659" s="485"/>
      <c r="R5659" s="485"/>
    </row>
    <row r="5660" spans="16:18">
      <c r="P5660" s="485"/>
      <c r="Q5660" s="485"/>
      <c r="R5660" s="485"/>
    </row>
    <row r="5661" spans="16:18">
      <c r="P5661" s="485"/>
      <c r="Q5661" s="485"/>
      <c r="R5661" s="485"/>
    </row>
    <row r="5662" spans="16:18">
      <c r="P5662" s="485"/>
      <c r="Q5662" s="485"/>
      <c r="R5662" s="485"/>
    </row>
    <row r="5663" spans="16:18">
      <c r="P5663" s="485"/>
      <c r="Q5663" s="485"/>
      <c r="R5663" s="485"/>
    </row>
    <row r="5664" spans="16:18">
      <c r="P5664" s="485"/>
      <c r="Q5664" s="485"/>
      <c r="R5664" s="485"/>
    </row>
    <row r="5665" spans="16:18">
      <c r="P5665" s="485"/>
      <c r="Q5665" s="485"/>
      <c r="R5665" s="485"/>
    </row>
    <row r="5666" spans="16:18">
      <c r="P5666" s="485"/>
      <c r="Q5666" s="485"/>
      <c r="R5666" s="485"/>
    </row>
    <row r="5667" spans="16:18">
      <c r="P5667" s="485"/>
      <c r="Q5667" s="485"/>
      <c r="R5667" s="485"/>
    </row>
    <row r="5668" spans="16:18">
      <c r="P5668" s="485"/>
      <c r="Q5668" s="485"/>
      <c r="R5668" s="485"/>
    </row>
    <row r="5669" spans="16:18">
      <c r="P5669" s="485"/>
      <c r="Q5669" s="485"/>
      <c r="R5669" s="485"/>
    </row>
    <row r="5670" spans="16:18">
      <c r="P5670" s="485"/>
      <c r="Q5670" s="485"/>
      <c r="R5670" s="485"/>
    </row>
    <row r="5671" spans="16:18">
      <c r="P5671" s="485"/>
      <c r="Q5671" s="485"/>
      <c r="R5671" s="485"/>
    </row>
    <row r="5672" spans="16:18">
      <c r="P5672" s="485"/>
      <c r="Q5672" s="485"/>
      <c r="R5672" s="485"/>
    </row>
    <row r="5673" spans="16:18">
      <c r="P5673" s="485"/>
      <c r="Q5673" s="485"/>
      <c r="R5673" s="485"/>
    </row>
    <row r="5674" spans="16:18">
      <c r="P5674" s="485"/>
      <c r="Q5674" s="485"/>
      <c r="R5674" s="485"/>
    </row>
    <row r="5675" spans="16:18">
      <c r="P5675" s="485"/>
      <c r="Q5675" s="485"/>
      <c r="R5675" s="485"/>
    </row>
    <row r="5676" spans="16:18">
      <c r="P5676" s="485"/>
      <c r="Q5676" s="485"/>
      <c r="R5676" s="485"/>
    </row>
    <row r="5677" spans="16:18">
      <c r="P5677" s="485"/>
      <c r="Q5677" s="485"/>
      <c r="R5677" s="485"/>
    </row>
    <row r="5678" spans="16:18">
      <c r="P5678" s="485"/>
      <c r="Q5678" s="485"/>
      <c r="R5678" s="485"/>
    </row>
    <row r="5679" spans="16:18">
      <c r="P5679" s="485"/>
      <c r="Q5679" s="485"/>
      <c r="R5679" s="485"/>
    </row>
    <row r="5680" spans="16:18">
      <c r="P5680" s="485"/>
      <c r="Q5680" s="485"/>
      <c r="R5680" s="485"/>
    </row>
    <row r="5681" spans="16:18">
      <c r="P5681" s="485"/>
      <c r="Q5681" s="485"/>
      <c r="R5681" s="485"/>
    </row>
    <row r="5682" spans="16:18">
      <c r="P5682" s="485"/>
      <c r="Q5682" s="485"/>
      <c r="R5682" s="485"/>
    </row>
    <row r="5683" spans="16:18">
      <c r="P5683" s="485"/>
      <c r="Q5683" s="485"/>
      <c r="R5683" s="485"/>
    </row>
    <row r="5684" spans="16:18">
      <c r="P5684" s="485"/>
      <c r="Q5684" s="485"/>
      <c r="R5684" s="485"/>
    </row>
    <row r="5685" spans="16:18">
      <c r="P5685" s="485"/>
      <c r="Q5685" s="485"/>
      <c r="R5685" s="485"/>
    </row>
    <row r="5686" spans="16:18">
      <c r="P5686" s="485"/>
      <c r="Q5686" s="485"/>
      <c r="R5686" s="485"/>
    </row>
    <row r="5687" spans="16:18">
      <c r="P5687" s="485"/>
      <c r="Q5687" s="485"/>
      <c r="R5687" s="485"/>
    </row>
    <row r="5688" spans="16:18">
      <c r="P5688" s="485"/>
      <c r="Q5688" s="485"/>
      <c r="R5688" s="485"/>
    </row>
    <row r="5689" spans="16:18">
      <c r="P5689" s="485"/>
      <c r="Q5689" s="485"/>
      <c r="R5689" s="485"/>
    </row>
    <row r="5690" spans="16:18">
      <c r="P5690" s="485"/>
      <c r="Q5690" s="485"/>
      <c r="R5690" s="485"/>
    </row>
    <row r="5691" spans="16:18">
      <c r="P5691" s="485"/>
      <c r="Q5691" s="485"/>
      <c r="R5691" s="485"/>
    </row>
    <row r="5692" spans="16:18">
      <c r="P5692" s="485"/>
      <c r="Q5692" s="485"/>
      <c r="R5692" s="485"/>
    </row>
    <row r="5693" spans="16:18">
      <c r="P5693" s="485"/>
      <c r="Q5693" s="485"/>
      <c r="R5693" s="485"/>
    </row>
    <row r="5694" spans="16:18">
      <c r="P5694" s="485"/>
      <c r="Q5694" s="485"/>
      <c r="R5694" s="485"/>
    </row>
    <row r="5695" spans="16:18">
      <c r="P5695" s="485"/>
      <c r="Q5695" s="485"/>
      <c r="R5695" s="485"/>
    </row>
    <row r="5696" spans="16:18">
      <c r="P5696" s="485"/>
      <c r="Q5696" s="485"/>
      <c r="R5696" s="485"/>
    </row>
    <row r="5697" spans="16:18">
      <c r="P5697" s="485"/>
      <c r="Q5697" s="485"/>
      <c r="R5697" s="485"/>
    </row>
    <row r="5698" spans="16:18">
      <c r="P5698" s="485"/>
      <c r="Q5698" s="485"/>
      <c r="R5698" s="485"/>
    </row>
    <row r="5699" spans="16:18">
      <c r="P5699" s="485"/>
      <c r="Q5699" s="485"/>
      <c r="R5699" s="485"/>
    </row>
    <row r="5700" spans="16:18">
      <c r="P5700" s="485"/>
      <c r="Q5700" s="485"/>
      <c r="R5700" s="485"/>
    </row>
    <row r="5701" spans="16:18">
      <c r="P5701" s="485"/>
      <c r="Q5701" s="485"/>
      <c r="R5701" s="485"/>
    </row>
    <row r="5702" spans="16:18">
      <c r="P5702" s="485"/>
      <c r="Q5702" s="485"/>
      <c r="R5702" s="485"/>
    </row>
    <row r="5703" spans="16:18">
      <c r="P5703" s="485"/>
      <c r="Q5703" s="485"/>
      <c r="R5703" s="485"/>
    </row>
    <row r="5704" spans="16:18">
      <c r="P5704" s="485"/>
      <c r="Q5704" s="485"/>
      <c r="R5704" s="485"/>
    </row>
    <row r="5705" spans="16:18">
      <c r="P5705" s="485"/>
      <c r="Q5705" s="485"/>
      <c r="R5705" s="485"/>
    </row>
    <row r="5706" spans="16:18">
      <c r="P5706" s="485"/>
      <c r="Q5706" s="485"/>
      <c r="R5706" s="485"/>
    </row>
    <row r="5707" spans="16:18">
      <c r="P5707" s="485"/>
      <c r="Q5707" s="485"/>
      <c r="R5707" s="485"/>
    </row>
    <row r="5708" spans="16:18">
      <c r="P5708" s="485"/>
      <c r="Q5708" s="485"/>
      <c r="R5708" s="485"/>
    </row>
    <row r="5709" spans="16:18">
      <c r="P5709" s="485"/>
      <c r="Q5709" s="485"/>
      <c r="R5709" s="485"/>
    </row>
    <row r="5710" spans="16:18">
      <c r="P5710" s="485"/>
      <c r="Q5710" s="485"/>
      <c r="R5710" s="485"/>
    </row>
    <row r="5711" spans="16:18">
      <c r="P5711" s="485"/>
      <c r="Q5711" s="485"/>
      <c r="R5711" s="485"/>
    </row>
    <row r="5712" spans="16:18">
      <c r="P5712" s="485"/>
      <c r="Q5712" s="485"/>
      <c r="R5712" s="485"/>
    </row>
    <row r="5713" spans="16:18">
      <c r="P5713" s="485"/>
      <c r="Q5713" s="485"/>
      <c r="R5713" s="485"/>
    </row>
    <row r="5714" spans="16:18">
      <c r="P5714" s="485"/>
      <c r="Q5714" s="485"/>
      <c r="R5714" s="485"/>
    </row>
    <row r="5715" spans="16:18">
      <c r="P5715" s="485"/>
      <c r="Q5715" s="485"/>
      <c r="R5715" s="485"/>
    </row>
    <row r="5716" spans="16:18">
      <c r="P5716" s="485"/>
      <c r="Q5716" s="485"/>
      <c r="R5716" s="485"/>
    </row>
    <row r="5717" spans="16:18">
      <c r="P5717" s="485"/>
      <c r="Q5717" s="485"/>
      <c r="R5717" s="485"/>
    </row>
    <row r="5718" spans="16:18">
      <c r="P5718" s="485"/>
      <c r="Q5718" s="485"/>
      <c r="R5718" s="485"/>
    </row>
    <row r="5719" spans="16:18">
      <c r="P5719" s="485"/>
      <c r="Q5719" s="485"/>
      <c r="R5719" s="485"/>
    </row>
    <row r="5720" spans="16:18">
      <c r="P5720" s="485"/>
      <c r="Q5720" s="485"/>
      <c r="R5720" s="485"/>
    </row>
    <row r="5721" spans="16:18">
      <c r="P5721" s="485"/>
      <c r="Q5721" s="485"/>
      <c r="R5721" s="485"/>
    </row>
    <row r="5722" spans="16:18">
      <c r="P5722" s="485"/>
      <c r="Q5722" s="485"/>
      <c r="R5722" s="485"/>
    </row>
    <row r="5723" spans="16:18">
      <c r="P5723" s="485"/>
      <c r="Q5723" s="485"/>
      <c r="R5723" s="485"/>
    </row>
    <row r="5724" spans="16:18">
      <c r="P5724" s="485"/>
      <c r="Q5724" s="485"/>
      <c r="R5724" s="485"/>
    </row>
    <row r="5725" spans="16:18">
      <c r="P5725" s="485"/>
      <c r="Q5725" s="485"/>
      <c r="R5725" s="485"/>
    </row>
    <row r="5726" spans="16:18">
      <c r="P5726" s="485"/>
      <c r="Q5726" s="485"/>
      <c r="R5726" s="485"/>
    </row>
    <row r="5727" spans="16:18">
      <c r="P5727" s="485"/>
      <c r="Q5727" s="485"/>
      <c r="R5727" s="485"/>
    </row>
    <row r="5728" spans="16:18">
      <c r="P5728" s="485"/>
      <c r="Q5728" s="485"/>
      <c r="R5728" s="485"/>
    </row>
    <row r="5729" spans="16:18">
      <c r="P5729" s="485"/>
      <c r="Q5729" s="485"/>
      <c r="R5729" s="485"/>
    </row>
    <row r="5730" spans="16:18">
      <c r="P5730" s="485"/>
      <c r="Q5730" s="485"/>
      <c r="R5730" s="485"/>
    </row>
    <row r="5731" spans="16:18">
      <c r="P5731" s="485"/>
      <c r="Q5731" s="485"/>
      <c r="R5731" s="485"/>
    </row>
    <row r="5732" spans="16:18">
      <c r="P5732" s="485"/>
      <c r="Q5732" s="485"/>
      <c r="R5732" s="485"/>
    </row>
    <row r="5733" spans="16:18">
      <c r="P5733" s="485"/>
      <c r="Q5733" s="485"/>
      <c r="R5733" s="485"/>
    </row>
    <row r="5734" spans="16:18">
      <c r="P5734" s="485"/>
      <c r="Q5734" s="485"/>
      <c r="R5734" s="485"/>
    </row>
    <row r="5735" spans="16:18">
      <c r="P5735" s="485"/>
      <c r="Q5735" s="485"/>
      <c r="R5735" s="485"/>
    </row>
    <row r="5736" spans="16:18">
      <c r="P5736" s="485"/>
      <c r="Q5736" s="485"/>
      <c r="R5736" s="485"/>
    </row>
    <row r="5737" spans="16:18">
      <c r="P5737" s="485"/>
      <c r="Q5737" s="485"/>
      <c r="R5737" s="485"/>
    </row>
    <row r="5738" spans="16:18">
      <c r="P5738" s="485"/>
      <c r="Q5738" s="485"/>
      <c r="R5738" s="485"/>
    </row>
    <row r="5739" spans="16:18">
      <c r="P5739" s="485"/>
      <c r="Q5739" s="485"/>
      <c r="R5739" s="485"/>
    </row>
    <row r="5740" spans="16:18">
      <c r="P5740" s="485"/>
      <c r="Q5740" s="485"/>
      <c r="R5740" s="485"/>
    </row>
    <row r="5741" spans="16:18">
      <c r="P5741" s="485"/>
      <c r="Q5741" s="485"/>
      <c r="R5741" s="485"/>
    </row>
    <row r="5742" spans="16:18">
      <c r="P5742" s="485"/>
      <c r="Q5742" s="485"/>
      <c r="R5742" s="485"/>
    </row>
    <row r="5743" spans="16:18">
      <c r="P5743" s="485"/>
      <c r="Q5743" s="485"/>
      <c r="R5743" s="485"/>
    </row>
    <row r="5744" spans="16:18">
      <c r="P5744" s="485"/>
      <c r="Q5744" s="485"/>
      <c r="R5744" s="485"/>
    </row>
    <row r="5745" spans="16:18">
      <c r="P5745" s="485"/>
      <c r="Q5745" s="485"/>
      <c r="R5745" s="485"/>
    </row>
    <row r="5746" spans="16:18">
      <c r="P5746" s="485"/>
      <c r="Q5746" s="485"/>
      <c r="R5746" s="485"/>
    </row>
    <row r="5747" spans="16:18">
      <c r="P5747" s="485"/>
      <c r="Q5747" s="485"/>
      <c r="R5747" s="485"/>
    </row>
    <row r="5748" spans="16:18">
      <c r="P5748" s="485"/>
      <c r="Q5748" s="485"/>
      <c r="R5748" s="485"/>
    </row>
    <row r="5749" spans="16:18">
      <c r="P5749" s="485"/>
      <c r="Q5749" s="485"/>
      <c r="R5749" s="485"/>
    </row>
    <row r="5750" spans="16:18">
      <c r="P5750" s="485"/>
      <c r="Q5750" s="485"/>
      <c r="R5750" s="485"/>
    </row>
    <row r="5751" spans="16:18">
      <c r="P5751" s="485"/>
      <c r="Q5751" s="485"/>
      <c r="R5751" s="485"/>
    </row>
    <row r="5752" spans="16:18">
      <c r="P5752" s="485"/>
      <c r="Q5752" s="485"/>
      <c r="R5752" s="485"/>
    </row>
    <row r="5753" spans="16:18">
      <c r="P5753" s="485"/>
      <c r="Q5753" s="485"/>
      <c r="R5753" s="485"/>
    </row>
    <row r="5754" spans="16:18">
      <c r="P5754" s="485"/>
      <c r="Q5754" s="485"/>
      <c r="R5754" s="485"/>
    </row>
    <row r="5755" spans="16:18">
      <c r="P5755" s="485"/>
      <c r="Q5755" s="485"/>
      <c r="R5755" s="485"/>
    </row>
    <row r="5756" spans="16:18">
      <c r="P5756" s="485"/>
      <c r="Q5756" s="485"/>
      <c r="R5756" s="485"/>
    </row>
    <row r="5757" spans="16:18">
      <c r="P5757" s="485"/>
      <c r="Q5757" s="485"/>
      <c r="R5757" s="485"/>
    </row>
    <row r="5758" spans="16:18">
      <c r="P5758" s="485"/>
      <c r="Q5758" s="485"/>
      <c r="R5758" s="485"/>
    </row>
    <row r="5759" spans="16:18">
      <c r="P5759" s="485"/>
      <c r="Q5759" s="485"/>
      <c r="R5759" s="485"/>
    </row>
    <row r="5760" spans="16:18">
      <c r="P5760" s="485"/>
      <c r="Q5760" s="485"/>
      <c r="R5760" s="485"/>
    </row>
    <row r="5761" spans="16:18">
      <c r="P5761" s="485"/>
      <c r="Q5761" s="485"/>
      <c r="R5761" s="485"/>
    </row>
    <row r="5762" spans="16:18">
      <c r="P5762" s="485"/>
      <c r="Q5762" s="485"/>
      <c r="R5762" s="485"/>
    </row>
    <row r="5763" spans="16:18">
      <c r="P5763" s="485"/>
      <c r="Q5763" s="485"/>
      <c r="R5763" s="485"/>
    </row>
    <row r="5764" spans="16:18">
      <c r="P5764" s="485"/>
      <c r="Q5764" s="485"/>
      <c r="R5764" s="485"/>
    </row>
    <row r="5765" spans="16:18">
      <c r="P5765" s="485"/>
      <c r="Q5765" s="485"/>
      <c r="R5765" s="485"/>
    </row>
    <row r="5766" spans="16:18">
      <c r="P5766" s="485"/>
      <c r="Q5766" s="485"/>
      <c r="R5766" s="485"/>
    </row>
    <row r="5767" spans="16:18">
      <c r="P5767" s="485"/>
      <c r="Q5767" s="485"/>
      <c r="R5767" s="485"/>
    </row>
    <row r="5768" spans="16:18">
      <c r="P5768" s="485"/>
      <c r="Q5768" s="485"/>
      <c r="R5768" s="485"/>
    </row>
    <row r="5769" spans="16:18">
      <c r="P5769" s="485"/>
      <c r="Q5769" s="485"/>
      <c r="R5769" s="485"/>
    </row>
    <row r="5770" spans="16:18">
      <c r="P5770" s="485"/>
      <c r="Q5770" s="485"/>
      <c r="R5770" s="485"/>
    </row>
    <row r="5771" spans="16:18">
      <c r="P5771" s="485"/>
      <c r="Q5771" s="485"/>
      <c r="R5771" s="485"/>
    </row>
    <row r="5772" spans="16:18">
      <c r="P5772" s="485"/>
      <c r="Q5772" s="485"/>
      <c r="R5772" s="485"/>
    </row>
    <row r="5773" spans="16:18">
      <c r="P5773" s="485"/>
      <c r="Q5773" s="485"/>
      <c r="R5773" s="485"/>
    </row>
    <row r="5774" spans="16:18">
      <c r="P5774" s="485"/>
      <c r="Q5774" s="485"/>
      <c r="R5774" s="485"/>
    </row>
    <row r="5775" spans="16:18">
      <c r="P5775" s="485"/>
      <c r="Q5775" s="485"/>
      <c r="R5775" s="485"/>
    </row>
    <row r="5776" spans="16:18">
      <c r="P5776" s="485"/>
      <c r="Q5776" s="485"/>
      <c r="R5776" s="485"/>
    </row>
    <row r="5777" spans="16:18">
      <c r="P5777" s="485"/>
      <c r="Q5777" s="485"/>
      <c r="R5777" s="485"/>
    </row>
    <row r="5778" spans="16:18">
      <c r="P5778" s="485"/>
      <c r="Q5778" s="485"/>
      <c r="R5778" s="485"/>
    </row>
    <row r="5779" spans="16:18">
      <c r="P5779" s="485"/>
      <c r="Q5779" s="485"/>
      <c r="R5779" s="485"/>
    </row>
    <row r="5780" spans="16:18">
      <c r="P5780" s="485"/>
      <c r="Q5780" s="485"/>
      <c r="R5780" s="485"/>
    </row>
    <row r="5781" spans="16:18">
      <c r="P5781" s="485"/>
      <c r="Q5781" s="485"/>
      <c r="R5781" s="485"/>
    </row>
    <row r="5782" spans="16:18">
      <c r="P5782" s="485"/>
      <c r="Q5782" s="485"/>
      <c r="R5782" s="485"/>
    </row>
    <row r="5783" spans="16:18">
      <c r="P5783" s="485"/>
      <c r="Q5783" s="485"/>
      <c r="R5783" s="485"/>
    </row>
    <row r="5784" spans="16:18">
      <c r="P5784" s="485"/>
      <c r="Q5784" s="485"/>
      <c r="R5784" s="485"/>
    </row>
    <row r="5785" spans="16:18">
      <c r="P5785" s="485"/>
      <c r="Q5785" s="485"/>
      <c r="R5785" s="485"/>
    </row>
    <row r="5786" spans="16:18">
      <c r="P5786" s="485"/>
      <c r="Q5786" s="485"/>
      <c r="R5786" s="485"/>
    </row>
    <row r="5787" spans="16:18">
      <c r="P5787" s="485"/>
      <c r="Q5787" s="485"/>
      <c r="R5787" s="485"/>
    </row>
    <row r="5788" spans="16:18">
      <c r="P5788" s="485"/>
      <c r="Q5788" s="485"/>
      <c r="R5788" s="485"/>
    </row>
    <row r="5789" spans="16:18">
      <c r="P5789" s="485"/>
      <c r="Q5789" s="485"/>
      <c r="R5789" s="485"/>
    </row>
    <row r="5790" spans="16:18">
      <c r="P5790" s="485"/>
      <c r="Q5790" s="485"/>
      <c r="R5790" s="485"/>
    </row>
    <row r="5791" spans="16:18">
      <c r="P5791" s="485"/>
      <c r="Q5791" s="485"/>
      <c r="R5791" s="485"/>
    </row>
    <row r="5792" spans="16:18">
      <c r="P5792" s="485"/>
      <c r="Q5792" s="485"/>
      <c r="R5792" s="485"/>
    </row>
    <row r="5793" spans="16:18">
      <c r="P5793" s="485"/>
      <c r="Q5793" s="485"/>
      <c r="R5793" s="485"/>
    </row>
    <row r="5794" spans="16:18">
      <c r="P5794" s="485"/>
      <c r="Q5794" s="485"/>
      <c r="R5794" s="485"/>
    </row>
    <row r="5795" spans="16:18">
      <c r="P5795" s="485"/>
      <c r="Q5795" s="485"/>
      <c r="R5795" s="485"/>
    </row>
    <row r="5796" spans="16:18">
      <c r="P5796" s="485"/>
      <c r="Q5796" s="485"/>
      <c r="R5796" s="485"/>
    </row>
    <row r="5797" spans="16:18">
      <c r="P5797" s="485"/>
      <c r="Q5797" s="485"/>
      <c r="R5797" s="485"/>
    </row>
    <row r="5798" spans="16:18">
      <c r="P5798" s="485"/>
      <c r="Q5798" s="485"/>
      <c r="R5798" s="485"/>
    </row>
    <row r="5799" spans="16:18">
      <c r="P5799" s="485"/>
      <c r="Q5799" s="485"/>
      <c r="R5799" s="485"/>
    </row>
    <row r="5800" spans="16:18">
      <c r="P5800" s="485"/>
      <c r="Q5800" s="485"/>
      <c r="R5800" s="485"/>
    </row>
    <row r="5801" spans="16:18">
      <c r="P5801" s="485"/>
      <c r="Q5801" s="485"/>
      <c r="R5801" s="485"/>
    </row>
    <row r="5802" spans="16:18">
      <c r="P5802" s="485"/>
      <c r="Q5802" s="485"/>
      <c r="R5802" s="485"/>
    </row>
    <row r="5803" spans="16:18">
      <c r="P5803" s="485"/>
      <c r="Q5803" s="485"/>
      <c r="R5803" s="485"/>
    </row>
    <row r="5804" spans="16:18">
      <c r="P5804" s="485"/>
      <c r="Q5804" s="485"/>
      <c r="R5804" s="485"/>
    </row>
    <row r="5805" spans="16:18">
      <c r="P5805" s="485"/>
      <c r="Q5805" s="485"/>
      <c r="R5805" s="485"/>
    </row>
    <row r="5806" spans="16:18">
      <c r="P5806" s="485"/>
      <c r="Q5806" s="485"/>
      <c r="R5806" s="485"/>
    </row>
    <row r="5807" spans="16:18">
      <c r="P5807" s="485"/>
      <c r="Q5807" s="485"/>
      <c r="R5807" s="485"/>
    </row>
    <row r="5808" spans="16:18">
      <c r="P5808" s="485"/>
      <c r="Q5808" s="485"/>
      <c r="R5808" s="485"/>
    </row>
    <row r="5809" spans="16:18">
      <c r="P5809" s="485"/>
      <c r="Q5809" s="485"/>
      <c r="R5809" s="485"/>
    </row>
    <row r="5810" spans="16:18">
      <c r="P5810" s="485"/>
      <c r="Q5810" s="485"/>
      <c r="R5810" s="485"/>
    </row>
    <row r="5811" spans="16:18">
      <c r="P5811" s="485"/>
      <c r="Q5811" s="485"/>
      <c r="R5811" s="485"/>
    </row>
    <row r="5812" spans="16:18">
      <c r="P5812" s="485"/>
      <c r="Q5812" s="485"/>
      <c r="R5812" s="485"/>
    </row>
    <row r="5813" spans="16:18">
      <c r="P5813" s="485"/>
      <c r="Q5813" s="485"/>
      <c r="R5813" s="485"/>
    </row>
    <row r="5814" spans="16:18">
      <c r="P5814" s="485"/>
      <c r="Q5814" s="485"/>
      <c r="R5814" s="485"/>
    </row>
    <row r="5815" spans="16:18">
      <c r="P5815" s="485"/>
      <c r="Q5815" s="485"/>
      <c r="R5815" s="485"/>
    </row>
    <row r="5816" spans="16:18">
      <c r="P5816" s="485"/>
      <c r="Q5816" s="485"/>
      <c r="R5816" s="485"/>
    </row>
    <row r="5817" spans="16:18">
      <c r="P5817" s="485"/>
      <c r="Q5817" s="485"/>
      <c r="R5817" s="485"/>
    </row>
    <row r="5818" spans="16:18">
      <c r="P5818" s="485"/>
      <c r="Q5818" s="485"/>
      <c r="R5818" s="485"/>
    </row>
    <row r="5819" spans="16:18">
      <c r="P5819" s="485"/>
      <c r="Q5819" s="485"/>
      <c r="R5819" s="485"/>
    </row>
    <row r="5820" spans="16:18">
      <c r="P5820" s="485"/>
      <c r="Q5820" s="485"/>
      <c r="R5820" s="485"/>
    </row>
    <row r="5821" spans="16:18">
      <c r="P5821" s="485"/>
      <c r="Q5821" s="485"/>
      <c r="R5821" s="485"/>
    </row>
    <row r="5822" spans="16:18">
      <c r="P5822" s="485"/>
      <c r="Q5822" s="485"/>
      <c r="R5822" s="485"/>
    </row>
    <row r="5823" spans="16:18">
      <c r="P5823" s="485"/>
      <c r="Q5823" s="485"/>
      <c r="R5823" s="485"/>
    </row>
    <row r="5824" spans="16:18">
      <c r="P5824" s="485"/>
      <c r="Q5824" s="485"/>
      <c r="R5824" s="485"/>
    </row>
    <row r="5825" spans="16:18">
      <c r="P5825" s="485"/>
      <c r="Q5825" s="485"/>
      <c r="R5825" s="485"/>
    </row>
    <row r="5826" spans="16:18">
      <c r="P5826" s="485"/>
      <c r="Q5826" s="485"/>
      <c r="R5826" s="485"/>
    </row>
    <row r="5827" spans="16:18">
      <c r="P5827" s="485"/>
      <c r="Q5827" s="485"/>
      <c r="R5827" s="485"/>
    </row>
    <row r="5828" spans="16:18">
      <c r="P5828" s="485"/>
      <c r="Q5828" s="485"/>
      <c r="R5828" s="485"/>
    </row>
    <row r="5829" spans="16:18">
      <c r="P5829" s="485"/>
      <c r="Q5829" s="485"/>
      <c r="R5829" s="485"/>
    </row>
    <row r="5830" spans="16:18">
      <c r="P5830" s="485"/>
      <c r="Q5830" s="485"/>
      <c r="R5830" s="485"/>
    </row>
    <row r="5831" spans="16:18">
      <c r="P5831" s="485"/>
      <c r="Q5831" s="485"/>
      <c r="R5831" s="485"/>
    </row>
    <row r="5832" spans="16:18">
      <c r="P5832" s="485"/>
      <c r="Q5832" s="485"/>
      <c r="R5832" s="485"/>
    </row>
    <row r="5833" spans="16:18">
      <c r="P5833" s="485"/>
      <c r="Q5833" s="485"/>
      <c r="R5833" s="485"/>
    </row>
    <row r="5834" spans="16:18">
      <c r="P5834" s="485"/>
      <c r="Q5834" s="485"/>
      <c r="R5834" s="485"/>
    </row>
    <row r="5835" spans="16:18">
      <c r="P5835" s="485"/>
      <c r="Q5835" s="485"/>
      <c r="R5835" s="485"/>
    </row>
    <row r="5836" spans="16:18">
      <c r="P5836" s="485"/>
      <c r="Q5836" s="485"/>
      <c r="R5836" s="485"/>
    </row>
    <row r="5837" spans="16:18">
      <c r="P5837" s="485"/>
      <c r="Q5837" s="485"/>
      <c r="R5837" s="485"/>
    </row>
    <row r="5838" spans="16:18">
      <c r="P5838" s="485"/>
      <c r="Q5838" s="485"/>
      <c r="R5838" s="485"/>
    </row>
    <row r="5839" spans="16:18">
      <c r="P5839" s="485"/>
      <c r="Q5839" s="485"/>
      <c r="R5839" s="485"/>
    </row>
    <row r="5840" spans="16:18">
      <c r="P5840" s="485"/>
      <c r="Q5840" s="485"/>
      <c r="R5840" s="485"/>
    </row>
    <row r="5841" spans="16:18">
      <c r="P5841" s="485"/>
      <c r="Q5841" s="485"/>
      <c r="R5841" s="485"/>
    </row>
    <row r="5842" spans="16:18">
      <c r="P5842" s="485"/>
      <c r="Q5842" s="485"/>
      <c r="R5842" s="485"/>
    </row>
    <row r="5843" spans="16:18">
      <c r="P5843" s="485"/>
      <c r="Q5843" s="485"/>
      <c r="R5843" s="485"/>
    </row>
    <row r="5844" spans="16:18">
      <c r="P5844" s="485"/>
      <c r="Q5844" s="485"/>
      <c r="R5844" s="485"/>
    </row>
    <row r="5845" spans="16:18">
      <c r="P5845" s="485"/>
      <c r="Q5845" s="485"/>
      <c r="R5845" s="485"/>
    </row>
    <row r="5846" spans="16:18">
      <c r="P5846" s="485"/>
      <c r="Q5846" s="485"/>
      <c r="R5846" s="485"/>
    </row>
    <row r="5847" spans="16:18">
      <c r="P5847" s="485"/>
      <c r="Q5847" s="485"/>
      <c r="R5847" s="485"/>
    </row>
    <row r="5848" spans="16:18">
      <c r="P5848" s="485"/>
      <c r="Q5848" s="485"/>
      <c r="R5848" s="485"/>
    </row>
    <row r="5849" spans="16:18">
      <c r="P5849" s="485"/>
      <c r="Q5849" s="485"/>
      <c r="R5849" s="485"/>
    </row>
    <row r="5850" spans="16:18">
      <c r="P5850" s="485"/>
      <c r="Q5850" s="485"/>
      <c r="R5850" s="485"/>
    </row>
    <row r="5851" spans="16:18">
      <c r="P5851" s="485"/>
      <c r="Q5851" s="485"/>
      <c r="R5851" s="485"/>
    </row>
    <row r="5852" spans="16:18">
      <c r="P5852" s="485"/>
      <c r="Q5852" s="485"/>
      <c r="R5852" s="485"/>
    </row>
    <row r="5853" spans="16:18">
      <c r="P5853" s="485"/>
      <c r="Q5853" s="485"/>
      <c r="R5853" s="485"/>
    </row>
    <row r="5854" spans="16:18">
      <c r="P5854" s="485"/>
      <c r="Q5854" s="485"/>
      <c r="R5854" s="485"/>
    </row>
    <row r="5855" spans="16:18">
      <c r="P5855" s="485"/>
      <c r="Q5855" s="485"/>
      <c r="R5855" s="485"/>
    </row>
    <row r="5856" spans="16:18">
      <c r="P5856" s="485"/>
      <c r="Q5856" s="485"/>
      <c r="R5856" s="485"/>
    </row>
    <row r="5857" spans="16:18">
      <c r="P5857" s="485"/>
      <c r="Q5857" s="485"/>
      <c r="R5857" s="485"/>
    </row>
    <row r="5858" spans="16:18">
      <c r="P5858" s="485"/>
      <c r="Q5858" s="485"/>
      <c r="R5858" s="485"/>
    </row>
    <row r="5859" spans="16:18">
      <c r="P5859" s="485"/>
      <c r="Q5859" s="485"/>
      <c r="R5859" s="485"/>
    </row>
    <row r="5860" spans="16:18">
      <c r="P5860" s="485"/>
      <c r="Q5860" s="485"/>
      <c r="R5860" s="485"/>
    </row>
    <row r="5861" spans="16:18">
      <c r="P5861" s="485"/>
      <c r="Q5861" s="485"/>
      <c r="R5861" s="485"/>
    </row>
    <row r="5862" spans="16:18">
      <c r="P5862" s="485"/>
      <c r="Q5862" s="485"/>
      <c r="R5862" s="485"/>
    </row>
    <row r="5863" spans="16:18">
      <c r="P5863" s="485"/>
      <c r="Q5863" s="485"/>
      <c r="R5863" s="485"/>
    </row>
    <row r="5864" spans="16:18">
      <c r="P5864" s="485"/>
      <c r="Q5864" s="485"/>
      <c r="R5864" s="485"/>
    </row>
    <row r="5865" spans="16:18">
      <c r="P5865" s="485"/>
      <c r="Q5865" s="485"/>
      <c r="R5865" s="485"/>
    </row>
    <row r="5866" spans="16:18">
      <c r="P5866" s="485"/>
      <c r="Q5866" s="485"/>
      <c r="R5866" s="485"/>
    </row>
    <row r="5867" spans="16:18">
      <c r="P5867" s="485"/>
      <c r="Q5867" s="485"/>
      <c r="R5867" s="485"/>
    </row>
    <row r="5868" spans="16:18">
      <c r="P5868" s="485"/>
      <c r="Q5868" s="485"/>
      <c r="R5868" s="485"/>
    </row>
    <row r="5869" spans="16:18">
      <c r="P5869" s="485"/>
      <c r="Q5869" s="485"/>
      <c r="R5869" s="485"/>
    </row>
    <row r="5870" spans="16:18">
      <c r="P5870" s="485"/>
      <c r="Q5870" s="485"/>
      <c r="R5870" s="485"/>
    </row>
    <row r="5871" spans="16:18">
      <c r="P5871" s="485"/>
      <c r="Q5871" s="485"/>
      <c r="R5871" s="485"/>
    </row>
    <row r="5872" spans="16:18">
      <c r="P5872" s="485"/>
      <c r="Q5872" s="485"/>
      <c r="R5872" s="485"/>
    </row>
    <row r="5873" spans="16:18">
      <c r="P5873" s="485"/>
      <c r="Q5873" s="485"/>
      <c r="R5873" s="485"/>
    </row>
    <row r="5874" spans="16:18">
      <c r="P5874" s="485"/>
      <c r="Q5874" s="485"/>
      <c r="R5874" s="485"/>
    </row>
    <row r="5875" spans="16:18">
      <c r="P5875" s="485"/>
      <c r="Q5875" s="485"/>
      <c r="R5875" s="485"/>
    </row>
    <row r="5876" spans="16:18">
      <c r="P5876" s="485"/>
      <c r="Q5876" s="485"/>
      <c r="R5876" s="485"/>
    </row>
    <row r="5877" spans="16:18">
      <c r="P5877" s="485"/>
      <c r="Q5877" s="485"/>
      <c r="R5877" s="485"/>
    </row>
    <row r="5878" spans="16:18">
      <c r="P5878" s="485"/>
      <c r="Q5878" s="485"/>
      <c r="R5878" s="485"/>
    </row>
    <row r="5879" spans="16:18">
      <c r="P5879" s="485"/>
      <c r="Q5879" s="485"/>
      <c r="R5879" s="485"/>
    </row>
    <row r="5880" spans="16:18">
      <c r="P5880" s="485"/>
      <c r="Q5880" s="485"/>
      <c r="R5880" s="485"/>
    </row>
    <row r="5881" spans="16:18">
      <c r="P5881" s="485"/>
      <c r="Q5881" s="485"/>
      <c r="R5881" s="485"/>
    </row>
    <row r="5882" spans="16:18">
      <c r="P5882" s="485"/>
      <c r="Q5882" s="485"/>
      <c r="R5882" s="485"/>
    </row>
    <row r="5883" spans="16:18">
      <c r="P5883" s="485"/>
      <c r="Q5883" s="485"/>
      <c r="R5883" s="485"/>
    </row>
    <row r="5884" spans="16:18">
      <c r="P5884" s="485"/>
      <c r="Q5884" s="485"/>
      <c r="R5884" s="485"/>
    </row>
    <row r="5885" spans="16:18">
      <c r="P5885" s="485"/>
      <c r="Q5885" s="485"/>
      <c r="R5885" s="485"/>
    </row>
    <row r="5886" spans="16:18">
      <c r="P5886" s="485"/>
      <c r="Q5886" s="485"/>
      <c r="R5886" s="485"/>
    </row>
    <row r="5887" spans="16:18">
      <c r="P5887" s="485"/>
      <c r="Q5887" s="485"/>
      <c r="R5887" s="485"/>
    </row>
    <row r="5888" spans="16:18">
      <c r="P5888" s="485"/>
      <c r="Q5888" s="485"/>
      <c r="R5888" s="485"/>
    </row>
    <row r="5889" spans="16:18">
      <c r="P5889" s="485"/>
      <c r="Q5889" s="485"/>
      <c r="R5889" s="485"/>
    </row>
    <row r="5890" spans="16:18">
      <c r="P5890" s="485"/>
      <c r="Q5890" s="485"/>
      <c r="R5890" s="485"/>
    </row>
    <row r="5891" spans="16:18">
      <c r="P5891" s="485"/>
      <c r="Q5891" s="485"/>
      <c r="R5891" s="485"/>
    </row>
    <row r="5892" spans="16:18">
      <c r="P5892" s="485"/>
      <c r="Q5892" s="485"/>
      <c r="R5892" s="485"/>
    </row>
    <row r="5893" spans="16:18">
      <c r="P5893" s="485"/>
      <c r="Q5893" s="485"/>
      <c r="R5893" s="485"/>
    </row>
    <row r="5894" spans="16:18">
      <c r="P5894" s="485"/>
      <c r="Q5894" s="485"/>
      <c r="R5894" s="485"/>
    </row>
    <row r="5895" spans="16:18">
      <c r="P5895" s="485"/>
      <c r="Q5895" s="485"/>
      <c r="R5895" s="485"/>
    </row>
    <row r="5896" spans="16:18">
      <c r="P5896" s="485"/>
      <c r="Q5896" s="485"/>
      <c r="R5896" s="485"/>
    </row>
    <row r="5897" spans="16:18">
      <c r="P5897" s="485"/>
      <c r="Q5897" s="485"/>
      <c r="R5897" s="485"/>
    </row>
    <row r="5898" spans="16:18">
      <c r="P5898" s="485"/>
      <c r="Q5898" s="485"/>
      <c r="R5898" s="485"/>
    </row>
    <row r="5899" spans="16:18">
      <c r="P5899" s="485"/>
      <c r="Q5899" s="485"/>
      <c r="R5899" s="485"/>
    </row>
    <row r="5900" spans="16:18">
      <c r="P5900" s="485"/>
      <c r="Q5900" s="485"/>
      <c r="R5900" s="485"/>
    </row>
    <row r="5901" spans="16:18">
      <c r="P5901" s="485"/>
      <c r="Q5901" s="485"/>
      <c r="R5901" s="485"/>
    </row>
    <row r="5902" spans="16:18">
      <c r="P5902" s="485"/>
      <c r="Q5902" s="485"/>
      <c r="R5902" s="485"/>
    </row>
    <row r="5903" spans="16:18">
      <c r="P5903" s="485"/>
      <c r="Q5903" s="485"/>
      <c r="R5903" s="485"/>
    </row>
    <row r="5904" spans="16:18">
      <c r="P5904" s="485"/>
      <c r="Q5904" s="485"/>
      <c r="R5904" s="485"/>
    </row>
    <row r="5905" spans="16:18">
      <c r="P5905" s="485"/>
      <c r="Q5905" s="485"/>
      <c r="R5905" s="485"/>
    </row>
    <row r="5906" spans="16:18">
      <c r="P5906" s="485"/>
      <c r="Q5906" s="485"/>
      <c r="R5906" s="485"/>
    </row>
    <row r="5907" spans="16:18">
      <c r="P5907" s="485"/>
      <c r="Q5907" s="485"/>
      <c r="R5907" s="485"/>
    </row>
    <row r="5908" spans="16:18">
      <c r="P5908" s="485"/>
      <c r="Q5908" s="485"/>
      <c r="R5908" s="485"/>
    </row>
    <row r="5909" spans="16:18">
      <c r="P5909" s="485"/>
      <c r="Q5909" s="485"/>
      <c r="R5909" s="485"/>
    </row>
    <row r="5910" spans="16:18">
      <c r="P5910" s="485"/>
      <c r="Q5910" s="485"/>
      <c r="R5910" s="485"/>
    </row>
    <row r="5911" spans="16:18">
      <c r="P5911" s="485"/>
      <c r="Q5911" s="485"/>
      <c r="R5911" s="485"/>
    </row>
    <row r="5912" spans="16:18">
      <c r="P5912" s="485"/>
      <c r="Q5912" s="485"/>
      <c r="R5912" s="485"/>
    </row>
    <row r="5913" spans="16:18">
      <c r="P5913" s="485"/>
      <c r="Q5913" s="485"/>
      <c r="R5913" s="485"/>
    </row>
    <row r="5914" spans="16:18">
      <c r="P5914" s="485"/>
      <c r="Q5914" s="485"/>
      <c r="R5914" s="485"/>
    </row>
    <row r="5915" spans="16:18">
      <c r="P5915" s="485"/>
      <c r="Q5915" s="485"/>
      <c r="R5915" s="485"/>
    </row>
    <row r="5916" spans="16:18">
      <c r="P5916" s="485"/>
      <c r="Q5916" s="485"/>
      <c r="R5916" s="485"/>
    </row>
    <row r="5917" spans="16:18">
      <c r="P5917" s="485"/>
      <c r="Q5917" s="485"/>
      <c r="R5917" s="485"/>
    </row>
    <row r="5918" spans="16:18">
      <c r="P5918" s="485"/>
      <c r="Q5918" s="485"/>
      <c r="R5918" s="485"/>
    </row>
    <row r="5919" spans="16:18">
      <c r="P5919" s="485"/>
      <c r="Q5919" s="485"/>
      <c r="R5919" s="485"/>
    </row>
    <row r="5920" spans="16:18">
      <c r="P5920" s="485"/>
      <c r="Q5920" s="485"/>
      <c r="R5920" s="485"/>
    </row>
    <row r="5921" spans="16:18">
      <c r="P5921" s="485"/>
      <c r="Q5921" s="485"/>
      <c r="R5921" s="485"/>
    </row>
    <row r="5922" spans="16:18">
      <c r="P5922" s="485"/>
      <c r="Q5922" s="485"/>
      <c r="R5922" s="485"/>
    </row>
    <row r="5923" spans="16:18">
      <c r="P5923" s="485"/>
      <c r="Q5923" s="485"/>
      <c r="R5923" s="485"/>
    </row>
    <row r="5924" spans="16:18">
      <c r="P5924" s="485"/>
      <c r="Q5924" s="485"/>
      <c r="R5924" s="485"/>
    </row>
    <row r="5925" spans="16:18">
      <c r="P5925" s="485"/>
      <c r="Q5925" s="485"/>
      <c r="R5925" s="485"/>
    </row>
    <row r="5926" spans="16:18">
      <c r="P5926" s="485"/>
      <c r="Q5926" s="485"/>
      <c r="R5926" s="485"/>
    </row>
    <row r="5927" spans="16:18">
      <c r="P5927" s="485"/>
      <c r="Q5927" s="485"/>
      <c r="R5927" s="485"/>
    </row>
    <row r="5928" spans="16:18">
      <c r="P5928" s="485"/>
      <c r="Q5928" s="485"/>
      <c r="R5928" s="485"/>
    </row>
    <row r="5929" spans="16:18">
      <c r="P5929" s="485"/>
      <c r="Q5929" s="485"/>
      <c r="R5929" s="485"/>
    </row>
    <row r="5930" spans="16:18">
      <c r="P5930" s="485"/>
      <c r="Q5930" s="485"/>
      <c r="R5930" s="485"/>
    </row>
    <row r="5931" spans="16:18">
      <c r="P5931" s="485"/>
      <c r="Q5931" s="485"/>
      <c r="R5931" s="485"/>
    </row>
    <row r="5932" spans="16:18">
      <c r="P5932" s="485"/>
      <c r="Q5932" s="485"/>
      <c r="R5932" s="485"/>
    </row>
    <row r="5933" spans="16:18">
      <c r="P5933" s="485"/>
      <c r="Q5933" s="485"/>
      <c r="R5933" s="485"/>
    </row>
    <row r="5934" spans="16:18">
      <c r="P5934" s="485"/>
      <c r="Q5934" s="485"/>
      <c r="R5934" s="485"/>
    </row>
    <row r="5935" spans="16:18">
      <c r="P5935" s="485"/>
      <c r="Q5935" s="485"/>
      <c r="R5935" s="485"/>
    </row>
    <row r="5936" spans="16:18">
      <c r="P5936" s="485"/>
      <c r="Q5936" s="485"/>
      <c r="R5936" s="485"/>
    </row>
    <row r="5937" spans="16:18">
      <c r="P5937" s="485"/>
      <c r="Q5937" s="485"/>
      <c r="R5937" s="485"/>
    </row>
    <row r="5938" spans="16:18">
      <c r="P5938" s="485"/>
      <c r="Q5938" s="485"/>
      <c r="R5938" s="485"/>
    </row>
    <row r="5939" spans="16:18">
      <c r="P5939" s="485"/>
      <c r="Q5939" s="485"/>
      <c r="R5939" s="485"/>
    </row>
    <row r="5940" spans="16:18">
      <c r="P5940" s="485"/>
      <c r="Q5940" s="485"/>
      <c r="R5940" s="485"/>
    </row>
    <row r="5941" spans="16:18">
      <c r="P5941" s="485"/>
      <c r="Q5941" s="485"/>
      <c r="R5941" s="485"/>
    </row>
    <row r="5942" spans="16:18">
      <c r="P5942" s="485"/>
      <c r="Q5942" s="485"/>
      <c r="R5942" s="485"/>
    </row>
    <row r="5943" spans="16:18">
      <c r="P5943" s="485"/>
      <c r="Q5943" s="485"/>
      <c r="R5943" s="485"/>
    </row>
    <row r="5944" spans="16:18">
      <c r="P5944" s="485"/>
      <c r="Q5944" s="485"/>
      <c r="R5944" s="485"/>
    </row>
    <row r="5945" spans="16:18">
      <c r="P5945" s="485"/>
      <c r="Q5945" s="485"/>
      <c r="R5945" s="485"/>
    </row>
    <row r="5946" spans="16:18">
      <c r="P5946" s="485"/>
      <c r="Q5946" s="485"/>
      <c r="R5946" s="485"/>
    </row>
    <row r="5947" spans="16:18">
      <c r="P5947" s="485"/>
      <c r="Q5947" s="485"/>
      <c r="R5947" s="485"/>
    </row>
    <row r="5948" spans="16:18">
      <c r="P5948" s="485"/>
      <c r="Q5948" s="485"/>
      <c r="R5948" s="485"/>
    </row>
    <row r="5949" spans="16:18">
      <c r="P5949" s="485"/>
      <c r="Q5949" s="485"/>
      <c r="R5949" s="485"/>
    </row>
    <row r="5950" spans="16:18">
      <c r="P5950" s="485"/>
      <c r="Q5950" s="485"/>
      <c r="R5950" s="485"/>
    </row>
    <row r="5951" spans="16:18">
      <c r="P5951" s="485"/>
      <c r="Q5951" s="485"/>
      <c r="R5951" s="485"/>
    </row>
    <row r="5952" spans="16:18">
      <c r="P5952" s="485"/>
      <c r="Q5952" s="485"/>
      <c r="R5952" s="485"/>
    </row>
    <row r="5953" spans="16:18">
      <c r="P5953" s="485"/>
      <c r="Q5953" s="485"/>
      <c r="R5953" s="485"/>
    </row>
    <row r="5954" spans="16:18">
      <c r="P5954" s="485"/>
      <c r="Q5954" s="485"/>
      <c r="R5954" s="485"/>
    </row>
    <row r="5955" spans="16:18">
      <c r="P5955" s="485"/>
      <c r="Q5955" s="485"/>
      <c r="R5955" s="485"/>
    </row>
    <row r="5956" spans="16:18">
      <c r="P5956" s="485"/>
      <c r="Q5956" s="485"/>
      <c r="R5956" s="485"/>
    </row>
    <row r="5957" spans="16:18">
      <c r="P5957" s="485"/>
      <c r="Q5957" s="485"/>
      <c r="R5957" s="485"/>
    </row>
    <row r="5958" spans="16:18">
      <c r="P5958" s="485"/>
      <c r="Q5958" s="485"/>
      <c r="R5958" s="485"/>
    </row>
    <row r="5959" spans="16:18">
      <c r="P5959" s="485"/>
      <c r="Q5959" s="485"/>
      <c r="R5959" s="485"/>
    </row>
    <row r="5960" spans="16:18">
      <c r="P5960" s="485"/>
      <c r="Q5960" s="485"/>
      <c r="R5960" s="485"/>
    </row>
    <row r="5961" spans="16:18">
      <c r="P5961" s="485"/>
      <c r="Q5961" s="485"/>
      <c r="R5961" s="485"/>
    </row>
    <row r="5962" spans="16:18">
      <c r="P5962" s="485"/>
      <c r="Q5962" s="485"/>
      <c r="R5962" s="485"/>
    </row>
    <row r="5963" spans="16:18">
      <c r="P5963" s="485"/>
      <c r="Q5963" s="485"/>
      <c r="R5963" s="485"/>
    </row>
    <row r="5964" spans="16:18">
      <c r="P5964" s="485"/>
      <c r="Q5964" s="485"/>
      <c r="R5964" s="485"/>
    </row>
    <row r="5965" spans="16:18">
      <c r="P5965" s="485"/>
      <c r="Q5965" s="485"/>
      <c r="R5965" s="485"/>
    </row>
    <row r="5966" spans="16:18">
      <c r="P5966" s="485"/>
      <c r="Q5966" s="485"/>
      <c r="R5966" s="485"/>
    </row>
    <row r="5967" spans="16:18">
      <c r="P5967" s="485"/>
      <c r="Q5967" s="485"/>
      <c r="R5967" s="485"/>
    </row>
    <row r="5968" spans="16:18">
      <c r="P5968" s="485"/>
      <c r="Q5968" s="485"/>
      <c r="R5968" s="485"/>
    </row>
    <row r="5969" spans="16:18">
      <c r="P5969" s="485"/>
      <c r="Q5969" s="485"/>
      <c r="R5969" s="485"/>
    </row>
    <row r="5970" spans="16:18">
      <c r="P5970" s="485"/>
      <c r="Q5970" s="485"/>
      <c r="R5970" s="485"/>
    </row>
    <row r="5971" spans="16:18">
      <c r="P5971" s="485"/>
      <c r="Q5971" s="485"/>
      <c r="R5971" s="485"/>
    </row>
    <row r="5972" spans="16:18">
      <c r="P5972" s="485"/>
      <c r="Q5972" s="485"/>
      <c r="R5972" s="485"/>
    </row>
    <row r="5973" spans="16:18">
      <c r="P5973" s="485"/>
      <c r="Q5973" s="485"/>
      <c r="R5973" s="485"/>
    </row>
    <row r="5974" spans="16:18">
      <c r="P5974" s="485"/>
      <c r="Q5974" s="485"/>
      <c r="R5974" s="485"/>
    </row>
    <row r="5975" spans="16:18">
      <c r="P5975" s="485"/>
      <c r="Q5975" s="485"/>
      <c r="R5975" s="485"/>
    </row>
    <row r="5976" spans="16:18">
      <c r="P5976" s="485"/>
      <c r="Q5976" s="485"/>
      <c r="R5976" s="485"/>
    </row>
    <row r="5977" spans="16:18">
      <c r="P5977" s="485"/>
      <c r="Q5977" s="485"/>
      <c r="R5977" s="485"/>
    </row>
    <row r="5978" spans="16:18">
      <c r="P5978" s="485"/>
      <c r="Q5978" s="485"/>
      <c r="R5978" s="485"/>
    </row>
    <row r="5979" spans="16:18">
      <c r="P5979" s="485"/>
      <c r="Q5979" s="485"/>
      <c r="R5979" s="485"/>
    </row>
    <row r="5980" spans="16:18">
      <c r="P5980" s="485"/>
      <c r="Q5980" s="485"/>
      <c r="R5980" s="485"/>
    </row>
    <row r="5981" spans="16:18">
      <c r="P5981" s="485"/>
      <c r="Q5981" s="485"/>
      <c r="R5981" s="485"/>
    </row>
    <row r="5982" spans="16:18">
      <c r="P5982" s="485"/>
      <c r="Q5982" s="485"/>
      <c r="R5982" s="485"/>
    </row>
    <row r="5983" spans="16:18">
      <c r="P5983" s="485"/>
      <c r="Q5983" s="485"/>
      <c r="R5983" s="485"/>
    </row>
    <row r="5984" spans="16:18">
      <c r="P5984" s="485"/>
      <c r="Q5984" s="485"/>
      <c r="R5984" s="485"/>
    </row>
    <row r="5985" spans="16:18">
      <c r="P5985" s="485"/>
      <c r="Q5985" s="485"/>
      <c r="R5985" s="485"/>
    </row>
    <row r="5986" spans="16:18">
      <c r="P5986" s="485"/>
      <c r="Q5986" s="485"/>
      <c r="R5986" s="485"/>
    </row>
    <row r="5987" spans="16:18">
      <c r="P5987" s="485"/>
      <c r="Q5987" s="485"/>
      <c r="R5987" s="485"/>
    </row>
    <row r="5988" spans="16:18">
      <c r="P5988" s="485"/>
      <c r="Q5988" s="485"/>
      <c r="R5988" s="485"/>
    </row>
    <row r="5989" spans="16:18">
      <c r="P5989" s="485"/>
      <c r="Q5989" s="485"/>
      <c r="R5989" s="485"/>
    </row>
    <row r="5990" spans="16:18">
      <c r="P5990" s="485"/>
      <c r="Q5990" s="485"/>
      <c r="R5990" s="485"/>
    </row>
    <row r="5991" spans="16:18">
      <c r="P5991" s="485"/>
      <c r="Q5991" s="485"/>
      <c r="R5991" s="485"/>
    </row>
    <row r="5992" spans="16:18">
      <c r="P5992" s="485"/>
      <c r="Q5992" s="485"/>
      <c r="R5992" s="485"/>
    </row>
    <row r="5993" spans="16:18">
      <c r="P5993" s="485"/>
      <c r="Q5993" s="485"/>
      <c r="R5993" s="485"/>
    </row>
    <row r="5994" spans="16:18">
      <c r="P5994" s="485"/>
      <c r="Q5994" s="485"/>
      <c r="R5994" s="485"/>
    </row>
    <row r="5995" spans="16:18">
      <c r="P5995" s="485"/>
      <c r="Q5995" s="485"/>
      <c r="R5995" s="485"/>
    </row>
    <row r="5996" spans="16:18">
      <c r="P5996" s="485"/>
      <c r="Q5996" s="485"/>
      <c r="R5996" s="485"/>
    </row>
    <row r="5997" spans="16:18">
      <c r="P5997" s="485"/>
      <c r="Q5997" s="485"/>
      <c r="R5997" s="485"/>
    </row>
    <row r="5998" spans="16:18">
      <c r="P5998" s="485"/>
      <c r="Q5998" s="485"/>
      <c r="R5998" s="485"/>
    </row>
    <row r="5999" spans="16:18">
      <c r="P5999" s="485"/>
      <c r="Q5999" s="485"/>
      <c r="R5999" s="485"/>
    </row>
    <row r="6000" spans="16:18">
      <c r="P6000" s="485"/>
      <c r="Q6000" s="485"/>
      <c r="R6000" s="485"/>
    </row>
    <row r="6001" spans="16:18">
      <c r="P6001" s="485"/>
      <c r="Q6001" s="485"/>
      <c r="R6001" s="485"/>
    </row>
    <row r="6002" spans="16:18">
      <c r="P6002" s="485"/>
      <c r="Q6002" s="485"/>
      <c r="R6002" s="485"/>
    </row>
    <row r="6003" spans="16:18">
      <c r="P6003" s="485"/>
      <c r="Q6003" s="485"/>
      <c r="R6003" s="485"/>
    </row>
    <row r="6004" spans="16:18">
      <c r="P6004" s="485"/>
      <c r="Q6004" s="485"/>
      <c r="R6004" s="485"/>
    </row>
    <row r="6005" spans="16:18">
      <c r="P6005" s="485"/>
      <c r="Q6005" s="485"/>
      <c r="R6005" s="485"/>
    </row>
    <row r="6006" spans="16:18">
      <c r="P6006" s="485"/>
      <c r="Q6006" s="485"/>
      <c r="R6006" s="485"/>
    </row>
    <row r="6007" spans="16:18">
      <c r="P6007" s="485"/>
      <c r="Q6007" s="485"/>
      <c r="R6007" s="485"/>
    </row>
    <row r="6008" spans="16:18">
      <c r="P6008" s="485"/>
      <c r="Q6008" s="485"/>
      <c r="R6008" s="485"/>
    </row>
    <row r="6009" spans="16:18">
      <c r="P6009" s="485"/>
      <c r="Q6009" s="485"/>
      <c r="R6009" s="485"/>
    </row>
    <row r="6010" spans="16:18">
      <c r="P6010" s="485"/>
      <c r="Q6010" s="485"/>
      <c r="R6010" s="485"/>
    </row>
    <row r="6011" spans="16:18">
      <c r="P6011" s="485"/>
      <c r="Q6011" s="485"/>
      <c r="R6011" s="485"/>
    </row>
    <row r="6012" spans="16:18">
      <c r="P6012" s="485"/>
      <c r="Q6012" s="485"/>
      <c r="R6012" s="485"/>
    </row>
    <row r="6013" spans="16:18">
      <c r="P6013" s="485"/>
      <c r="Q6013" s="485"/>
      <c r="R6013" s="485"/>
    </row>
    <row r="6014" spans="16:18">
      <c r="P6014" s="485"/>
      <c r="Q6014" s="485"/>
      <c r="R6014" s="485"/>
    </row>
    <row r="6015" spans="16:18">
      <c r="P6015" s="485"/>
      <c r="Q6015" s="485"/>
      <c r="R6015" s="485"/>
    </row>
    <row r="6016" spans="16:18">
      <c r="P6016" s="485"/>
      <c r="Q6016" s="485"/>
      <c r="R6016" s="485"/>
    </row>
    <row r="6017" spans="16:18">
      <c r="P6017" s="485"/>
      <c r="Q6017" s="485"/>
      <c r="R6017" s="485"/>
    </row>
    <row r="6018" spans="16:18">
      <c r="P6018" s="485"/>
      <c r="Q6018" s="485"/>
      <c r="R6018" s="485"/>
    </row>
    <row r="6019" spans="16:18">
      <c r="P6019" s="485"/>
      <c r="Q6019" s="485"/>
      <c r="R6019" s="485"/>
    </row>
    <row r="6020" spans="16:18">
      <c r="P6020" s="485"/>
      <c r="Q6020" s="485"/>
      <c r="R6020" s="485"/>
    </row>
    <row r="6021" spans="16:18">
      <c r="P6021" s="485"/>
      <c r="Q6021" s="485"/>
      <c r="R6021" s="485"/>
    </row>
    <row r="6022" spans="16:18">
      <c r="P6022" s="485"/>
      <c r="Q6022" s="485"/>
      <c r="R6022" s="485"/>
    </row>
    <row r="6023" spans="16:18">
      <c r="P6023" s="485"/>
      <c r="Q6023" s="485"/>
      <c r="R6023" s="485"/>
    </row>
    <row r="6024" spans="16:18">
      <c r="P6024" s="485"/>
      <c r="Q6024" s="485"/>
      <c r="R6024" s="485"/>
    </row>
    <row r="6025" spans="16:18">
      <c r="P6025" s="485"/>
      <c r="Q6025" s="485"/>
      <c r="R6025" s="485"/>
    </row>
    <row r="6026" spans="16:18">
      <c r="P6026" s="485"/>
      <c r="Q6026" s="485"/>
      <c r="R6026" s="485"/>
    </row>
    <row r="6027" spans="16:18">
      <c r="P6027" s="485"/>
      <c r="Q6027" s="485"/>
      <c r="R6027" s="485"/>
    </row>
    <row r="6028" spans="16:18">
      <c r="P6028" s="485"/>
      <c r="Q6028" s="485"/>
      <c r="R6028" s="485"/>
    </row>
    <row r="6029" spans="16:18">
      <c r="P6029" s="485"/>
      <c r="Q6029" s="485"/>
      <c r="R6029" s="485"/>
    </row>
    <row r="6030" spans="16:18">
      <c r="P6030" s="485"/>
      <c r="Q6030" s="485"/>
      <c r="R6030" s="485"/>
    </row>
    <row r="6031" spans="16:18">
      <c r="P6031" s="485"/>
      <c r="Q6031" s="485"/>
      <c r="R6031" s="485"/>
    </row>
    <row r="6032" spans="16:18">
      <c r="P6032" s="485"/>
      <c r="Q6032" s="485"/>
      <c r="R6032" s="485"/>
    </row>
    <row r="6033" spans="16:18">
      <c r="P6033" s="485"/>
      <c r="Q6033" s="485"/>
      <c r="R6033" s="485"/>
    </row>
    <row r="6034" spans="16:18">
      <c r="P6034" s="485"/>
      <c r="Q6034" s="485"/>
      <c r="R6034" s="485"/>
    </row>
    <row r="6035" spans="16:18">
      <c r="P6035" s="485"/>
      <c r="Q6035" s="485"/>
      <c r="R6035" s="485"/>
    </row>
    <row r="6036" spans="16:18">
      <c r="P6036" s="485"/>
      <c r="Q6036" s="485"/>
      <c r="R6036" s="485"/>
    </row>
    <row r="6037" spans="16:18">
      <c r="P6037" s="485"/>
      <c r="Q6037" s="485"/>
      <c r="R6037" s="485"/>
    </row>
    <row r="6038" spans="16:18">
      <c r="P6038" s="485"/>
      <c r="Q6038" s="485"/>
      <c r="R6038" s="485"/>
    </row>
    <row r="6039" spans="16:18">
      <c r="P6039" s="485"/>
      <c r="Q6039" s="485"/>
      <c r="R6039" s="485"/>
    </row>
    <row r="6040" spans="16:18">
      <c r="P6040" s="485"/>
      <c r="Q6040" s="485"/>
      <c r="R6040" s="485"/>
    </row>
    <row r="6041" spans="16:18">
      <c r="P6041" s="485"/>
      <c r="Q6041" s="485"/>
      <c r="R6041" s="485"/>
    </row>
    <row r="6042" spans="16:18">
      <c r="P6042" s="485"/>
      <c r="Q6042" s="485"/>
      <c r="R6042" s="485"/>
    </row>
    <row r="6043" spans="16:18">
      <c r="P6043" s="485"/>
      <c r="Q6043" s="485"/>
      <c r="R6043" s="485"/>
    </row>
    <row r="6044" spans="16:18">
      <c r="P6044" s="485"/>
      <c r="Q6044" s="485"/>
      <c r="R6044" s="485"/>
    </row>
    <row r="6045" spans="16:18">
      <c r="P6045" s="485"/>
      <c r="Q6045" s="485"/>
      <c r="R6045" s="485"/>
    </row>
    <row r="6046" spans="16:18">
      <c r="P6046" s="485"/>
      <c r="Q6046" s="485"/>
      <c r="R6046" s="485"/>
    </row>
    <row r="6047" spans="16:18">
      <c r="P6047" s="485"/>
      <c r="Q6047" s="485"/>
      <c r="R6047" s="485"/>
    </row>
    <row r="6048" spans="16:18">
      <c r="P6048" s="485"/>
      <c r="Q6048" s="485"/>
      <c r="R6048" s="485"/>
    </row>
    <row r="6049" spans="16:18">
      <c r="P6049" s="485"/>
      <c r="Q6049" s="485"/>
      <c r="R6049" s="485"/>
    </row>
    <row r="6050" spans="16:18">
      <c r="P6050" s="485"/>
      <c r="Q6050" s="485"/>
      <c r="R6050" s="485"/>
    </row>
    <row r="6051" spans="16:18">
      <c r="P6051" s="485"/>
      <c r="Q6051" s="485"/>
      <c r="R6051" s="485"/>
    </row>
    <row r="6052" spans="16:18">
      <c r="P6052" s="485"/>
      <c r="Q6052" s="485"/>
      <c r="R6052" s="485"/>
    </row>
    <row r="6053" spans="16:18">
      <c r="P6053" s="485"/>
      <c r="Q6053" s="485"/>
      <c r="R6053" s="485"/>
    </row>
    <row r="6054" spans="16:18">
      <c r="P6054" s="485"/>
      <c r="Q6054" s="485"/>
      <c r="R6054" s="485"/>
    </row>
    <row r="6055" spans="16:18">
      <c r="P6055" s="485"/>
      <c r="Q6055" s="485"/>
      <c r="R6055" s="485"/>
    </row>
    <row r="6056" spans="16:18">
      <c r="P6056" s="485"/>
      <c r="Q6056" s="485"/>
      <c r="R6056" s="485"/>
    </row>
    <row r="6057" spans="16:18">
      <c r="P6057" s="485"/>
      <c r="Q6057" s="485"/>
      <c r="R6057" s="485"/>
    </row>
    <row r="6058" spans="16:18">
      <c r="P6058" s="485"/>
      <c r="Q6058" s="485"/>
      <c r="R6058" s="485"/>
    </row>
    <row r="6059" spans="16:18">
      <c r="P6059" s="485"/>
      <c r="Q6059" s="485"/>
      <c r="R6059" s="485"/>
    </row>
    <row r="6060" spans="16:18">
      <c r="P6060" s="485"/>
      <c r="Q6060" s="485"/>
      <c r="R6060" s="485"/>
    </row>
    <row r="6061" spans="16:18">
      <c r="P6061" s="485"/>
      <c r="Q6061" s="485"/>
      <c r="R6061" s="485"/>
    </row>
    <row r="6062" spans="16:18">
      <c r="P6062" s="485"/>
      <c r="Q6062" s="485"/>
      <c r="R6062" s="485"/>
    </row>
    <row r="6063" spans="16:18">
      <c r="P6063" s="485"/>
      <c r="Q6063" s="485"/>
      <c r="R6063" s="485"/>
    </row>
    <row r="6064" spans="16:18">
      <c r="P6064" s="485"/>
      <c r="Q6064" s="485"/>
      <c r="R6064" s="485"/>
    </row>
    <row r="6065" spans="16:18">
      <c r="P6065" s="485"/>
      <c r="Q6065" s="485"/>
      <c r="R6065" s="485"/>
    </row>
    <row r="6066" spans="16:18">
      <c r="P6066" s="485"/>
      <c r="Q6066" s="485"/>
      <c r="R6066" s="485"/>
    </row>
    <row r="6067" spans="16:18">
      <c r="P6067" s="485"/>
      <c r="Q6067" s="485"/>
      <c r="R6067" s="485"/>
    </row>
    <row r="6068" spans="16:18">
      <c r="P6068" s="485"/>
      <c r="Q6068" s="485"/>
      <c r="R6068" s="485"/>
    </row>
    <row r="6069" spans="16:18">
      <c r="P6069" s="485"/>
      <c r="Q6069" s="485"/>
      <c r="R6069" s="485"/>
    </row>
    <row r="6070" spans="16:18">
      <c r="P6070" s="485"/>
      <c r="Q6070" s="485"/>
      <c r="R6070" s="485"/>
    </row>
    <row r="6071" spans="16:18">
      <c r="P6071" s="485"/>
      <c r="Q6071" s="485"/>
      <c r="R6071" s="485"/>
    </row>
    <row r="6072" spans="16:18">
      <c r="P6072" s="485"/>
      <c r="Q6072" s="485"/>
      <c r="R6072" s="485"/>
    </row>
    <row r="6073" spans="16:18">
      <c r="P6073" s="485"/>
      <c r="Q6073" s="485"/>
      <c r="R6073" s="485"/>
    </row>
    <row r="6074" spans="16:18">
      <c r="P6074" s="485"/>
      <c r="Q6074" s="485"/>
      <c r="R6074" s="485"/>
    </row>
    <row r="6075" spans="16:18">
      <c r="P6075" s="485"/>
      <c r="Q6075" s="485"/>
      <c r="R6075" s="485"/>
    </row>
    <row r="6076" spans="16:18">
      <c r="P6076" s="485"/>
      <c r="Q6076" s="485"/>
      <c r="R6076" s="485"/>
    </row>
    <row r="6077" spans="16:18">
      <c r="P6077" s="485"/>
      <c r="Q6077" s="485"/>
      <c r="R6077" s="485"/>
    </row>
    <row r="6078" spans="16:18">
      <c r="P6078" s="485"/>
      <c r="Q6078" s="485"/>
      <c r="R6078" s="485"/>
    </row>
    <row r="6079" spans="16:18">
      <c r="P6079" s="485"/>
      <c r="Q6079" s="485"/>
      <c r="R6079" s="485"/>
    </row>
    <row r="6080" spans="16:18">
      <c r="P6080" s="485"/>
      <c r="Q6080" s="485"/>
      <c r="R6080" s="485"/>
    </row>
    <row r="6081" spans="16:18">
      <c r="P6081" s="485"/>
      <c r="Q6081" s="485"/>
      <c r="R6081" s="485"/>
    </row>
    <row r="6082" spans="16:18">
      <c r="P6082" s="485"/>
      <c r="Q6082" s="485"/>
      <c r="R6082" s="485"/>
    </row>
    <row r="6083" spans="16:18">
      <c r="P6083" s="485"/>
      <c r="Q6083" s="485"/>
      <c r="R6083" s="485"/>
    </row>
    <row r="6084" spans="16:18">
      <c r="P6084" s="485"/>
      <c r="Q6084" s="485"/>
      <c r="R6084" s="485"/>
    </row>
    <row r="6085" spans="16:18">
      <c r="P6085" s="485"/>
      <c r="Q6085" s="485"/>
      <c r="R6085" s="485"/>
    </row>
    <row r="6086" spans="16:18">
      <c r="P6086" s="485"/>
      <c r="Q6086" s="485"/>
      <c r="R6086" s="485"/>
    </row>
    <row r="6087" spans="16:18">
      <c r="P6087" s="485"/>
      <c r="Q6087" s="485"/>
      <c r="R6087" s="485"/>
    </row>
    <row r="6088" spans="16:18">
      <c r="P6088" s="485"/>
      <c r="Q6088" s="485"/>
      <c r="R6088" s="485"/>
    </row>
    <row r="6089" spans="16:18">
      <c r="P6089" s="485"/>
      <c r="Q6089" s="485"/>
      <c r="R6089" s="485"/>
    </row>
    <row r="6090" spans="16:18">
      <c r="P6090" s="485"/>
      <c r="Q6090" s="485"/>
      <c r="R6090" s="485"/>
    </row>
    <row r="6091" spans="16:18">
      <c r="P6091" s="485"/>
      <c r="Q6091" s="485"/>
      <c r="R6091" s="485"/>
    </row>
    <row r="6092" spans="16:18">
      <c r="P6092" s="485"/>
      <c r="Q6092" s="485"/>
      <c r="R6092" s="485"/>
    </row>
    <row r="6093" spans="16:18">
      <c r="P6093" s="485"/>
      <c r="Q6093" s="485"/>
      <c r="R6093" s="485"/>
    </row>
    <row r="6094" spans="16:18">
      <c r="P6094" s="485"/>
      <c r="Q6094" s="485"/>
      <c r="R6094" s="485"/>
    </row>
    <row r="6095" spans="16:18">
      <c r="P6095" s="485"/>
      <c r="Q6095" s="485"/>
      <c r="R6095" s="485"/>
    </row>
    <row r="6096" spans="16:18">
      <c r="P6096" s="485"/>
      <c r="Q6096" s="485"/>
      <c r="R6096" s="485"/>
    </row>
    <row r="6097" spans="16:18">
      <c r="P6097" s="485"/>
      <c r="Q6097" s="485"/>
      <c r="R6097" s="485"/>
    </row>
    <row r="6098" spans="16:18">
      <c r="P6098" s="485"/>
      <c r="Q6098" s="485"/>
      <c r="R6098" s="485"/>
    </row>
    <row r="6099" spans="16:18">
      <c r="P6099" s="485"/>
      <c r="Q6099" s="485"/>
      <c r="R6099" s="485"/>
    </row>
    <row r="6100" spans="16:18">
      <c r="P6100" s="485"/>
      <c r="Q6100" s="485"/>
      <c r="R6100" s="485"/>
    </row>
    <row r="6101" spans="16:18">
      <c r="P6101" s="485"/>
      <c r="Q6101" s="485"/>
      <c r="R6101" s="485"/>
    </row>
    <row r="6102" spans="16:18">
      <c r="P6102" s="485"/>
      <c r="Q6102" s="485"/>
      <c r="R6102" s="485"/>
    </row>
    <row r="6103" spans="16:18">
      <c r="P6103" s="485"/>
      <c r="Q6103" s="485"/>
      <c r="R6103" s="485"/>
    </row>
    <row r="6104" spans="16:18">
      <c r="P6104" s="485"/>
      <c r="Q6104" s="485"/>
      <c r="R6104" s="485"/>
    </row>
    <row r="6105" spans="16:18">
      <c r="P6105" s="485"/>
      <c r="Q6105" s="485"/>
      <c r="R6105" s="485"/>
    </row>
    <row r="6106" spans="16:18">
      <c r="P6106" s="485"/>
      <c r="Q6106" s="485"/>
      <c r="R6106" s="485"/>
    </row>
    <row r="6107" spans="16:18">
      <c r="P6107" s="485"/>
      <c r="Q6107" s="485"/>
      <c r="R6107" s="485"/>
    </row>
    <row r="6108" spans="16:18">
      <c r="P6108" s="485"/>
      <c r="Q6108" s="485"/>
      <c r="R6108" s="485"/>
    </row>
    <row r="6109" spans="16:18">
      <c r="P6109" s="485"/>
      <c r="Q6109" s="485"/>
      <c r="R6109" s="485"/>
    </row>
    <row r="6110" spans="16:18">
      <c r="P6110" s="485"/>
      <c r="Q6110" s="485"/>
      <c r="R6110" s="485"/>
    </row>
    <row r="6111" spans="16:18">
      <c r="P6111" s="485"/>
      <c r="Q6111" s="485"/>
      <c r="R6111" s="485"/>
    </row>
    <row r="6112" spans="16:18">
      <c r="P6112" s="485"/>
      <c r="Q6112" s="485"/>
      <c r="R6112" s="485"/>
    </row>
    <row r="6113" spans="16:18">
      <c r="P6113" s="485"/>
      <c r="Q6113" s="485"/>
      <c r="R6113" s="485"/>
    </row>
    <row r="6114" spans="16:18">
      <c r="P6114" s="485"/>
      <c r="Q6114" s="485"/>
      <c r="R6114" s="485"/>
    </row>
    <row r="6115" spans="16:18">
      <c r="P6115" s="485"/>
      <c r="Q6115" s="485"/>
      <c r="R6115" s="485"/>
    </row>
    <row r="6116" spans="16:18">
      <c r="P6116" s="485"/>
      <c r="Q6116" s="485"/>
      <c r="R6116" s="485"/>
    </row>
    <row r="6117" spans="16:18">
      <c r="P6117" s="485"/>
      <c r="Q6117" s="485"/>
      <c r="R6117" s="485"/>
    </row>
    <row r="6118" spans="16:18">
      <c r="P6118" s="485"/>
      <c r="Q6118" s="485"/>
      <c r="R6118" s="485"/>
    </row>
    <row r="6119" spans="16:18">
      <c r="P6119" s="485"/>
      <c r="Q6119" s="485"/>
      <c r="R6119" s="485"/>
    </row>
    <row r="6120" spans="16:18">
      <c r="P6120" s="485"/>
      <c r="Q6120" s="485"/>
      <c r="R6120" s="485"/>
    </row>
    <row r="6121" spans="16:18">
      <c r="P6121" s="485"/>
      <c r="Q6121" s="485"/>
      <c r="R6121" s="485"/>
    </row>
    <row r="6122" spans="16:18">
      <c r="P6122" s="485"/>
      <c r="Q6122" s="485"/>
      <c r="R6122" s="485"/>
    </row>
    <row r="6123" spans="16:18">
      <c r="P6123" s="485"/>
      <c r="Q6123" s="485"/>
      <c r="R6123" s="485"/>
    </row>
    <row r="6124" spans="16:18">
      <c r="P6124" s="485"/>
      <c r="Q6124" s="485"/>
      <c r="R6124" s="485"/>
    </row>
    <row r="6125" spans="16:18">
      <c r="P6125" s="485"/>
      <c r="Q6125" s="485"/>
      <c r="R6125" s="485"/>
    </row>
    <row r="6126" spans="16:18">
      <c r="P6126" s="485"/>
      <c r="Q6126" s="485"/>
      <c r="R6126" s="485"/>
    </row>
    <row r="6127" spans="16:18">
      <c r="P6127" s="485"/>
      <c r="Q6127" s="485"/>
      <c r="R6127" s="485"/>
    </row>
    <row r="6128" spans="16:18">
      <c r="P6128" s="485"/>
      <c r="Q6128" s="485"/>
      <c r="R6128" s="485"/>
    </row>
    <row r="6129" spans="16:18">
      <c r="P6129" s="485"/>
      <c r="Q6129" s="485"/>
      <c r="R6129" s="485"/>
    </row>
    <row r="6130" spans="16:18">
      <c r="P6130" s="485"/>
      <c r="Q6130" s="485"/>
      <c r="R6130" s="485"/>
    </row>
    <row r="6131" spans="16:18">
      <c r="P6131" s="485"/>
      <c r="Q6131" s="485"/>
      <c r="R6131" s="485"/>
    </row>
    <row r="6132" spans="16:18">
      <c r="P6132" s="485"/>
      <c r="Q6132" s="485"/>
      <c r="R6132" s="485"/>
    </row>
    <row r="6133" spans="16:18">
      <c r="P6133" s="485"/>
      <c r="Q6133" s="485"/>
      <c r="R6133" s="485"/>
    </row>
    <row r="6134" spans="16:18">
      <c r="P6134" s="485"/>
      <c r="Q6134" s="485"/>
      <c r="R6134" s="485"/>
    </row>
    <row r="6135" spans="16:18">
      <c r="P6135" s="485"/>
      <c r="Q6135" s="485"/>
      <c r="R6135" s="485"/>
    </row>
    <row r="6136" spans="16:18">
      <c r="P6136" s="485"/>
      <c r="Q6136" s="485"/>
      <c r="R6136" s="485"/>
    </row>
    <row r="6137" spans="16:18">
      <c r="P6137" s="485"/>
      <c r="Q6137" s="485"/>
      <c r="R6137" s="485"/>
    </row>
    <row r="6138" spans="16:18">
      <c r="P6138" s="485"/>
      <c r="Q6138" s="485"/>
      <c r="R6138" s="485"/>
    </row>
    <row r="6139" spans="16:18">
      <c r="P6139" s="485"/>
      <c r="Q6139" s="485"/>
      <c r="R6139" s="485"/>
    </row>
    <row r="6140" spans="16:18">
      <c r="P6140" s="485"/>
      <c r="Q6140" s="485"/>
      <c r="R6140" s="485"/>
    </row>
    <row r="6141" spans="16:18">
      <c r="P6141" s="485"/>
      <c r="Q6141" s="485"/>
      <c r="R6141" s="485"/>
    </row>
    <row r="6142" spans="16:18">
      <c r="P6142" s="485"/>
      <c r="Q6142" s="485"/>
      <c r="R6142" s="485"/>
    </row>
    <row r="6143" spans="16:18">
      <c r="P6143" s="485"/>
      <c r="Q6143" s="485"/>
      <c r="R6143" s="485"/>
    </row>
    <row r="6144" spans="16:18">
      <c r="P6144" s="485"/>
      <c r="Q6144" s="485"/>
      <c r="R6144" s="485"/>
    </row>
    <row r="6145" spans="16:18">
      <c r="P6145" s="485"/>
      <c r="Q6145" s="485"/>
      <c r="R6145" s="485"/>
    </row>
    <row r="6146" spans="16:18">
      <c r="P6146" s="485"/>
      <c r="Q6146" s="485"/>
      <c r="R6146" s="485"/>
    </row>
    <row r="6147" spans="16:18">
      <c r="P6147" s="485"/>
      <c r="Q6147" s="485"/>
      <c r="R6147" s="485"/>
    </row>
    <row r="6148" spans="16:18">
      <c r="P6148" s="485"/>
      <c r="Q6148" s="485"/>
      <c r="R6148" s="485"/>
    </row>
    <row r="6149" spans="16:18">
      <c r="P6149" s="485"/>
      <c r="Q6149" s="485"/>
      <c r="R6149" s="485"/>
    </row>
    <row r="6150" spans="16:18">
      <c r="P6150" s="485"/>
      <c r="Q6150" s="485"/>
      <c r="R6150" s="485"/>
    </row>
    <row r="6151" spans="16:18">
      <c r="P6151" s="485"/>
      <c r="Q6151" s="485"/>
      <c r="R6151" s="485"/>
    </row>
    <row r="6152" spans="16:18">
      <c r="P6152" s="485"/>
      <c r="Q6152" s="485"/>
      <c r="R6152" s="485"/>
    </row>
    <row r="6153" spans="16:18">
      <c r="P6153" s="485"/>
      <c r="Q6153" s="485"/>
      <c r="R6153" s="485"/>
    </row>
    <row r="6154" spans="16:18">
      <c r="P6154" s="485"/>
      <c r="Q6154" s="485"/>
      <c r="R6154" s="485"/>
    </row>
    <row r="6155" spans="16:18">
      <c r="P6155" s="485"/>
      <c r="Q6155" s="485"/>
      <c r="R6155" s="485"/>
    </row>
    <row r="6156" spans="16:18">
      <c r="P6156" s="485"/>
      <c r="Q6156" s="485"/>
      <c r="R6156" s="485"/>
    </row>
    <row r="6157" spans="16:18">
      <c r="P6157" s="485"/>
      <c r="Q6157" s="485"/>
      <c r="R6157" s="485"/>
    </row>
    <row r="6158" spans="16:18">
      <c r="P6158" s="485"/>
      <c r="Q6158" s="485"/>
      <c r="R6158" s="485"/>
    </row>
    <row r="6159" spans="16:18">
      <c r="P6159" s="485"/>
      <c r="Q6159" s="485"/>
      <c r="R6159" s="485"/>
    </row>
    <row r="6160" spans="16:18">
      <c r="P6160" s="485"/>
      <c r="Q6160" s="485"/>
      <c r="R6160" s="485"/>
    </row>
    <row r="6161" spans="16:18">
      <c r="P6161" s="485"/>
      <c r="Q6161" s="485"/>
      <c r="R6161" s="485"/>
    </row>
    <row r="6162" spans="16:18">
      <c r="P6162" s="485"/>
      <c r="Q6162" s="485"/>
      <c r="R6162" s="485"/>
    </row>
    <row r="6163" spans="16:18">
      <c r="P6163" s="485"/>
      <c r="Q6163" s="485"/>
      <c r="R6163" s="485"/>
    </row>
    <row r="6164" spans="16:18">
      <c r="P6164" s="485"/>
      <c r="Q6164" s="485"/>
      <c r="R6164" s="485"/>
    </row>
    <row r="6165" spans="16:18">
      <c r="P6165" s="485"/>
      <c r="Q6165" s="485"/>
      <c r="R6165" s="485"/>
    </row>
    <row r="6166" spans="16:18">
      <c r="P6166" s="485"/>
      <c r="Q6166" s="485"/>
      <c r="R6166" s="485"/>
    </row>
    <row r="6167" spans="16:18">
      <c r="P6167" s="485"/>
      <c r="Q6167" s="485"/>
      <c r="R6167" s="485"/>
    </row>
    <row r="6168" spans="16:18">
      <c r="P6168" s="485"/>
      <c r="Q6168" s="485"/>
      <c r="R6168" s="485"/>
    </row>
    <row r="6169" spans="16:18">
      <c r="P6169" s="485"/>
      <c r="Q6169" s="485"/>
      <c r="R6169" s="485"/>
    </row>
    <row r="6170" spans="16:18">
      <c r="P6170" s="485"/>
      <c r="Q6170" s="485"/>
      <c r="R6170" s="485"/>
    </row>
    <row r="6171" spans="16:18">
      <c r="P6171" s="485"/>
      <c r="Q6171" s="485"/>
      <c r="R6171" s="485"/>
    </row>
    <row r="6172" spans="16:18">
      <c r="P6172" s="485"/>
      <c r="Q6172" s="485"/>
      <c r="R6172" s="485"/>
    </row>
    <row r="6173" spans="16:18">
      <c r="P6173" s="485"/>
      <c r="Q6173" s="485"/>
      <c r="R6173" s="485"/>
    </row>
    <row r="6174" spans="16:18">
      <c r="P6174" s="485"/>
      <c r="Q6174" s="485"/>
      <c r="R6174" s="485"/>
    </row>
    <row r="6175" spans="16:18">
      <c r="P6175" s="485"/>
      <c r="Q6175" s="485"/>
      <c r="R6175" s="485"/>
    </row>
    <row r="6176" spans="16:18">
      <c r="P6176" s="485"/>
      <c r="Q6176" s="485"/>
      <c r="R6176" s="485"/>
    </row>
    <row r="6177" spans="16:18">
      <c r="P6177" s="485"/>
      <c r="Q6177" s="485"/>
      <c r="R6177" s="485"/>
    </row>
    <row r="6178" spans="16:18">
      <c r="P6178" s="485"/>
      <c r="Q6178" s="485"/>
      <c r="R6178" s="485"/>
    </row>
    <row r="6179" spans="16:18">
      <c r="P6179" s="485"/>
      <c r="Q6179" s="485"/>
      <c r="R6179" s="485"/>
    </row>
    <row r="6180" spans="16:18">
      <c r="P6180" s="485"/>
      <c r="Q6180" s="485"/>
      <c r="R6180" s="485"/>
    </row>
    <row r="6181" spans="16:18">
      <c r="P6181" s="485"/>
      <c r="Q6181" s="485"/>
      <c r="R6181" s="485"/>
    </row>
    <row r="6182" spans="16:18">
      <c r="P6182" s="485"/>
      <c r="Q6182" s="485"/>
      <c r="R6182" s="485"/>
    </row>
    <row r="6183" spans="16:18">
      <c r="P6183" s="485"/>
      <c r="Q6183" s="485"/>
      <c r="R6183" s="485"/>
    </row>
    <row r="6184" spans="16:18">
      <c r="P6184" s="485"/>
      <c r="Q6184" s="485"/>
      <c r="R6184" s="485"/>
    </row>
    <row r="6185" spans="16:18">
      <c r="P6185" s="485"/>
      <c r="Q6185" s="485"/>
      <c r="R6185" s="485"/>
    </row>
    <row r="6186" spans="16:18">
      <c r="P6186" s="485"/>
      <c r="Q6186" s="485"/>
      <c r="R6186" s="485"/>
    </row>
    <row r="6187" spans="16:18">
      <c r="P6187" s="485"/>
      <c r="Q6187" s="485"/>
      <c r="R6187" s="485"/>
    </row>
    <row r="6188" spans="16:18">
      <c r="P6188" s="485"/>
      <c r="Q6188" s="485"/>
      <c r="R6188" s="485"/>
    </row>
    <row r="6189" spans="16:18">
      <c r="P6189" s="485"/>
      <c r="Q6189" s="485"/>
      <c r="R6189" s="485"/>
    </row>
    <row r="6190" spans="16:18">
      <c r="P6190" s="485"/>
      <c r="Q6190" s="485"/>
      <c r="R6190" s="485"/>
    </row>
    <row r="6191" spans="16:18">
      <c r="P6191" s="485"/>
      <c r="Q6191" s="485"/>
      <c r="R6191" s="485"/>
    </row>
    <row r="6192" spans="16:18">
      <c r="P6192" s="485"/>
      <c r="Q6192" s="485"/>
      <c r="R6192" s="485"/>
    </row>
    <row r="6193" spans="16:18">
      <c r="P6193" s="485"/>
      <c r="Q6193" s="485"/>
      <c r="R6193" s="485"/>
    </row>
    <row r="6194" spans="16:18">
      <c r="P6194" s="485"/>
      <c r="Q6194" s="485"/>
      <c r="R6194" s="485"/>
    </row>
    <row r="6195" spans="16:18">
      <c r="P6195" s="485"/>
      <c r="Q6195" s="485"/>
      <c r="R6195" s="485"/>
    </row>
    <row r="6196" spans="16:18">
      <c r="P6196" s="485"/>
      <c r="Q6196" s="485"/>
      <c r="R6196" s="485"/>
    </row>
    <row r="6197" spans="16:18">
      <c r="P6197" s="485"/>
      <c r="Q6197" s="485"/>
      <c r="R6197" s="485"/>
    </row>
    <row r="6198" spans="16:18">
      <c r="P6198" s="485"/>
      <c r="Q6198" s="485"/>
      <c r="R6198" s="485"/>
    </row>
    <row r="6199" spans="16:18">
      <c r="P6199" s="485"/>
      <c r="Q6199" s="485"/>
      <c r="R6199" s="485"/>
    </row>
    <row r="6200" spans="16:18">
      <c r="P6200" s="485"/>
      <c r="Q6200" s="485"/>
      <c r="R6200" s="485"/>
    </row>
    <row r="6201" spans="16:18">
      <c r="P6201" s="485"/>
      <c r="Q6201" s="485"/>
      <c r="R6201" s="485"/>
    </row>
    <row r="6202" spans="16:18">
      <c r="P6202" s="485"/>
      <c r="Q6202" s="485"/>
      <c r="R6202" s="485"/>
    </row>
    <row r="6203" spans="16:18">
      <c r="P6203" s="485"/>
      <c r="Q6203" s="485"/>
      <c r="R6203" s="485"/>
    </row>
    <row r="6204" spans="16:18">
      <c r="P6204" s="485"/>
      <c r="Q6204" s="485"/>
      <c r="R6204" s="485"/>
    </row>
    <row r="6205" spans="16:18">
      <c r="P6205" s="485"/>
      <c r="Q6205" s="485"/>
      <c r="R6205" s="485"/>
    </row>
    <row r="6206" spans="16:18">
      <c r="P6206" s="485"/>
      <c r="Q6206" s="485"/>
      <c r="R6206" s="485"/>
    </row>
    <row r="6207" spans="16:18">
      <c r="P6207" s="485"/>
      <c r="Q6207" s="485"/>
      <c r="R6207" s="485"/>
    </row>
    <row r="6208" spans="16:18">
      <c r="P6208" s="485"/>
      <c r="Q6208" s="485"/>
      <c r="R6208" s="485"/>
    </row>
    <row r="6209" spans="16:18">
      <c r="P6209" s="485"/>
      <c r="Q6209" s="485"/>
      <c r="R6209" s="485"/>
    </row>
    <row r="6210" spans="16:18">
      <c r="P6210" s="485"/>
      <c r="Q6210" s="485"/>
      <c r="R6210" s="485"/>
    </row>
    <row r="6211" spans="16:18">
      <c r="P6211" s="485"/>
      <c r="Q6211" s="485"/>
      <c r="R6211" s="485"/>
    </row>
    <row r="6212" spans="16:18">
      <c r="P6212" s="485"/>
      <c r="Q6212" s="485"/>
      <c r="R6212" s="485"/>
    </row>
    <row r="6213" spans="16:18">
      <c r="P6213" s="485"/>
      <c r="Q6213" s="485"/>
      <c r="R6213" s="485"/>
    </row>
    <row r="6214" spans="16:18">
      <c r="P6214" s="485"/>
      <c r="Q6214" s="485"/>
      <c r="R6214" s="485"/>
    </row>
    <row r="6215" spans="16:18">
      <c r="P6215" s="485"/>
      <c r="Q6215" s="485"/>
      <c r="R6215" s="485"/>
    </row>
    <row r="6216" spans="16:18">
      <c r="P6216" s="485"/>
      <c r="Q6216" s="485"/>
      <c r="R6216" s="485"/>
    </row>
    <row r="6217" spans="16:18">
      <c r="P6217" s="485"/>
      <c r="Q6217" s="485"/>
      <c r="R6217" s="485"/>
    </row>
    <row r="6218" spans="16:18">
      <c r="P6218" s="485"/>
      <c r="Q6218" s="485"/>
      <c r="R6218" s="485"/>
    </row>
    <row r="6219" spans="16:18">
      <c r="P6219" s="485"/>
      <c r="Q6219" s="485"/>
      <c r="R6219" s="485"/>
    </row>
    <row r="6220" spans="16:18">
      <c r="P6220" s="485"/>
      <c r="Q6220" s="485"/>
      <c r="R6220" s="485"/>
    </row>
    <row r="6221" spans="16:18">
      <c r="P6221" s="485"/>
      <c r="Q6221" s="485"/>
      <c r="R6221" s="485"/>
    </row>
    <row r="6222" spans="16:18">
      <c r="P6222" s="485"/>
      <c r="Q6222" s="485"/>
      <c r="R6222" s="485"/>
    </row>
    <row r="6223" spans="16:18">
      <c r="P6223" s="485"/>
      <c r="Q6223" s="485"/>
      <c r="R6223" s="485"/>
    </row>
    <row r="6224" spans="16:18">
      <c r="P6224" s="485"/>
      <c r="Q6224" s="485"/>
      <c r="R6224" s="485"/>
    </row>
    <row r="6225" spans="16:18">
      <c r="P6225" s="485"/>
      <c r="Q6225" s="485"/>
      <c r="R6225" s="485"/>
    </row>
    <row r="6226" spans="16:18">
      <c r="P6226" s="485"/>
      <c r="Q6226" s="485"/>
      <c r="R6226" s="485"/>
    </row>
    <row r="6227" spans="16:18">
      <c r="P6227" s="485"/>
      <c r="Q6227" s="485"/>
      <c r="R6227" s="485"/>
    </row>
    <row r="6228" spans="16:18">
      <c r="P6228" s="485"/>
      <c r="Q6228" s="485"/>
      <c r="R6228" s="485"/>
    </row>
    <row r="6229" spans="16:18">
      <c r="P6229" s="485"/>
      <c r="Q6229" s="485"/>
      <c r="R6229" s="485"/>
    </row>
    <row r="6230" spans="16:18">
      <c r="P6230" s="485"/>
      <c r="Q6230" s="485"/>
      <c r="R6230" s="485"/>
    </row>
    <row r="6231" spans="16:18">
      <c r="P6231" s="485"/>
      <c r="Q6231" s="485"/>
      <c r="R6231" s="485"/>
    </row>
    <row r="6232" spans="16:18">
      <c r="P6232" s="485"/>
      <c r="Q6232" s="485"/>
      <c r="R6232" s="485"/>
    </row>
    <row r="6233" spans="16:18">
      <c r="P6233" s="485"/>
      <c r="Q6233" s="485"/>
      <c r="R6233" s="485"/>
    </row>
    <row r="6234" spans="16:18">
      <c r="P6234" s="485"/>
      <c r="Q6234" s="485"/>
      <c r="R6234" s="485"/>
    </row>
    <row r="6235" spans="16:18">
      <c r="P6235" s="485"/>
      <c r="Q6235" s="485"/>
      <c r="R6235" s="485"/>
    </row>
    <row r="6236" spans="16:18">
      <c r="P6236" s="485"/>
      <c r="Q6236" s="485"/>
      <c r="R6236" s="485"/>
    </row>
    <row r="6237" spans="16:18">
      <c r="P6237" s="485"/>
      <c r="Q6237" s="485"/>
      <c r="R6237" s="485"/>
    </row>
    <row r="6238" spans="16:18">
      <c r="P6238" s="485"/>
      <c r="Q6238" s="485"/>
      <c r="R6238" s="485"/>
    </row>
    <row r="6239" spans="16:18">
      <c r="P6239" s="485"/>
      <c r="Q6239" s="485"/>
      <c r="R6239" s="485"/>
    </row>
    <row r="6240" spans="16:18">
      <c r="P6240" s="485"/>
      <c r="Q6240" s="485"/>
      <c r="R6240" s="485"/>
    </row>
    <row r="6241" spans="16:18">
      <c r="P6241" s="485"/>
      <c r="Q6241" s="485"/>
      <c r="R6241" s="485"/>
    </row>
    <row r="6242" spans="16:18">
      <c r="P6242" s="485"/>
      <c r="Q6242" s="485"/>
      <c r="R6242" s="485"/>
    </row>
    <row r="6243" spans="16:18">
      <c r="P6243" s="485"/>
      <c r="Q6243" s="485"/>
      <c r="R6243" s="485"/>
    </row>
    <row r="6244" spans="16:18">
      <c r="P6244" s="485"/>
      <c r="Q6244" s="485"/>
      <c r="R6244" s="485"/>
    </row>
    <row r="6245" spans="16:18">
      <c r="P6245" s="485"/>
      <c r="Q6245" s="485"/>
      <c r="R6245" s="485"/>
    </row>
    <row r="6246" spans="16:18">
      <c r="P6246" s="485"/>
      <c r="Q6246" s="485"/>
      <c r="R6246" s="485"/>
    </row>
    <row r="6247" spans="16:18">
      <c r="P6247" s="485"/>
      <c r="Q6247" s="485"/>
      <c r="R6247" s="485"/>
    </row>
    <row r="6248" spans="16:18">
      <c r="P6248" s="485"/>
      <c r="Q6248" s="485"/>
      <c r="R6248" s="485"/>
    </row>
    <row r="6249" spans="16:18">
      <c r="P6249" s="485"/>
      <c r="Q6249" s="485"/>
      <c r="R6249" s="485"/>
    </row>
    <row r="6250" spans="16:18">
      <c r="P6250" s="485"/>
      <c r="Q6250" s="485"/>
      <c r="R6250" s="485"/>
    </row>
    <row r="6251" spans="16:18">
      <c r="P6251" s="485"/>
      <c r="Q6251" s="485"/>
      <c r="R6251" s="485"/>
    </row>
    <row r="6252" spans="16:18">
      <c r="P6252" s="485"/>
      <c r="Q6252" s="485"/>
      <c r="R6252" s="485"/>
    </row>
    <row r="6253" spans="16:18">
      <c r="P6253" s="485"/>
      <c r="Q6253" s="485"/>
      <c r="R6253" s="485"/>
    </row>
    <row r="6254" spans="16:18">
      <c r="P6254" s="485"/>
      <c r="Q6254" s="485"/>
      <c r="R6254" s="485"/>
    </row>
    <row r="6255" spans="16:18">
      <c r="P6255" s="485"/>
      <c r="Q6255" s="485"/>
      <c r="R6255" s="485"/>
    </row>
    <row r="6256" spans="16:18">
      <c r="P6256" s="485"/>
      <c r="Q6256" s="485"/>
      <c r="R6256" s="485"/>
    </row>
    <row r="6257" spans="16:18">
      <c r="P6257" s="485"/>
      <c r="Q6257" s="485"/>
      <c r="R6257" s="485"/>
    </row>
    <row r="6258" spans="16:18">
      <c r="P6258" s="485"/>
      <c r="Q6258" s="485"/>
      <c r="R6258" s="485"/>
    </row>
    <row r="6259" spans="16:18">
      <c r="P6259" s="485"/>
      <c r="Q6259" s="485"/>
      <c r="R6259" s="485"/>
    </row>
    <row r="6260" spans="16:18">
      <c r="P6260" s="485"/>
      <c r="Q6260" s="485"/>
      <c r="R6260" s="485"/>
    </row>
    <row r="6261" spans="16:18">
      <c r="P6261" s="485"/>
      <c r="Q6261" s="485"/>
      <c r="R6261" s="485"/>
    </row>
    <row r="6262" spans="16:18">
      <c r="P6262" s="485"/>
      <c r="Q6262" s="485"/>
      <c r="R6262" s="485"/>
    </row>
    <row r="6263" spans="16:18">
      <c r="P6263" s="485"/>
      <c r="Q6263" s="485"/>
      <c r="R6263" s="485"/>
    </row>
    <row r="6264" spans="16:18">
      <c r="P6264" s="485"/>
      <c r="Q6264" s="485"/>
      <c r="R6264" s="485"/>
    </row>
    <row r="6265" spans="16:18">
      <c r="P6265" s="485"/>
      <c r="Q6265" s="485"/>
      <c r="R6265" s="485"/>
    </row>
    <row r="6266" spans="16:18">
      <c r="P6266" s="485"/>
      <c r="Q6266" s="485"/>
      <c r="R6266" s="485"/>
    </row>
    <row r="6267" spans="16:18">
      <c r="P6267" s="485"/>
      <c r="Q6267" s="485"/>
      <c r="R6267" s="485"/>
    </row>
    <row r="6268" spans="16:18">
      <c r="P6268" s="485"/>
      <c r="Q6268" s="485"/>
      <c r="R6268" s="485"/>
    </row>
    <row r="6269" spans="16:18">
      <c r="P6269" s="485"/>
      <c r="Q6269" s="485"/>
      <c r="R6269" s="485"/>
    </row>
    <row r="6270" spans="16:18">
      <c r="P6270" s="485"/>
      <c r="Q6270" s="485"/>
      <c r="R6270" s="485"/>
    </row>
    <row r="6271" spans="16:18">
      <c r="P6271" s="485"/>
      <c r="Q6271" s="485"/>
      <c r="R6271" s="485"/>
    </row>
    <row r="6272" spans="16:18">
      <c r="P6272" s="485"/>
      <c r="Q6272" s="485"/>
      <c r="R6272" s="485"/>
    </row>
    <row r="6273" spans="16:18">
      <c r="P6273" s="485"/>
      <c r="Q6273" s="485"/>
      <c r="R6273" s="485"/>
    </row>
    <row r="6274" spans="16:18">
      <c r="P6274" s="485"/>
      <c r="Q6274" s="485"/>
      <c r="R6274" s="485"/>
    </row>
    <row r="6275" spans="16:18">
      <c r="P6275" s="485"/>
      <c r="Q6275" s="485"/>
      <c r="R6275" s="485"/>
    </row>
    <row r="6276" spans="16:18">
      <c r="P6276" s="485"/>
      <c r="Q6276" s="485"/>
      <c r="R6276" s="485"/>
    </row>
    <row r="6277" spans="16:18">
      <c r="P6277" s="485"/>
      <c r="Q6277" s="485"/>
      <c r="R6277" s="485"/>
    </row>
    <row r="6278" spans="16:18">
      <c r="P6278" s="485"/>
      <c r="Q6278" s="485"/>
      <c r="R6278" s="485"/>
    </row>
    <row r="6279" spans="16:18">
      <c r="P6279" s="485"/>
      <c r="Q6279" s="485"/>
      <c r="R6279" s="485"/>
    </row>
    <row r="6280" spans="16:18">
      <c r="P6280" s="485"/>
      <c r="Q6280" s="485"/>
      <c r="R6280" s="485"/>
    </row>
    <row r="6281" spans="16:18">
      <c r="P6281" s="485"/>
      <c r="Q6281" s="485"/>
      <c r="R6281" s="485"/>
    </row>
    <row r="6282" spans="16:18">
      <c r="P6282" s="485"/>
      <c r="Q6282" s="485"/>
      <c r="R6282" s="485"/>
    </row>
    <row r="6283" spans="16:18">
      <c r="P6283" s="485"/>
      <c r="Q6283" s="485"/>
      <c r="R6283" s="485"/>
    </row>
    <row r="6284" spans="16:18">
      <c r="P6284" s="485"/>
      <c r="Q6284" s="485"/>
      <c r="R6284" s="485"/>
    </row>
    <row r="6285" spans="16:18">
      <c r="P6285" s="485"/>
      <c r="Q6285" s="485"/>
      <c r="R6285" s="485"/>
    </row>
    <row r="6286" spans="16:18">
      <c r="P6286" s="485"/>
      <c r="Q6286" s="485"/>
      <c r="R6286" s="485"/>
    </row>
    <row r="6287" spans="16:18">
      <c r="P6287" s="485"/>
      <c r="Q6287" s="485"/>
      <c r="R6287" s="485"/>
    </row>
    <row r="6288" spans="16:18">
      <c r="P6288" s="485"/>
      <c r="Q6288" s="485"/>
      <c r="R6288" s="485"/>
    </row>
    <row r="6289" spans="16:18">
      <c r="P6289" s="485"/>
      <c r="Q6289" s="485"/>
      <c r="R6289" s="485"/>
    </row>
    <row r="6290" spans="16:18">
      <c r="P6290" s="485"/>
      <c r="Q6290" s="485"/>
      <c r="R6290" s="485"/>
    </row>
    <row r="6291" spans="16:18">
      <c r="P6291" s="485"/>
      <c r="Q6291" s="485"/>
      <c r="R6291" s="485"/>
    </row>
    <row r="6292" spans="16:18">
      <c r="P6292" s="485"/>
      <c r="Q6292" s="485"/>
      <c r="R6292" s="485"/>
    </row>
    <row r="6293" spans="16:18">
      <c r="P6293" s="485"/>
      <c r="Q6293" s="485"/>
      <c r="R6293" s="485"/>
    </row>
    <row r="6294" spans="16:18">
      <c r="P6294" s="485"/>
      <c r="Q6294" s="485"/>
      <c r="R6294" s="485"/>
    </row>
    <row r="6295" spans="16:18">
      <c r="P6295" s="485"/>
      <c r="Q6295" s="485"/>
      <c r="R6295" s="485"/>
    </row>
    <row r="6296" spans="16:18">
      <c r="P6296" s="485"/>
      <c r="Q6296" s="485"/>
      <c r="R6296" s="485"/>
    </row>
    <row r="6297" spans="16:18">
      <c r="P6297" s="485"/>
      <c r="Q6297" s="485"/>
      <c r="R6297" s="485"/>
    </row>
    <row r="6298" spans="16:18">
      <c r="P6298" s="485"/>
      <c r="Q6298" s="485"/>
      <c r="R6298" s="485"/>
    </row>
    <row r="6299" spans="16:18">
      <c r="P6299" s="485"/>
      <c r="Q6299" s="485"/>
      <c r="R6299" s="485"/>
    </row>
    <row r="6300" spans="16:18">
      <c r="P6300" s="485"/>
      <c r="Q6300" s="485"/>
      <c r="R6300" s="485"/>
    </row>
    <row r="6301" spans="16:18">
      <c r="P6301" s="485"/>
      <c r="Q6301" s="485"/>
      <c r="R6301" s="485"/>
    </row>
    <row r="6302" spans="16:18">
      <c r="P6302" s="485"/>
      <c r="Q6302" s="485"/>
      <c r="R6302" s="485"/>
    </row>
    <row r="6303" spans="16:18">
      <c r="P6303" s="485"/>
      <c r="Q6303" s="485"/>
      <c r="R6303" s="485"/>
    </row>
    <row r="6304" spans="16:18">
      <c r="P6304" s="485"/>
      <c r="Q6304" s="485"/>
      <c r="R6304" s="485"/>
    </row>
    <row r="6305" spans="16:18">
      <c r="P6305" s="485"/>
      <c r="Q6305" s="485"/>
      <c r="R6305" s="485"/>
    </row>
    <row r="6306" spans="16:18">
      <c r="P6306" s="485"/>
      <c r="Q6306" s="485"/>
      <c r="R6306" s="485"/>
    </row>
    <row r="6307" spans="16:18">
      <c r="P6307" s="485"/>
      <c r="Q6307" s="485"/>
      <c r="R6307" s="485"/>
    </row>
    <row r="6308" spans="16:18">
      <c r="P6308" s="485"/>
      <c r="Q6308" s="485"/>
      <c r="R6308" s="485"/>
    </row>
    <row r="6309" spans="16:18">
      <c r="P6309" s="485"/>
      <c r="Q6309" s="485"/>
      <c r="R6309" s="485"/>
    </row>
    <row r="6310" spans="16:18">
      <c r="P6310" s="485"/>
      <c r="Q6310" s="485"/>
      <c r="R6310" s="485"/>
    </row>
    <row r="6311" spans="16:18">
      <c r="P6311" s="485"/>
      <c r="Q6311" s="485"/>
      <c r="R6311" s="485"/>
    </row>
    <row r="6312" spans="16:18">
      <c r="P6312" s="485"/>
      <c r="Q6312" s="485"/>
      <c r="R6312" s="485"/>
    </row>
    <row r="6313" spans="16:18">
      <c r="P6313" s="485"/>
      <c r="Q6313" s="485"/>
      <c r="R6313" s="485"/>
    </row>
    <row r="6314" spans="16:18">
      <c r="P6314" s="485"/>
      <c r="Q6314" s="485"/>
      <c r="R6314" s="485"/>
    </row>
    <row r="6315" spans="16:18">
      <c r="P6315" s="485"/>
      <c r="Q6315" s="485"/>
      <c r="R6315" s="485"/>
    </row>
    <row r="6316" spans="16:18">
      <c r="P6316" s="485"/>
      <c r="Q6316" s="485"/>
      <c r="R6316" s="485"/>
    </row>
    <row r="6317" spans="16:18">
      <c r="P6317" s="485"/>
      <c r="Q6317" s="485"/>
      <c r="R6317" s="485"/>
    </row>
    <row r="6318" spans="16:18">
      <c r="P6318" s="485"/>
      <c r="Q6318" s="485"/>
      <c r="R6318" s="485"/>
    </row>
    <row r="6319" spans="16:18">
      <c r="P6319" s="485"/>
      <c r="Q6319" s="485"/>
      <c r="R6319" s="485"/>
    </row>
    <row r="6320" spans="16:18">
      <c r="P6320" s="485"/>
      <c r="Q6320" s="485"/>
      <c r="R6320" s="485"/>
    </row>
    <row r="6321" spans="16:18">
      <c r="P6321" s="485"/>
      <c r="Q6321" s="485"/>
      <c r="R6321" s="485"/>
    </row>
    <row r="6322" spans="16:18">
      <c r="P6322" s="485"/>
      <c r="Q6322" s="485"/>
      <c r="R6322" s="485"/>
    </row>
    <row r="6323" spans="16:18">
      <c r="P6323" s="485"/>
      <c r="Q6323" s="485"/>
      <c r="R6323" s="485"/>
    </row>
    <row r="6324" spans="16:18">
      <c r="P6324" s="485"/>
      <c r="Q6324" s="485"/>
      <c r="R6324" s="485"/>
    </row>
    <row r="6325" spans="16:18">
      <c r="P6325" s="485"/>
      <c r="Q6325" s="485"/>
      <c r="R6325" s="485"/>
    </row>
    <row r="6326" spans="16:18">
      <c r="P6326" s="485"/>
      <c r="Q6326" s="485"/>
      <c r="R6326" s="485"/>
    </row>
    <row r="6327" spans="16:18">
      <c r="P6327" s="485"/>
      <c r="Q6327" s="485"/>
      <c r="R6327" s="485"/>
    </row>
    <row r="6328" spans="16:18">
      <c r="P6328" s="485"/>
      <c r="Q6328" s="485"/>
      <c r="R6328" s="485"/>
    </row>
    <row r="6329" spans="16:18">
      <c r="P6329" s="485"/>
      <c r="Q6329" s="485"/>
      <c r="R6329" s="485"/>
    </row>
    <row r="6330" spans="16:18">
      <c r="P6330" s="485"/>
      <c r="Q6330" s="485"/>
      <c r="R6330" s="485"/>
    </row>
    <row r="6331" spans="16:18">
      <c r="P6331" s="485"/>
      <c r="Q6331" s="485"/>
      <c r="R6331" s="485"/>
    </row>
    <row r="6332" spans="16:18">
      <c r="P6332" s="485"/>
      <c r="Q6332" s="485"/>
      <c r="R6332" s="485"/>
    </row>
    <row r="6333" spans="16:18">
      <c r="P6333" s="485"/>
      <c r="Q6333" s="485"/>
      <c r="R6333" s="485"/>
    </row>
    <row r="6334" spans="16:18">
      <c r="P6334" s="485"/>
      <c r="Q6334" s="485"/>
      <c r="R6334" s="485"/>
    </row>
    <row r="6335" spans="16:18">
      <c r="P6335" s="485"/>
      <c r="Q6335" s="485"/>
      <c r="R6335" s="485"/>
    </row>
    <row r="6336" spans="16:18">
      <c r="P6336" s="485"/>
      <c r="Q6336" s="485"/>
      <c r="R6336" s="485"/>
    </row>
    <row r="6337" spans="16:18">
      <c r="P6337" s="485"/>
      <c r="Q6337" s="485"/>
      <c r="R6337" s="485"/>
    </row>
    <row r="6338" spans="16:18">
      <c r="P6338" s="485"/>
      <c r="Q6338" s="485"/>
      <c r="R6338" s="485"/>
    </row>
    <row r="6339" spans="16:18">
      <c r="P6339" s="485"/>
      <c r="Q6339" s="485"/>
      <c r="R6339" s="485"/>
    </row>
    <row r="6340" spans="16:18">
      <c r="P6340" s="485"/>
      <c r="Q6340" s="485"/>
      <c r="R6340" s="485"/>
    </row>
    <row r="6341" spans="16:18">
      <c r="P6341" s="485"/>
      <c r="Q6341" s="485"/>
      <c r="R6341" s="485"/>
    </row>
    <row r="6342" spans="16:18">
      <c r="P6342" s="485"/>
      <c r="Q6342" s="485"/>
      <c r="R6342" s="485"/>
    </row>
    <row r="6343" spans="16:18">
      <c r="P6343" s="485"/>
      <c r="Q6343" s="485"/>
      <c r="R6343" s="485"/>
    </row>
    <row r="6344" spans="16:18">
      <c r="P6344" s="485"/>
      <c r="Q6344" s="485"/>
      <c r="R6344" s="485"/>
    </row>
    <row r="6345" spans="16:18">
      <c r="P6345" s="485"/>
      <c r="Q6345" s="485"/>
      <c r="R6345" s="485"/>
    </row>
    <row r="6346" spans="16:18">
      <c r="P6346" s="485"/>
      <c r="Q6346" s="485"/>
      <c r="R6346" s="485"/>
    </row>
    <row r="6347" spans="16:18">
      <c r="P6347" s="485"/>
      <c r="Q6347" s="485"/>
      <c r="R6347" s="485"/>
    </row>
    <row r="6348" spans="16:18">
      <c r="P6348" s="485"/>
      <c r="Q6348" s="485"/>
      <c r="R6348" s="485"/>
    </row>
    <row r="6349" spans="16:18">
      <c r="P6349" s="485"/>
      <c r="Q6349" s="485"/>
      <c r="R6349" s="485"/>
    </row>
    <row r="6350" spans="16:18">
      <c r="P6350" s="485"/>
      <c r="Q6350" s="485"/>
      <c r="R6350" s="485"/>
    </row>
    <row r="6351" spans="16:18">
      <c r="P6351" s="485"/>
      <c r="Q6351" s="485"/>
      <c r="R6351" s="485"/>
    </row>
    <row r="6352" spans="16:18">
      <c r="P6352" s="485"/>
      <c r="Q6352" s="485"/>
      <c r="R6352" s="485"/>
    </row>
    <row r="6353" spans="16:18">
      <c r="P6353" s="485"/>
      <c r="Q6353" s="485"/>
      <c r="R6353" s="485"/>
    </row>
    <row r="6354" spans="16:18">
      <c r="P6354" s="485"/>
      <c r="Q6354" s="485"/>
      <c r="R6354" s="485"/>
    </row>
    <row r="6355" spans="16:18">
      <c r="P6355" s="485"/>
      <c r="Q6355" s="485"/>
      <c r="R6355" s="485"/>
    </row>
    <row r="6356" spans="16:18">
      <c r="P6356" s="485"/>
      <c r="Q6356" s="485"/>
      <c r="R6356" s="485"/>
    </row>
    <row r="6357" spans="16:18">
      <c r="P6357" s="485"/>
      <c r="Q6357" s="485"/>
      <c r="R6357" s="485"/>
    </row>
    <row r="6358" spans="16:18">
      <c r="P6358" s="485"/>
      <c r="Q6358" s="485"/>
      <c r="R6358" s="485"/>
    </row>
    <row r="6359" spans="16:18">
      <c r="P6359" s="485"/>
      <c r="Q6359" s="485"/>
      <c r="R6359" s="485"/>
    </row>
    <row r="6360" spans="16:18">
      <c r="P6360" s="485"/>
      <c r="Q6360" s="485"/>
      <c r="R6360" s="485"/>
    </row>
    <row r="6361" spans="16:18">
      <c r="P6361" s="485"/>
      <c r="Q6361" s="485"/>
      <c r="R6361" s="485"/>
    </row>
    <row r="6362" spans="16:18">
      <c r="P6362" s="485"/>
      <c r="Q6362" s="485"/>
      <c r="R6362" s="485"/>
    </row>
    <row r="6363" spans="16:18">
      <c r="P6363" s="485"/>
      <c r="Q6363" s="485"/>
      <c r="R6363" s="485"/>
    </row>
    <row r="6364" spans="16:18">
      <c r="P6364" s="485"/>
      <c r="Q6364" s="485"/>
      <c r="R6364" s="485"/>
    </row>
    <row r="6365" spans="16:18">
      <c r="P6365" s="485"/>
      <c r="Q6365" s="485"/>
      <c r="R6365" s="485"/>
    </row>
    <row r="6366" spans="16:18">
      <c r="P6366" s="485"/>
      <c r="Q6366" s="485"/>
      <c r="R6366" s="485"/>
    </row>
    <row r="6367" spans="16:18">
      <c r="P6367" s="485"/>
      <c r="Q6367" s="485"/>
      <c r="R6367" s="485"/>
    </row>
    <row r="6368" spans="16:18">
      <c r="P6368" s="485"/>
      <c r="Q6368" s="485"/>
      <c r="R6368" s="485"/>
    </row>
    <row r="6369" spans="16:18">
      <c r="P6369" s="485"/>
      <c r="Q6369" s="485"/>
      <c r="R6369" s="485"/>
    </row>
    <row r="6370" spans="16:18">
      <c r="P6370" s="485"/>
      <c r="Q6370" s="485"/>
      <c r="R6370" s="485"/>
    </row>
    <row r="6371" spans="16:18">
      <c r="P6371" s="485"/>
      <c r="Q6371" s="485"/>
      <c r="R6371" s="485"/>
    </row>
    <row r="6372" spans="16:18">
      <c r="P6372" s="485"/>
      <c r="Q6372" s="485"/>
      <c r="R6372" s="485"/>
    </row>
    <row r="6373" spans="16:18">
      <c r="P6373" s="485"/>
      <c r="Q6373" s="485"/>
      <c r="R6373" s="485"/>
    </row>
    <row r="6374" spans="16:18">
      <c r="P6374" s="485"/>
      <c r="Q6374" s="485"/>
      <c r="R6374" s="485"/>
    </row>
    <row r="6375" spans="16:18">
      <c r="P6375" s="485"/>
      <c r="Q6375" s="485"/>
      <c r="R6375" s="485"/>
    </row>
    <row r="6376" spans="16:18">
      <c r="P6376" s="485"/>
      <c r="Q6376" s="485"/>
      <c r="R6376" s="485"/>
    </row>
    <row r="6377" spans="16:18">
      <c r="P6377" s="485"/>
      <c r="Q6377" s="485"/>
      <c r="R6377" s="485"/>
    </row>
    <row r="6378" spans="16:18">
      <c r="P6378" s="485"/>
      <c r="Q6378" s="485"/>
      <c r="R6378" s="485"/>
    </row>
    <row r="6379" spans="16:18">
      <c r="P6379" s="485"/>
      <c r="Q6379" s="485"/>
      <c r="R6379" s="485"/>
    </row>
    <row r="6380" spans="16:18">
      <c r="P6380" s="485"/>
      <c r="Q6380" s="485"/>
      <c r="R6380" s="485"/>
    </row>
    <row r="6381" spans="16:18">
      <c r="P6381" s="485"/>
      <c r="Q6381" s="485"/>
      <c r="R6381" s="485"/>
    </row>
    <row r="6382" spans="16:18">
      <c r="P6382" s="485"/>
      <c r="Q6382" s="485"/>
      <c r="R6382" s="485"/>
    </row>
    <row r="6383" spans="16:18">
      <c r="P6383" s="485"/>
      <c r="Q6383" s="485"/>
      <c r="R6383" s="485"/>
    </row>
    <row r="6384" spans="16:18">
      <c r="P6384" s="485"/>
      <c r="Q6384" s="485"/>
      <c r="R6384" s="485"/>
    </row>
    <row r="6385" spans="16:18">
      <c r="P6385" s="485"/>
      <c r="Q6385" s="485"/>
      <c r="R6385" s="485"/>
    </row>
    <row r="6386" spans="16:18">
      <c r="P6386" s="485"/>
      <c r="Q6386" s="485"/>
      <c r="R6386" s="485"/>
    </row>
    <row r="6387" spans="16:18">
      <c r="P6387" s="485"/>
      <c r="Q6387" s="485"/>
      <c r="R6387" s="485"/>
    </row>
    <row r="6388" spans="16:18">
      <c r="P6388" s="485"/>
      <c r="Q6388" s="485"/>
      <c r="R6388" s="485"/>
    </row>
    <row r="6389" spans="16:18">
      <c r="P6389" s="485"/>
      <c r="Q6389" s="485"/>
      <c r="R6389" s="485"/>
    </row>
    <row r="6390" spans="16:18">
      <c r="P6390" s="485"/>
      <c r="Q6390" s="485"/>
      <c r="R6390" s="485"/>
    </row>
    <row r="6391" spans="16:18">
      <c r="P6391" s="485"/>
      <c r="Q6391" s="485"/>
      <c r="R6391" s="485"/>
    </row>
    <row r="6392" spans="16:18">
      <c r="P6392" s="485"/>
      <c r="Q6392" s="485"/>
      <c r="R6392" s="485"/>
    </row>
    <row r="6393" spans="16:18">
      <c r="P6393" s="485"/>
      <c r="Q6393" s="485"/>
      <c r="R6393" s="485"/>
    </row>
    <row r="6394" spans="16:18">
      <c r="P6394" s="485"/>
      <c r="Q6394" s="485"/>
      <c r="R6394" s="485"/>
    </row>
    <row r="6395" spans="16:18">
      <c r="P6395" s="485"/>
      <c r="Q6395" s="485"/>
      <c r="R6395" s="485"/>
    </row>
    <row r="6396" spans="16:18">
      <c r="P6396" s="485"/>
      <c r="Q6396" s="485"/>
      <c r="R6396" s="485"/>
    </row>
    <row r="6397" spans="16:18">
      <c r="P6397" s="485"/>
      <c r="Q6397" s="485"/>
      <c r="R6397" s="485"/>
    </row>
    <row r="6398" spans="16:18">
      <c r="P6398" s="485"/>
      <c r="Q6398" s="485"/>
      <c r="R6398" s="485"/>
    </row>
    <row r="6399" spans="16:18">
      <c r="P6399" s="485"/>
      <c r="Q6399" s="485"/>
      <c r="R6399" s="485"/>
    </row>
    <row r="6400" spans="16:18">
      <c r="P6400" s="485"/>
      <c r="Q6400" s="485"/>
      <c r="R6400" s="485"/>
    </row>
    <row r="6401" spans="16:18">
      <c r="P6401" s="485"/>
      <c r="Q6401" s="485"/>
      <c r="R6401" s="485"/>
    </row>
    <row r="6402" spans="16:18">
      <c r="P6402" s="485"/>
      <c r="Q6402" s="485"/>
      <c r="R6402" s="485"/>
    </row>
    <row r="6403" spans="16:18">
      <c r="P6403" s="485"/>
      <c r="Q6403" s="485"/>
      <c r="R6403" s="485"/>
    </row>
    <row r="6404" spans="16:18">
      <c r="P6404" s="485"/>
      <c r="Q6404" s="485"/>
      <c r="R6404" s="485"/>
    </row>
    <row r="6405" spans="16:18">
      <c r="P6405" s="485"/>
      <c r="Q6405" s="485"/>
      <c r="R6405" s="485"/>
    </row>
    <row r="6406" spans="16:18">
      <c r="P6406" s="485"/>
      <c r="Q6406" s="485"/>
      <c r="R6406" s="485"/>
    </row>
    <row r="6407" spans="16:18">
      <c r="P6407" s="485"/>
      <c r="Q6407" s="485"/>
      <c r="R6407" s="485"/>
    </row>
    <row r="6408" spans="16:18">
      <c r="P6408" s="485"/>
      <c r="Q6408" s="485"/>
      <c r="R6408" s="485"/>
    </row>
    <row r="6409" spans="16:18">
      <c r="P6409" s="485"/>
      <c r="Q6409" s="485"/>
      <c r="R6409" s="485"/>
    </row>
    <row r="6410" spans="16:18">
      <c r="P6410" s="485"/>
      <c r="Q6410" s="485"/>
      <c r="R6410" s="485"/>
    </row>
    <row r="6411" spans="16:18">
      <c r="P6411" s="485"/>
      <c r="Q6411" s="485"/>
      <c r="R6411" s="485"/>
    </row>
    <row r="6412" spans="16:18">
      <c r="P6412" s="485"/>
      <c r="Q6412" s="485"/>
      <c r="R6412" s="485"/>
    </row>
    <row r="6413" spans="16:18">
      <c r="P6413" s="485"/>
      <c r="Q6413" s="485"/>
      <c r="R6413" s="485"/>
    </row>
    <row r="6414" spans="16:18">
      <c r="P6414" s="485"/>
      <c r="Q6414" s="485"/>
      <c r="R6414" s="485"/>
    </row>
    <row r="6415" spans="16:18">
      <c r="P6415" s="485"/>
      <c r="Q6415" s="485"/>
      <c r="R6415" s="485"/>
    </row>
    <row r="6416" spans="16:18">
      <c r="P6416" s="485"/>
      <c r="Q6416" s="485"/>
      <c r="R6416" s="485"/>
    </row>
    <row r="6417" spans="16:18">
      <c r="P6417" s="485"/>
      <c r="Q6417" s="485"/>
      <c r="R6417" s="485"/>
    </row>
    <row r="6418" spans="16:18">
      <c r="P6418" s="485"/>
      <c r="Q6418" s="485"/>
      <c r="R6418" s="485"/>
    </row>
    <row r="6419" spans="16:18">
      <c r="P6419" s="485"/>
      <c r="Q6419" s="485"/>
      <c r="R6419" s="485"/>
    </row>
    <row r="6420" spans="16:18">
      <c r="P6420" s="485"/>
      <c r="Q6420" s="485"/>
      <c r="R6420" s="485"/>
    </row>
    <row r="6421" spans="16:18">
      <c r="P6421" s="485"/>
      <c r="Q6421" s="485"/>
      <c r="R6421" s="485"/>
    </row>
    <row r="6422" spans="16:18">
      <c r="P6422" s="485"/>
      <c r="Q6422" s="485"/>
      <c r="R6422" s="485"/>
    </row>
    <row r="6423" spans="16:18">
      <c r="P6423" s="485"/>
      <c r="Q6423" s="485"/>
      <c r="R6423" s="485"/>
    </row>
    <row r="6424" spans="16:18">
      <c r="P6424" s="485"/>
      <c r="Q6424" s="485"/>
      <c r="R6424" s="485"/>
    </row>
    <row r="6425" spans="16:18">
      <c r="P6425" s="485"/>
      <c r="Q6425" s="485"/>
      <c r="R6425" s="485"/>
    </row>
    <row r="6426" spans="16:18">
      <c r="P6426" s="485"/>
      <c r="Q6426" s="485"/>
      <c r="R6426" s="485"/>
    </row>
    <row r="6427" spans="16:18">
      <c r="P6427" s="485"/>
      <c r="Q6427" s="485"/>
      <c r="R6427" s="485"/>
    </row>
    <row r="6428" spans="16:18">
      <c r="P6428" s="485"/>
      <c r="Q6428" s="485"/>
      <c r="R6428" s="485"/>
    </row>
    <row r="6429" spans="16:18">
      <c r="P6429" s="485"/>
      <c r="Q6429" s="485"/>
      <c r="R6429" s="485"/>
    </row>
    <row r="6430" spans="16:18">
      <c r="P6430" s="485"/>
      <c r="Q6430" s="485"/>
      <c r="R6430" s="485"/>
    </row>
    <row r="6431" spans="16:18">
      <c r="P6431" s="485"/>
      <c r="Q6431" s="485"/>
      <c r="R6431" s="485"/>
    </row>
    <row r="6432" spans="16:18">
      <c r="P6432" s="485"/>
      <c r="Q6432" s="485"/>
      <c r="R6432" s="485"/>
    </row>
    <row r="6433" spans="16:18">
      <c r="P6433" s="485"/>
      <c r="Q6433" s="485"/>
      <c r="R6433" s="485"/>
    </row>
    <row r="6434" spans="16:18">
      <c r="P6434" s="485"/>
      <c r="Q6434" s="485"/>
      <c r="R6434" s="485"/>
    </row>
    <row r="6435" spans="16:18">
      <c r="P6435" s="485"/>
      <c r="Q6435" s="485"/>
      <c r="R6435" s="485"/>
    </row>
    <row r="6436" spans="16:18">
      <c r="P6436" s="485"/>
      <c r="Q6436" s="485"/>
      <c r="R6436" s="485"/>
    </row>
    <row r="6437" spans="16:18">
      <c r="P6437" s="485"/>
      <c r="Q6437" s="485"/>
      <c r="R6437" s="485"/>
    </row>
    <row r="6438" spans="16:18">
      <c r="P6438" s="485"/>
      <c r="Q6438" s="485"/>
      <c r="R6438" s="485"/>
    </row>
    <row r="6439" spans="16:18">
      <c r="P6439" s="485"/>
      <c r="Q6439" s="485"/>
      <c r="R6439" s="485"/>
    </row>
    <row r="6440" spans="16:18">
      <c r="P6440" s="485"/>
      <c r="Q6440" s="485"/>
      <c r="R6440" s="485"/>
    </row>
    <row r="6441" spans="16:18">
      <c r="P6441" s="485"/>
      <c r="Q6441" s="485"/>
      <c r="R6441" s="485"/>
    </row>
    <row r="6442" spans="16:18">
      <c r="P6442" s="485"/>
      <c r="Q6442" s="485"/>
      <c r="R6442" s="485"/>
    </row>
    <row r="6443" spans="16:18">
      <c r="P6443" s="485"/>
      <c r="Q6443" s="485"/>
      <c r="R6443" s="485"/>
    </row>
    <row r="6444" spans="16:18">
      <c r="P6444" s="485"/>
      <c r="Q6444" s="485"/>
      <c r="R6444" s="485"/>
    </row>
    <row r="6445" spans="16:18">
      <c r="P6445" s="485"/>
      <c r="Q6445" s="485"/>
      <c r="R6445" s="485"/>
    </row>
    <row r="6446" spans="16:18">
      <c r="P6446" s="485"/>
      <c r="Q6446" s="485"/>
      <c r="R6446" s="485"/>
    </row>
    <row r="6447" spans="16:18">
      <c r="P6447" s="485"/>
      <c r="Q6447" s="485"/>
      <c r="R6447" s="485"/>
    </row>
    <row r="6448" spans="16:18">
      <c r="P6448" s="485"/>
      <c r="Q6448" s="485"/>
      <c r="R6448" s="485"/>
    </row>
    <row r="6449" spans="16:18">
      <c r="P6449" s="485"/>
      <c r="Q6449" s="485"/>
      <c r="R6449" s="485"/>
    </row>
    <row r="6450" spans="16:18">
      <c r="P6450" s="485"/>
      <c r="Q6450" s="485"/>
      <c r="R6450" s="485"/>
    </row>
    <row r="6451" spans="16:18">
      <c r="P6451" s="485"/>
      <c r="Q6451" s="485"/>
      <c r="R6451" s="485"/>
    </row>
    <row r="6452" spans="16:18">
      <c r="P6452" s="485"/>
      <c r="Q6452" s="485"/>
      <c r="R6452" s="485"/>
    </row>
    <row r="6453" spans="16:18">
      <c r="P6453" s="485"/>
      <c r="Q6453" s="485"/>
      <c r="R6453" s="485"/>
    </row>
    <row r="6454" spans="16:18">
      <c r="P6454" s="485"/>
      <c r="Q6454" s="485"/>
      <c r="R6454" s="485"/>
    </row>
    <row r="6455" spans="16:18">
      <c r="P6455" s="485"/>
      <c r="Q6455" s="485"/>
      <c r="R6455" s="485"/>
    </row>
    <row r="6456" spans="16:18">
      <c r="P6456" s="485"/>
      <c r="Q6456" s="485"/>
      <c r="R6456" s="485"/>
    </row>
    <row r="6457" spans="16:18">
      <c r="P6457" s="485"/>
      <c r="Q6457" s="485"/>
      <c r="R6457" s="485"/>
    </row>
    <row r="6458" spans="16:18">
      <c r="P6458" s="485"/>
      <c r="Q6458" s="485"/>
      <c r="R6458" s="485"/>
    </row>
    <row r="6459" spans="16:18">
      <c r="P6459" s="485"/>
      <c r="Q6459" s="485"/>
      <c r="R6459" s="485"/>
    </row>
    <row r="6460" spans="16:18">
      <c r="P6460" s="485"/>
      <c r="Q6460" s="485"/>
      <c r="R6460" s="485"/>
    </row>
    <row r="6461" spans="16:18">
      <c r="P6461" s="485"/>
      <c r="Q6461" s="485"/>
      <c r="R6461" s="485"/>
    </row>
    <row r="6462" spans="16:18">
      <c r="P6462" s="485"/>
      <c r="Q6462" s="485"/>
      <c r="R6462" s="485"/>
    </row>
    <row r="6463" spans="16:18">
      <c r="P6463" s="485"/>
      <c r="Q6463" s="485"/>
      <c r="R6463" s="485"/>
    </row>
    <row r="6464" spans="16:18">
      <c r="P6464" s="485"/>
      <c r="Q6464" s="485"/>
      <c r="R6464" s="485"/>
    </row>
    <row r="6465" spans="16:18">
      <c r="P6465" s="485"/>
      <c r="Q6465" s="485"/>
      <c r="R6465" s="485"/>
    </row>
    <row r="6466" spans="16:18">
      <c r="P6466" s="485"/>
      <c r="Q6466" s="485"/>
      <c r="R6466" s="485"/>
    </row>
    <row r="6467" spans="16:18">
      <c r="P6467" s="485"/>
      <c r="Q6467" s="485"/>
      <c r="R6467" s="485"/>
    </row>
    <row r="6468" spans="16:18">
      <c r="P6468" s="485"/>
      <c r="Q6468" s="485"/>
      <c r="R6468" s="485"/>
    </row>
    <row r="6469" spans="16:18">
      <c r="P6469" s="485"/>
      <c r="Q6469" s="485"/>
      <c r="R6469" s="485"/>
    </row>
    <row r="6470" spans="16:18">
      <c r="P6470" s="485"/>
      <c r="Q6470" s="485"/>
      <c r="R6470" s="485"/>
    </row>
    <row r="6471" spans="16:18">
      <c r="P6471" s="485"/>
      <c r="Q6471" s="485"/>
      <c r="R6471" s="485"/>
    </row>
    <row r="6472" spans="16:18">
      <c r="P6472" s="485"/>
      <c r="Q6472" s="485"/>
      <c r="R6472" s="485"/>
    </row>
    <row r="6473" spans="16:18">
      <c r="P6473" s="485"/>
      <c r="Q6473" s="485"/>
      <c r="R6473" s="485"/>
    </row>
    <row r="6474" spans="16:18">
      <c r="P6474" s="485"/>
      <c r="Q6474" s="485"/>
      <c r="R6474" s="485"/>
    </row>
    <row r="6475" spans="16:18">
      <c r="P6475" s="485"/>
      <c r="Q6475" s="485"/>
      <c r="R6475" s="485"/>
    </row>
    <row r="6476" spans="16:18">
      <c r="P6476" s="485"/>
      <c r="Q6476" s="485"/>
      <c r="R6476" s="485"/>
    </row>
    <row r="6477" spans="16:18">
      <c r="P6477" s="485"/>
      <c r="Q6477" s="485"/>
      <c r="R6477" s="485"/>
    </row>
    <row r="6478" spans="16:18">
      <c r="P6478" s="485"/>
      <c r="Q6478" s="485"/>
      <c r="R6478" s="485"/>
    </row>
    <row r="6479" spans="16:18">
      <c r="P6479" s="485"/>
      <c r="Q6479" s="485"/>
      <c r="R6479" s="485"/>
    </row>
    <row r="6480" spans="16:18">
      <c r="P6480" s="485"/>
      <c r="Q6480" s="485"/>
      <c r="R6480" s="485"/>
    </row>
    <row r="6481" spans="16:18">
      <c r="P6481" s="485"/>
      <c r="Q6481" s="485"/>
      <c r="R6481" s="485"/>
    </row>
    <row r="6482" spans="16:18">
      <c r="P6482" s="485"/>
      <c r="Q6482" s="485"/>
      <c r="R6482" s="485"/>
    </row>
    <row r="6483" spans="16:18">
      <c r="P6483" s="485"/>
      <c r="Q6483" s="485"/>
      <c r="R6483" s="485"/>
    </row>
    <row r="6484" spans="16:18">
      <c r="P6484" s="485"/>
      <c r="Q6484" s="485"/>
      <c r="R6484" s="485"/>
    </row>
    <row r="6485" spans="16:18">
      <c r="P6485" s="485"/>
      <c r="Q6485" s="485"/>
      <c r="R6485" s="485"/>
    </row>
    <row r="6486" spans="16:18">
      <c r="P6486" s="485"/>
      <c r="Q6486" s="485"/>
      <c r="R6486" s="485"/>
    </row>
    <row r="6487" spans="16:18">
      <c r="P6487" s="485"/>
      <c r="Q6487" s="485"/>
      <c r="R6487" s="485"/>
    </row>
    <row r="6488" spans="16:18">
      <c r="P6488" s="485"/>
      <c r="Q6488" s="485"/>
      <c r="R6488" s="485"/>
    </row>
    <row r="6489" spans="16:18">
      <c r="P6489" s="485"/>
      <c r="Q6489" s="485"/>
      <c r="R6489" s="485"/>
    </row>
    <row r="6490" spans="16:18">
      <c r="P6490" s="485"/>
      <c r="Q6490" s="485"/>
      <c r="R6490" s="485"/>
    </row>
    <row r="6491" spans="16:18">
      <c r="P6491" s="485"/>
      <c r="Q6491" s="485"/>
      <c r="R6491" s="485"/>
    </row>
    <row r="6492" spans="16:18">
      <c r="P6492" s="485"/>
      <c r="Q6492" s="485"/>
      <c r="R6492" s="485"/>
    </row>
    <row r="6493" spans="16:18">
      <c r="P6493" s="485"/>
      <c r="Q6493" s="485"/>
      <c r="R6493" s="485"/>
    </row>
    <row r="6494" spans="16:18">
      <c r="P6494" s="485"/>
      <c r="Q6494" s="485"/>
      <c r="R6494" s="485"/>
    </row>
    <row r="6495" spans="16:18">
      <c r="P6495" s="485"/>
      <c r="Q6495" s="485"/>
      <c r="R6495" s="485"/>
    </row>
    <row r="6496" spans="16:18">
      <c r="P6496" s="485"/>
      <c r="Q6496" s="485"/>
      <c r="R6496" s="485"/>
    </row>
    <row r="6497" spans="16:18">
      <c r="P6497" s="485"/>
      <c r="Q6497" s="485"/>
      <c r="R6497" s="485"/>
    </row>
    <row r="6498" spans="16:18">
      <c r="P6498" s="485"/>
      <c r="Q6498" s="485"/>
      <c r="R6498" s="485"/>
    </row>
    <row r="6499" spans="16:18">
      <c r="P6499" s="485"/>
      <c r="Q6499" s="485"/>
      <c r="R6499" s="485"/>
    </row>
    <row r="6500" spans="16:18">
      <c r="P6500" s="485"/>
      <c r="Q6500" s="485"/>
      <c r="R6500" s="485"/>
    </row>
    <row r="6501" spans="16:18">
      <c r="P6501" s="485"/>
      <c r="Q6501" s="485"/>
      <c r="R6501" s="485"/>
    </row>
    <row r="6502" spans="16:18">
      <c r="P6502" s="485"/>
      <c r="Q6502" s="485"/>
      <c r="R6502" s="485"/>
    </row>
    <row r="6503" spans="16:18">
      <c r="P6503" s="485"/>
      <c r="Q6503" s="485"/>
      <c r="R6503" s="485"/>
    </row>
    <row r="6504" spans="16:18">
      <c r="P6504" s="485"/>
      <c r="Q6504" s="485"/>
      <c r="R6504" s="485"/>
    </row>
    <row r="6505" spans="16:18">
      <c r="P6505" s="485"/>
      <c r="Q6505" s="485"/>
      <c r="R6505" s="485"/>
    </row>
    <row r="6506" spans="16:18">
      <c r="P6506" s="485"/>
      <c r="Q6506" s="485"/>
      <c r="R6506" s="485"/>
    </row>
    <row r="6507" spans="16:18">
      <c r="P6507" s="485"/>
      <c r="Q6507" s="485"/>
      <c r="R6507" s="485"/>
    </row>
    <row r="6508" spans="16:18">
      <c r="P6508" s="485"/>
      <c r="Q6508" s="485"/>
      <c r="R6508" s="485"/>
    </row>
    <row r="6509" spans="16:18">
      <c r="P6509" s="485"/>
      <c r="Q6509" s="485"/>
      <c r="R6509" s="485"/>
    </row>
    <row r="6510" spans="16:18">
      <c r="P6510" s="485"/>
      <c r="Q6510" s="485"/>
      <c r="R6510" s="485"/>
    </row>
    <row r="6511" spans="16:18">
      <c r="P6511" s="485"/>
      <c r="Q6511" s="485"/>
      <c r="R6511" s="485"/>
    </row>
    <row r="6512" spans="16:18">
      <c r="P6512" s="485"/>
      <c r="Q6512" s="485"/>
      <c r="R6512" s="485"/>
    </row>
    <row r="6513" spans="16:18">
      <c r="P6513" s="485"/>
      <c r="Q6513" s="485"/>
      <c r="R6513" s="485"/>
    </row>
    <row r="6514" spans="16:18">
      <c r="P6514" s="485"/>
      <c r="Q6514" s="485"/>
      <c r="R6514" s="485"/>
    </row>
    <row r="6515" spans="16:18">
      <c r="P6515" s="485"/>
      <c r="Q6515" s="485"/>
      <c r="R6515" s="485"/>
    </row>
    <row r="6516" spans="16:18">
      <c r="P6516" s="485"/>
      <c r="Q6516" s="485"/>
      <c r="R6516" s="485"/>
    </row>
    <row r="6517" spans="16:18">
      <c r="P6517" s="485"/>
      <c r="Q6517" s="485"/>
      <c r="R6517" s="485"/>
    </row>
    <row r="6518" spans="16:18">
      <c r="P6518" s="485"/>
      <c r="Q6518" s="485"/>
      <c r="R6518" s="485"/>
    </row>
    <row r="6519" spans="16:18">
      <c r="P6519" s="485"/>
      <c r="Q6519" s="485"/>
      <c r="R6519" s="485"/>
    </row>
    <row r="6520" spans="16:18">
      <c r="P6520" s="485"/>
      <c r="Q6520" s="485"/>
      <c r="R6520" s="485"/>
    </row>
    <row r="6521" spans="16:18">
      <c r="P6521" s="485"/>
      <c r="Q6521" s="485"/>
      <c r="R6521" s="485"/>
    </row>
    <row r="6522" spans="16:18">
      <c r="P6522" s="485"/>
      <c r="Q6522" s="485"/>
      <c r="R6522" s="485"/>
    </row>
    <row r="6523" spans="16:18">
      <c r="P6523" s="485"/>
      <c r="Q6523" s="485"/>
      <c r="R6523" s="485"/>
    </row>
    <row r="6524" spans="16:18">
      <c r="P6524" s="485"/>
      <c r="Q6524" s="485"/>
      <c r="R6524" s="485"/>
    </row>
    <row r="6525" spans="16:18">
      <c r="P6525" s="485"/>
      <c r="Q6525" s="485"/>
      <c r="R6525" s="485"/>
    </row>
    <row r="6526" spans="16:18">
      <c r="P6526" s="485"/>
      <c r="Q6526" s="485"/>
      <c r="R6526" s="485"/>
    </row>
    <row r="6527" spans="16:18">
      <c r="P6527" s="485"/>
      <c r="Q6527" s="485"/>
      <c r="R6527" s="485"/>
    </row>
    <row r="6528" spans="16:18">
      <c r="P6528" s="485"/>
      <c r="Q6528" s="485"/>
      <c r="R6528" s="485"/>
    </row>
    <row r="6529" spans="16:18">
      <c r="P6529" s="485"/>
      <c r="Q6529" s="485"/>
      <c r="R6529" s="485"/>
    </row>
    <row r="6530" spans="16:18">
      <c r="P6530" s="485"/>
      <c r="Q6530" s="485"/>
      <c r="R6530" s="485"/>
    </row>
    <row r="6531" spans="16:18">
      <c r="P6531" s="485"/>
      <c r="Q6531" s="485"/>
      <c r="R6531" s="485"/>
    </row>
    <row r="6532" spans="16:18">
      <c r="P6532" s="485"/>
      <c r="Q6532" s="485"/>
      <c r="R6532" s="485"/>
    </row>
    <row r="6533" spans="16:18">
      <c r="P6533" s="485"/>
      <c r="Q6533" s="485"/>
      <c r="R6533" s="485"/>
    </row>
    <row r="6534" spans="16:18">
      <c r="P6534" s="485"/>
      <c r="Q6534" s="485"/>
      <c r="R6534" s="485"/>
    </row>
    <row r="6535" spans="16:18">
      <c r="P6535" s="485"/>
      <c r="Q6535" s="485"/>
      <c r="R6535" s="485"/>
    </row>
    <row r="6536" spans="16:18">
      <c r="P6536" s="485"/>
      <c r="Q6536" s="485"/>
      <c r="R6536" s="485"/>
    </row>
    <row r="6537" spans="16:18">
      <c r="P6537" s="485"/>
      <c r="Q6537" s="485"/>
      <c r="R6537" s="485"/>
    </row>
    <row r="6538" spans="16:18">
      <c r="P6538" s="485"/>
      <c r="Q6538" s="485"/>
      <c r="R6538" s="485"/>
    </row>
    <row r="6539" spans="16:18">
      <c r="P6539" s="485"/>
      <c r="Q6539" s="485"/>
      <c r="R6539" s="485"/>
    </row>
    <row r="6540" spans="16:18">
      <c r="P6540" s="485"/>
      <c r="Q6540" s="485"/>
      <c r="R6540" s="485"/>
    </row>
    <row r="6541" spans="16:18">
      <c r="P6541" s="485"/>
      <c r="Q6541" s="485"/>
      <c r="R6541" s="485"/>
    </row>
    <row r="6542" spans="16:18">
      <c r="P6542" s="485"/>
      <c r="Q6542" s="485"/>
      <c r="R6542" s="485"/>
    </row>
    <row r="6543" spans="16:18">
      <c r="P6543" s="485"/>
      <c r="Q6543" s="485"/>
      <c r="R6543" s="485"/>
    </row>
    <row r="6544" spans="16:18">
      <c r="P6544" s="485"/>
      <c r="Q6544" s="485"/>
      <c r="R6544" s="485"/>
    </row>
    <row r="6545" spans="16:18">
      <c r="P6545" s="485"/>
      <c r="Q6545" s="485"/>
      <c r="R6545" s="485"/>
    </row>
    <row r="6546" spans="16:18">
      <c r="P6546" s="485"/>
      <c r="Q6546" s="485"/>
      <c r="R6546" s="485"/>
    </row>
    <row r="6547" spans="16:18">
      <c r="P6547" s="485"/>
      <c r="Q6547" s="485"/>
      <c r="R6547" s="485"/>
    </row>
    <row r="6548" spans="16:18">
      <c r="P6548" s="485"/>
      <c r="Q6548" s="485"/>
      <c r="R6548" s="485"/>
    </row>
    <row r="6549" spans="16:18">
      <c r="P6549" s="485"/>
      <c r="Q6549" s="485"/>
      <c r="R6549" s="485"/>
    </row>
    <row r="6550" spans="16:18">
      <c r="P6550" s="485"/>
      <c r="Q6550" s="485"/>
      <c r="R6550" s="485"/>
    </row>
    <row r="6551" spans="16:18">
      <c r="P6551" s="485"/>
      <c r="Q6551" s="485"/>
      <c r="R6551" s="485"/>
    </row>
    <row r="6552" spans="16:18">
      <c r="P6552" s="485"/>
      <c r="Q6552" s="485"/>
      <c r="R6552" s="485"/>
    </row>
    <row r="6553" spans="16:18">
      <c r="P6553" s="485"/>
      <c r="Q6553" s="485"/>
      <c r="R6553" s="485"/>
    </row>
    <row r="6554" spans="16:18">
      <c r="P6554" s="485"/>
      <c r="Q6554" s="485"/>
      <c r="R6554" s="485"/>
    </row>
    <row r="6555" spans="16:18">
      <c r="P6555" s="485"/>
      <c r="Q6555" s="485"/>
      <c r="R6555" s="485"/>
    </row>
    <row r="6556" spans="16:18">
      <c r="P6556" s="485"/>
      <c r="Q6556" s="485"/>
      <c r="R6556" s="485"/>
    </row>
    <row r="6557" spans="16:18">
      <c r="P6557" s="485"/>
      <c r="Q6557" s="485"/>
      <c r="R6557" s="485"/>
    </row>
    <row r="6558" spans="16:18">
      <c r="P6558" s="485"/>
      <c r="Q6558" s="485"/>
      <c r="R6558" s="485"/>
    </row>
    <row r="6559" spans="16:18">
      <c r="P6559" s="485"/>
      <c r="Q6559" s="485"/>
      <c r="R6559" s="485"/>
    </row>
    <row r="6560" spans="16:18">
      <c r="P6560" s="485"/>
      <c r="Q6560" s="485"/>
      <c r="R6560" s="485"/>
    </row>
    <row r="6561" spans="16:18">
      <c r="P6561" s="485"/>
      <c r="Q6561" s="485"/>
      <c r="R6561" s="485"/>
    </row>
    <row r="6562" spans="16:18">
      <c r="P6562" s="485"/>
      <c r="Q6562" s="485"/>
      <c r="R6562" s="485"/>
    </row>
    <row r="6563" spans="16:18">
      <c r="P6563" s="485"/>
      <c r="Q6563" s="485"/>
      <c r="R6563" s="485"/>
    </row>
    <row r="6564" spans="16:18">
      <c r="P6564" s="485"/>
      <c r="Q6564" s="485"/>
      <c r="R6564" s="485"/>
    </row>
    <row r="6565" spans="16:18">
      <c r="P6565" s="485"/>
      <c r="Q6565" s="485"/>
      <c r="R6565" s="485"/>
    </row>
    <row r="6566" spans="16:18">
      <c r="P6566" s="485"/>
      <c r="Q6566" s="485"/>
      <c r="R6566" s="485"/>
    </row>
    <row r="6567" spans="16:18">
      <c r="P6567" s="485"/>
      <c r="Q6567" s="485"/>
      <c r="R6567" s="485"/>
    </row>
    <row r="6568" spans="16:18">
      <c r="P6568" s="485"/>
      <c r="Q6568" s="485"/>
      <c r="R6568" s="485"/>
    </row>
    <row r="6569" spans="16:18">
      <c r="P6569" s="485"/>
      <c r="Q6569" s="485"/>
      <c r="R6569" s="485"/>
    </row>
    <row r="6570" spans="16:18">
      <c r="P6570" s="485"/>
      <c r="Q6570" s="485"/>
      <c r="R6570" s="485"/>
    </row>
    <row r="6571" spans="16:18">
      <c r="P6571" s="485"/>
      <c r="Q6571" s="485"/>
      <c r="R6571" s="485"/>
    </row>
    <row r="6572" spans="16:18">
      <c r="P6572" s="485"/>
      <c r="Q6572" s="485"/>
      <c r="R6572" s="485"/>
    </row>
    <row r="6573" spans="16:18">
      <c r="P6573" s="485"/>
      <c r="Q6573" s="485"/>
      <c r="R6573" s="485"/>
    </row>
    <row r="6574" spans="16:18">
      <c r="P6574" s="485"/>
      <c r="Q6574" s="485"/>
      <c r="R6574" s="485"/>
    </row>
    <row r="6575" spans="16:18">
      <c r="P6575" s="485"/>
      <c r="Q6575" s="485"/>
      <c r="R6575" s="485"/>
    </row>
    <row r="6576" spans="16:18">
      <c r="P6576" s="485"/>
      <c r="Q6576" s="485"/>
      <c r="R6576" s="485"/>
    </row>
    <row r="6577" spans="16:18">
      <c r="P6577" s="485"/>
      <c r="Q6577" s="485"/>
      <c r="R6577" s="485"/>
    </row>
    <row r="6578" spans="16:18">
      <c r="P6578" s="485"/>
      <c r="Q6578" s="485"/>
      <c r="R6578" s="485"/>
    </row>
    <row r="6579" spans="16:18">
      <c r="P6579" s="485"/>
      <c r="Q6579" s="485"/>
      <c r="R6579" s="485"/>
    </row>
    <row r="6580" spans="16:18">
      <c r="P6580" s="485"/>
      <c r="Q6580" s="485"/>
      <c r="R6580" s="485"/>
    </row>
    <row r="6581" spans="16:18">
      <c r="P6581" s="485"/>
      <c r="Q6581" s="485"/>
      <c r="R6581" s="485"/>
    </row>
    <row r="6582" spans="16:18">
      <c r="P6582" s="485"/>
      <c r="Q6582" s="485"/>
      <c r="R6582" s="485"/>
    </row>
    <row r="6583" spans="16:18">
      <c r="P6583" s="485"/>
      <c r="Q6583" s="485"/>
      <c r="R6583" s="485"/>
    </row>
    <row r="6584" spans="16:18">
      <c r="P6584" s="485"/>
      <c r="Q6584" s="485"/>
      <c r="R6584" s="485"/>
    </row>
    <row r="6585" spans="16:18">
      <c r="P6585" s="485"/>
      <c r="Q6585" s="485"/>
      <c r="R6585" s="485"/>
    </row>
    <row r="6586" spans="16:18">
      <c r="P6586" s="485"/>
      <c r="Q6586" s="485"/>
      <c r="R6586" s="485"/>
    </row>
    <row r="6587" spans="16:18">
      <c r="P6587" s="485"/>
      <c r="Q6587" s="485"/>
      <c r="R6587" s="485"/>
    </row>
    <row r="6588" spans="16:18">
      <c r="P6588" s="485"/>
      <c r="Q6588" s="485"/>
      <c r="R6588" s="485"/>
    </row>
    <row r="6589" spans="16:18">
      <c r="P6589" s="485"/>
      <c r="Q6589" s="485"/>
      <c r="R6589" s="485"/>
    </row>
    <row r="6590" spans="16:18">
      <c r="P6590" s="485"/>
      <c r="Q6590" s="485"/>
      <c r="R6590" s="485"/>
    </row>
    <row r="6591" spans="16:18">
      <c r="P6591" s="485"/>
      <c r="Q6591" s="485"/>
      <c r="R6591" s="485"/>
    </row>
    <row r="6592" spans="16:18">
      <c r="P6592" s="485"/>
      <c r="Q6592" s="485"/>
      <c r="R6592" s="485"/>
    </row>
    <row r="6593" spans="16:18">
      <c r="P6593" s="485"/>
      <c r="Q6593" s="485"/>
      <c r="R6593" s="485"/>
    </row>
    <row r="6594" spans="16:18">
      <c r="P6594" s="485"/>
      <c r="Q6594" s="485"/>
      <c r="R6594" s="485"/>
    </row>
    <row r="6595" spans="16:18">
      <c r="P6595" s="485"/>
      <c r="Q6595" s="485"/>
      <c r="R6595" s="485"/>
    </row>
    <row r="6596" spans="16:18">
      <c r="P6596" s="485"/>
      <c r="Q6596" s="485"/>
      <c r="R6596" s="485"/>
    </row>
    <row r="6597" spans="16:18">
      <c r="P6597" s="485"/>
      <c r="Q6597" s="485"/>
      <c r="R6597" s="485"/>
    </row>
    <row r="6598" spans="16:18">
      <c r="P6598" s="485"/>
      <c r="Q6598" s="485"/>
      <c r="R6598" s="485"/>
    </row>
    <row r="6599" spans="16:18">
      <c r="P6599" s="485"/>
      <c r="Q6599" s="485"/>
      <c r="R6599" s="485"/>
    </row>
    <row r="6600" spans="16:18">
      <c r="P6600" s="485"/>
      <c r="Q6600" s="485"/>
      <c r="R6600" s="485"/>
    </row>
    <row r="6601" spans="16:18">
      <c r="P6601" s="485"/>
      <c r="Q6601" s="485"/>
      <c r="R6601" s="485"/>
    </row>
    <row r="6602" spans="16:18">
      <c r="P6602" s="485"/>
      <c r="Q6602" s="485"/>
      <c r="R6602" s="485"/>
    </row>
    <row r="6603" spans="16:18">
      <c r="P6603" s="485"/>
      <c r="Q6603" s="485"/>
      <c r="R6603" s="485"/>
    </row>
    <row r="6604" spans="16:18">
      <c r="P6604" s="485"/>
      <c r="Q6604" s="485"/>
      <c r="R6604" s="485"/>
    </row>
    <row r="6605" spans="16:18">
      <c r="P6605" s="485"/>
      <c r="Q6605" s="485"/>
      <c r="R6605" s="485"/>
    </row>
    <row r="6606" spans="16:18">
      <c r="P6606" s="485"/>
      <c r="Q6606" s="485"/>
      <c r="R6606" s="485"/>
    </row>
    <row r="6607" spans="16:18">
      <c r="P6607" s="485"/>
      <c r="Q6607" s="485"/>
      <c r="R6607" s="485"/>
    </row>
    <row r="6608" spans="16:18">
      <c r="P6608" s="485"/>
      <c r="Q6608" s="485"/>
      <c r="R6608" s="485"/>
    </row>
    <row r="6609" spans="16:18">
      <c r="P6609" s="485"/>
      <c r="Q6609" s="485"/>
      <c r="R6609" s="485"/>
    </row>
    <row r="6610" spans="16:18">
      <c r="P6610" s="485"/>
      <c r="Q6610" s="485"/>
      <c r="R6610" s="485"/>
    </row>
    <row r="6611" spans="16:18">
      <c r="P6611" s="485"/>
      <c r="Q6611" s="485"/>
      <c r="R6611" s="485"/>
    </row>
    <row r="6612" spans="16:18">
      <c r="P6612" s="485"/>
      <c r="Q6612" s="485"/>
      <c r="R6612" s="485"/>
    </row>
    <row r="6613" spans="16:18">
      <c r="P6613" s="485"/>
      <c r="Q6613" s="485"/>
      <c r="R6613" s="485"/>
    </row>
    <row r="6614" spans="16:18">
      <c r="P6614" s="485"/>
      <c r="Q6614" s="485"/>
      <c r="R6614" s="485"/>
    </row>
    <row r="6615" spans="16:18">
      <c r="P6615" s="485"/>
      <c r="Q6615" s="485"/>
      <c r="R6615" s="485"/>
    </row>
    <row r="6616" spans="16:18">
      <c r="P6616" s="485"/>
      <c r="Q6616" s="485"/>
      <c r="R6616" s="485"/>
    </row>
    <row r="6617" spans="16:18">
      <c r="P6617" s="485"/>
      <c r="Q6617" s="485"/>
      <c r="R6617" s="485"/>
    </row>
    <row r="6618" spans="16:18">
      <c r="P6618" s="485"/>
      <c r="Q6618" s="485"/>
      <c r="R6618" s="485"/>
    </row>
    <row r="6619" spans="16:18">
      <c r="P6619" s="485"/>
      <c r="Q6619" s="485"/>
      <c r="R6619" s="485"/>
    </row>
    <row r="6620" spans="16:18">
      <c r="P6620" s="485"/>
      <c r="Q6620" s="485"/>
      <c r="R6620" s="485"/>
    </row>
    <row r="6621" spans="16:18">
      <c r="P6621" s="485"/>
      <c r="Q6621" s="485"/>
      <c r="R6621" s="485"/>
    </row>
    <row r="6622" spans="16:18">
      <c r="P6622" s="485"/>
      <c r="Q6622" s="485"/>
      <c r="R6622" s="485"/>
    </row>
    <row r="6623" spans="16:18">
      <c r="P6623" s="485"/>
      <c r="Q6623" s="485"/>
      <c r="R6623" s="485"/>
    </row>
    <row r="6624" spans="16:18">
      <c r="P6624" s="485"/>
      <c r="Q6624" s="485"/>
      <c r="R6624" s="485"/>
    </row>
    <row r="6625" spans="16:18">
      <c r="P6625" s="485"/>
      <c r="Q6625" s="485"/>
      <c r="R6625" s="485"/>
    </row>
    <row r="6626" spans="16:18">
      <c r="P6626" s="485"/>
      <c r="Q6626" s="485"/>
      <c r="R6626" s="485"/>
    </row>
    <row r="6627" spans="16:18">
      <c r="P6627" s="485"/>
      <c r="Q6627" s="485"/>
      <c r="R6627" s="485"/>
    </row>
    <row r="6628" spans="16:18">
      <c r="P6628" s="485"/>
      <c r="Q6628" s="485"/>
      <c r="R6628" s="485"/>
    </row>
    <row r="6629" spans="16:18">
      <c r="P6629" s="485"/>
      <c r="Q6629" s="485"/>
      <c r="R6629" s="485"/>
    </row>
    <row r="6630" spans="16:18">
      <c r="P6630" s="485"/>
      <c r="Q6630" s="485"/>
      <c r="R6630" s="485"/>
    </row>
    <row r="6631" spans="16:18">
      <c r="P6631" s="485"/>
      <c r="Q6631" s="485"/>
      <c r="R6631" s="485"/>
    </row>
    <row r="6632" spans="16:18">
      <c r="P6632" s="485"/>
      <c r="Q6632" s="485"/>
      <c r="R6632" s="485"/>
    </row>
    <row r="6633" spans="16:18">
      <c r="P6633" s="485"/>
      <c r="Q6633" s="485"/>
      <c r="R6633" s="485"/>
    </row>
    <row r="6634" spans="16:18">
      <c r="P6634" s="485"/>
      <c r="Q6634" s="485"/>
      <c r="R6634" s="485"/>
    </row>
    <row r="6635" spans="16:18">
      <c r="P6635" s="485"/>
      <c r="Q6635" s="485"/>
      <c r="R6635" s="485"/>
    </row>
    <row r="6636" spans="16:18">
      <c r="P6636" s="485"/>
      <c r="Q6636" s="485"/>
      <c r="R6636" s="485"/>
    </row>
    <row r="6637" spans="16:18">
      <c r="P6637" s="485"/>
      <c r="Q6637" s="485"/>
      <c r="R6637" s="485"/>
    </row>
    <row r="6638" spans="16:18">
      <c r="P6638" s="485"/>
      <c r="Q6638" s="485"/>
      <c r="R6638" s="485"/>
    </row>
    <row r="6639" spans="16:18">
      <c r="P6639" s="485"/>
      <c r="Q6639" s="485"/>
      <c r="R6639" s="485"/>
    </row>
    <row r="6640" spans="16:18">
      <c r="P6640" s="485"/>
      <c r="Q6640" s="485"/>
      <c r="R6640" s="485"/>
    </row>
    <row r="6641" spans="16:18">
      <c r="P6641" s="485"/>
      <c r="Q6641" s="485"/>
      <c r="R6641" s="485"/>
    </row>
    <row r="6642" spans="16:18">
      <c r="P6642" s="485"/>
      <c r="Q6642" s="485"/>
      <c r="R6642" s="485"/>
    </row>
    <row r="6643" spans="16:18">
      <c r="P6643" s="485"/>
      <c r="Q6643" s="485"/>
      <c r="R6643" s="485"/>
    </row>
    <row r="6644" spans="16:18">
      <c r="P6644" s="485"/>
      <c r="Q6644" s="485"/>
      <c r="R6644" s="485"/>
    </row>
    <row r="6645" spans="16:18">
      <c r="P6645" s="485"/>
      <c r="Q6645" s="485"/>
      <c r="R6645" s="485"/>
    </row>
    <row r="6646" spans="16:18">
      <c r="P6646" s="485"/>
      <c r="Q6646" s="485"/>
      <c r="R6646" s="485"/>
    </row>
    <row r="6647" spans="16:18">
      <c r="P6647" s="485"/>
      <c r="Q6647" s="485"/>
      <c r="R6647" s="485"/>
    </row>
    <row r="6648" spans="16:18">
      <c r="P6648" s="485"/>
      <c r="Q6648" s="485"/>
      <c r="R6648" s="485"/>
    </row>
    <row r="6649" spans="16:18">
      <c r="P6649" s="485"/>
      <c r="Q6649" s="485"/>
      <c r="R6649" s="485"/>
    </row>
    <row r="6650" spans="16:18">
      <c r="P6650" s="485"/>
      <c r="Q6650" s="485"/>
      <c r="R6650" s="485"/>
    </row>
    <row r="6651" spans="16:18">
      <c r="P6651" s="485"/>
      <c r="Q6651" s="485"/>
      <c r="R6651" s="485"/>
    </row>
    <row r="6652" spans="16:18">
      <c r="P6652" s="485"/>
      <c r="Q6652" s="485"/>
      <c r="R6652" s="485"/>
    </row>
    <row r="6653" spans="16:18">
      <c r="P6653" s="485"/>
      <c r="Q6653" s="485"/>
      <c r="R6653" s="485"/>
    </row>
    <row r="6654" spans="16:18">
      <c r="P6654" s="485"/>
      <c r="Q6654" s="485"/>
      <c r="R6654" s="485"/>
    </row>
    <row r="6655" spans="16:18">
      <c r="P6655" s="485"/>
      <c r="Q6655" s="485"/>
      <c r="R6655" s="485"/>
    </row>
    <row r="6656" spans="16:18">
      <c r="P6656" s="485"/>
      <c r="Q6656" s="485"/>
      <c r="R6656" s="485"/>
    </row>
    <row r="6657" spans="16:18">
      <c r="P6657" s="485"/>
      <c r="Q6657" s="485"/>
      <c r="R6657" s="485"/>
    </row>
    <row r="6658" spans="16:18">
      <c r="P6658" s="485"/>
      <c r="Q6658" s="485"/>
      <c r="R6658" s="485"/>
    </row>
    <row r="6659" spans="16:18">
      <c r="P6659" s="485"/>
      <c r="Q6659" s="485"/>
      <c r="R6659" s="485"/>
    </row>
    <row r="6660" spans="16:18">
      <c r="P6660" s="485"/>
      <c r="Q6660" s="485"/>
      <c r="R6660" s="485"/>
    </row>
    <row r="6661" spans="16:18">
      <c r="P6661" s="485"/>
      <c r="Q6661" s="485"/>
      <c r="R6661" s="485"/>
    </row>
    <row r="6662" spans="16:18">
      <c r="P6662" s="485"/>
      <c r="Q6662" s="485"/>
      <c r="R6662" s="485"/>
    </row>
    <row r="6663" spans="16:18">
      <c r="P6663" s="485"/>
      <c r="Q6663" s="485"/>
      <c r="R6663" s="485"/>
    </row>
    <row r="6664" spans="16:18">
      <c r="P6664" s="485"/>
      <c r="Q6664" s="485"/>
      <c r="R6664" s="485"/>
    </row>
    <row r="6665" spans="16:18">
      <c r="P6665" s="485"/>
      <c r="Q6665" s="485"/>
      <c r="R6665" s="485"/>
    </row>
    <row r="6666" spans="16:18">
      <c r="P6666" s="485"/>
      <c r="Q6666" s="485"/>
      <c r="R6666" s="485"/>
    </row>
    <row r="6667" spans="16:18">
      <c r="P6667" s="485"/>
      <c r="Q6667" s="485"/>
      <c r="R6667" s="485"/>
    </row>
    <row r="6668" spans="16:18">
      <c r="P6668" s="485"/>
      <c r="Q6668" s="485"/>
      <c r="R6668" s="485"/>
    </row>
    <row r="6669" spans="16:18">
      <c r="P6669" s="485"/>
      <c r="Q6669" s="485"/>
      <c r="R6669" s="485"/>
    </row>
    <row r="6670" spans="16:18">
      <c r="P6670" s="485"/>
      <c r="Q6670" s="485"/>
      <c r="R6670" s="485"/>
    </row>
    <row r="6671" spans="16:18">
      <c r="P6671" s="485"/>
      <c r="Q6671" s="485"/>
      <c r="R6671" s="485"/>
    </row>
    <row r="6672" spans="16:18">
      <c r="P6672" s="485"/>
      <c r="Q6672" s="485"/>
      <c r="R6672" s="485"/>
    </row>
    <row r="6673" spans="16:18">
      <c r="P6673" s="485"/>
      <c r="Q6673" s="485"/>
      <c r="R6673" s="485"/>
    </row>
    <row r="6674" spans="16:18">
      <c r="P6674" s="485"/>
      <c r="Q6674" s="485"/>
      <c r="R6674" s="485"/>
    </row>
    <row r="6675" spans="16:18">
      <c r="P6675" s="485"/>
      <c r="Q6675" s="485"/>
      <c r="R6675" s="485"/>
    </row>
    <row r="6676" spans="16:18">
      <c r="P6676" s="485"/>
      <c r="Q6676" s="485"/>
      <c r="R6676" s="485"/>
    </row>
    <row r="6677" spans="16:18">
      <c r="P6677" s="485"/>
      <c r="Q6677" s="485"/>
      <c r="R6677" s="485"/>
    </row>
    <row r="6678" spans="16:18">
      <c r="P6678" s="485"/>
      <c r="Q6678" s="485"/>
      <c r="R6678" s="485"/>
    </row>
    <row r="6679" spans="16:18">
      <c r="P6679" s="485"/>
      <c r="Q6679" s="485"/>
      <c r="R6679" s="485"/>
    </row>
    <row r="6680" spans="16:18">
      <c r="P6680" s="485"/>
      <c r="Q6680" s="485"/>
      <c r="R6680" s="485"/>
    </row>
    <row r="6681" spans="16:18">
      <c r="P6681" s="485"/>
      <c r="Q6681" s="485"/>
      <c r="R6681" s="485"/>
    </row>
    <row r="6682" spans="16:18">
      <c r="P6682" s="485"/>
      <c r="Q6682" s="485"/>
      <c r="R6682" s="485"/>
    </row>
    <row r="6683" spans="16:18">
      <c r="P6683" s="485"/>
      <c r="Q6683" s="485"/>
      <c r="R6683" s="485"/>
    </row>
    <row r="6684" spans="16:18">
      <c r="P6684" s="485"/>
      <c r="Q6684" s="485"/>
      <c r="R6684" s="485"/>
    </row>
    <row r="6685" spans="16:18">
      <c r="P6685" s="485"/>
      <c r="Q6685" s="485"/>
      <c r="R6685" s="485"/>
    </row>
    <row r="6686" spans="16:18">
      <c r="P6686" s="485"/>
      <c r="Q6686" s="485"/>
      <c r="R6686" s="485"/>
    </row>
    <row r="6687" spans="16:18">
      <c r="P6687" s="485"/>
      <c r="Q6687" s="485"/>
      <c r="R6687" s="485"/>
    </row>
    <row r="6688" spans="16:18">
      <c r="P6688" s="485"/>
      <c r="Q6688" s="485"/>
      <c r="R6688" s="485"/>
    </row>
    <row r="6689" spans="16:18">
      <c r="P6689" s="485"/>
      <c r="Q6689" s="485"/>
      <c r="R6689" s="485"/>
    </row>
    <row r="6690" spans="16:18">
      <c r="P6690" s="485"/>
      <c r="Q6690" s="485"/>
      <c r="R6690" s="485"/>
    </row>
    <row r="6691" spans="16:18">
      <c r="P6691" s="485"/>
      <c r="Q6691" s="485"/>
      <c r="R6691" s="485"/>
    </row>
    <row r="6692" spans="16:18">
      <c r="P6692" s="485"/>
      <c r="Q6692" s="485"/>
      <c r="R6692" s="485"/>
    </row>
    <row r="6693" spans="16:18">
      <c r="P6693" s="485"/>
      <c r="Q6693" s="485"/>
      <c r="R6693" s="485"/>
    </row>
    <row r="6694" spans="16:18">
      <c r="P6694" s="485"/>
      <c r="Q6694" s="485"/>
      <c r="R6694" s="485"/>
    </row>
    <row r="6695" spans="16:18">
      <c r="P6695" s="485"/>
      <c r="Q6695" s="485"/>
      <c r="R6695" s="485"/>
    </row>
    <row r="6696" spans="16:18">
      <c r="P6696" s="485"/>
      <c r="Q6696" s="485"/>
      <c r="R6696" s="485"/>
    </row>
    <row r="6697" spans="16:18">
      <c r="P6697" s="485"/>
      <c r="Q6697" s="485"/>
      <c r="R6697" s="485"/>
    </row>
    <row r="6698" spans="16:18">
      <c r="P6698" s="485"/>
      <c r="Q6698" s="485"/>
      <c r="R6698" s="485"/>
    </row>
    <row r="6699" spans="16:18">
      <c r="P6699" s="485"/>
      <c r="Q6699" s="485"/>
      <c r="R6699" s="485"/>
    </row>
    <row r="6700" spans="16:18">
      <c r="P6700" s="485"/>
      <c r="Q6700" s="485"/>
      <c r="R6700" s="485"/>
    </row>
    <row r="6701" spans="16:18">
      <c r="P6701" s="485"/>
      <c r="Q6701" s="485"/>
      <c r="R6701" s="485"/>
    </row>
    <row r="6702" spans="16:18">
      <c r="P6702" s="485"/>
      <c r="Q6702" s="485"/>
      <c r="R6702" s="485"/>
    </row>
    <row r="6703" spans="16:18">
      <c r="P6703" s="485"/>
      <c r="Q6703" s="485"/>
      <c r="R6703" s="485"/>
    </row>
    <row r="6704" spans="16:18">
      <c r="P6704" s="485"/>
      <c r="Q6704" s="485"/>
      <c r="R6704" s="485"/>
    </row>
    <row r="6705" spans="16:18">
      <c r="P6705" s="485"/>
      <c r="Q6705" s="485"/>
      <c r="R6705" s="485"/>
    </row>
    <row r="6706" spans="16:18">
      <c r="P6706" s="485"/>
      <c r="Q6706" s="485"/>
      <c r="R6706" s="485"/>
    </row>
    <row r="6707" spans="16:18">
      <c r="P6707" s="485"/>
      <c r="Q6707" s="485"/>
      <c r="R6707" s="485"/>
    </row>
    <row r="6708" spans="16:18">
      <c r="P6708" s="485"/>
      <c r="Q6708" s="485"/>
      <c r="R6708" s="485"/>
    </row>
    <row r="6709" spans="16:18">
      <c r="P6709" s="485"/>
      <c r="Q6709" s="485"/>
      <c r="R6709" s="485"/>
    </row>
    <row r="6710" spans="16:18">
      <c r="P6710" s="485"/>
      <c r="Q6710" s="485"/>
      <c r="R6710" s="485"/>
    </row>
    <row r="6711" spans="16:18">
      <c r="P6711" s="485"/>
      <c r="Q6711" s="485"/>
      <c r="R6711" s="485"/>
    </row>
    <row r="6712" spans="16:18">
      <c r="P6712" s="485"/>
      <c r="Q6712" s="485"/>
      <c r="R6712" s="485"/>
    </row>
    <row r="6713" spans="16:18">
      <c r="P6713" s="485"/>
      <c r="Q6713" s="485"/>
      <c r="R6713" s="485"/>
    </row>
    <row r="6714" spans="16:18">
      <c r="P6714" s="485"/>
      <c r="Q6714" s="485"/>
      <c r="R6714" s="485"/>
    </row>
    <row r="6715" spans="16:18">
      <c r="P6715" s="485"/>
      <c r="Q6715" s="485"/>
      <c r="R6715" s="485"/>
    </row>
    <row r="6716" spans="16:18">
      <c r="P6716" s="485"/>
      <c r="Q6716" s="485"/>
      <c r="R6716" s="485"/>
    </row>
    <row r="6717" spans="16:18">
      <c r="P6717" s="485"/>
      <c r="Q6717" s="485"/>
      <c r="R6717" s="485"/>
    </row>
    <row r="6718" spans="16:18">
      <c r="P6718" s="485"/>
      <c r="Q6718" s="485"/>
      <c r="R6718" s="485"/>
    </row>
    <row r="6719" spans="16:18">
      <c r="P6719" s="485"/>
      <c r="Q6719" s="485"/>
      <c r="R6719" s="485"/>
    </row>
    <row r="6720" spans="16:18">
      <c r="P6720" s="485"/>
      <c r="Q6720" s="485"/>
      <c r="R6720" s="485"/>
    </row>
    <row r="6721" spans="16:18">
      <c r="P6721" s="485"/>
      <c r="Q6721" s="485"/>
      <c r="R6721" s="485"/>
    </row>
    <row r="6722" spans="16:18">
      <c r="P6722" s="485"/>
      <c r="Q6722" s="485"/>
      <c r="R6722" s="485"/>
    </row>
    <row r="6723" spans="16:18">
      <c r="P6723" s="485"/>
      <c r="Q6723" s="485"/>
      <c r="R6723" s="485"/>
    </row>
    <row r="6724" spans="16:18">
      <c r="P6724" s="485"/>
      <c r="Q6724" s="485"/>
      <c r="R6724" s="485"/>
    </row>
    <row r="6725" spans="16:18">
      <c r="P6725" s="485"/>
      <c r="Q6725" s="485"/>
      <c r="R6725" s="485"/>
    </row>
    <row r="6726" spans="16:18">
      <c r="P6726" s="485"/>
      <c r="Q6726" s="485"/>
      <c r="R6726" s="485"/>
    </row>
    <row r="6727" spans="16:18">
      <c r="P6727" s="485"/>
      <c r="Q6727" s="485"/>
      <c r="R6727" s="485"/>
    </row>
    <row r="6728" spans="16:18">
      <c r="P6728" s="485"/>
      <c r="Q6728" s="485"/>
      <c r="R6728" s="485"/>
    </row>
    <row r="6729" spans="16:18">
      <c r="P6729" s="485"/>
      <c r="Q6729" s="485"/>
      <c r="R6729" s="485"/>
    </row>
    <row r="6730" spans="16:18">
      <c r="P6730" s="485"/>
      <c r="Q6730" s="485"/>
      <c r="R6730" s="485"/>
    </row>
    <row r="6731" spans="16:18">
      <c r="P6731" s="485"/>
      <c r="Q6731" s="485"/>
      <c r="R6731" s="485"/>
    </row>
    <row r="6732" spans="16:18">
      <c r="P6732" s="485"/>
      <c r="Q6732" s="485"/>
      <c r="R6732" s="485"/>
    </row>
    <row r="6733" spans="16:18">
      <c r="P6733" s="485"/>
      <c r="Q6733" s="485"/>
      <c r="R6733" s="485"/>
    </row>
    <row r="6734" spans="16:18">
      <c r="P6734" s="485"/>
      <c r="Q6734" s="485"/>
      <c r="R6734" s="485"/>
    </row>
    <row r="6735" spans="16:18">
      <c r="P6735" s="485"/>
      <c r="Q6735" s="485"/>
      <c r="R6735" s="485"/>
    </row>
    <row r="6736" spans="16:18">
      <c r="P6736" s="485"/>
      <c r="Q6736" s="485"/>
      <c r="R6736" s="485"/>
    </row>
    <row r="6737" spans="16:18">
      <c r="P6737" s="485"/>
      <c r="Q6737" s="485"/>
      <c r="R6737" s="485"/>
    </row>
    <row r="6738" spans="16:18">
      <c r="P6738" s="485"/>
      <c r="Q6738" s="485"/>
      <c r="R6738" s="485"/>
    </row>
    <row r="6739" spans="16:18">
      <c r="P6739" s="485"/>
      <c r="Q6739" s="485"/>
      <c r="R6739" s="485"/>
    </row>
    <row r="6740" spans="16:18">
      <c r="P6740" s="485"/>
      <c r="Q6740" s="485"/>
      <c r="R6740" s="485"/>
    </row>
    <row r="6741" spans="16:18">
      <c r="P6741" s="485"/>
      <c r="Q6741" s="485"/>
      <c r="R6741" s="485"/>
    </row>
    <row r="6742" spans="16:18">
      <c r="P6742" s="485"/>
      <c r="Q6742" s="485"/>
      <c r="R6742" s="485"/>
    </row>
    <row r="6743" spans="16:18">
      <c r="P6743" s="485"/>
      <c r="Q6743" s="485"/>
      <c r="R6743" s="485"/>
    </row>
    <row r="6744" spans="16:18">
      <c r="P6744" s="485"/>
      <c r="Q6744" s="485"/>
      <c r="R6744" s="485"/>
    </row>
    <row r="6745" spans="16:18">
      <c r="P6745" s="485"/>
      <c r="Q6745" s="485"/>
      <c r="R6745" s="485"/>
    </row>
    <row r="6746" spans="16:18">
      <c r="P6746" s="485"/>
      <c r="Q6746" s="485"/>
      <c r="R6746" s="485"/>
    </row>
    <row r="6747" spans="16:18">
      <c r="P6747" s="485"/>
      <c r="Q6747" s="485"/>
      <c r="R6747" s="485"/>
    </row>
    <row r="6748" spans="16:18">
      <c r="P6748" s="485"/>
      <c r="Q6748" s="485"/>
      <c r="R6748" s="485"/>
    </row>
    <row r="6749" spans="16:18">
      <c r="P6749" s="485"/>
      <c r="Q6749" s="485"/>
      <c r="R6749" s="485"/>
    </row>
    <row r="6750" spans="16:18">
      <c r="P6750" s="485"/>
      <c r="Q6750" s="485"/>
      <c r="R6750" s="485"/>
    </row>
    <row r="6751" spans="16:18">
      <c r="P6751" s="485"/>
      <c r="Q6751" s="485"/>
      <c r="R6751" s="485"/>
    </row>
    <row r="6752" spans="16:18">
      <c r="P6752" s="485"/>
      <c r="Q6752" s="485"/>
      <c r="R6752" s="485"/>
    </row>
    <row r="6753" spans="16:18">
      <c r="P6753" s="485"/>
      <c r="Q6753" s="485"/>
      <c r="R6753" s="485"/>
    </row>
    <row r="6754" spans="16:18">
      <c r="P6754" s="485"/>
      <c r="Q6754" s="485"/>
      <c r="R6754" s="485"/>
    </row>
    <row r="6755" spans="16:18">
      <c r="P6755" s="485"/>
      <c r="Q6755" s="485"/>
      <c r="R6755" s="485"/>
    </row>
    <row r="6756" spans="16:18">
      <c r="P6756" s="485"/>
      <c r="Q6756" s="485"/>
      <c r="R6756" s="485"/>
    </row>
    <row r="6757" spans="16:18">
      <c r="P6757" s="485"/>
      <c r="Q6757" s="485"/>
      <c r="R6757" s="485"/>
    </row>
    <row r="6758" spans="16:18">
      <c r="P6758" s="485"/>
      <c r="Q6758" s="485"/>
      <c r="R6758" s="485"/>
    </row>
    <row r="6759" spans="16:18">
      <c r="P6759" s="485"/>
      <c r="Q6759" s="485"/>
      <c r="R6759" s="485"/>
    </row>
    <row r="6760" spans="16:18">
      <c r="P6760" s="485"/>
      <c r="Q6760" s="485"/>
      <c r="R6760" s="485"/>
    </row>
    <row r="6761" spans="16:18">
      <c r="P6761" s="485"/>
      <c r="Q6761" s="485"/>
      <c r="R6761" s="485"/>
    </row>
    <row r="6762" spans="16:18">
      <c r="P6762" s="485"/>
      <c r="Q6762" s="485"/>
      <c r="R6762" s="485"/>
    </row>
    <row r="6763" spans="16:18">
      <c r="P6763" s="485"/>
      <c r="Q6763" s="485"/>
      <c r="R6763" s="485"/>
    </row>
    <row r="6764" spans="16:18">
      <c r="P6764" s="485"/>
      <c r="Q6764" s="485"/>
      <c r="R6764" s="485"/>
    </row>
    <row r="6765" spans="16:18">
      <c r="P6765" s="485"/>
      <c r="Q6765" s="485"/>
      <c r="R6765" s="485"/>
    </row>
    <row r="6766" spans="16:18">
      <c r="P6766" s="485"/>
      <c r="Q6766" s="485"/>
      <c r="R6766" s="485"/>
    </row>
    <row r="6767" spans="16:18">
      <c r="P6767" s="485"/>
      <c r="Q6767" s="485"/>
      <c r="R6767" s="485"/>
    </row>
    <row r="6768" spans="16:18">
      <c r="P6768" s="485"/>
      <c r="Q6768" s="485"/>
      <c r="R6768" s="485"/>
    </row>
    <row r="6769" spans="16:18">
      <c r="P6769" s="485"/>
      <c r="Q6769" s="485"/>
      <c r="R6769" s="485"/>
    </row>
    <row r="6770" spans="16:18">
      <c r="P6770" s="485"/>
      <c r="Q6770" s="485"/>
      <c r="R6770" s="485"/>
    </row>
    <row r="6771" spans="16:18">
      <c r="P6771" s="485"/>
      <c r="Q6771" s="485"/>
      <c r="R6771" s="485"/>
    </row>
    <row r="6772" spans="16:18">
      <c r="P6772" s="485"/>
      <c r="Q6772" s="485"/>
      <c r="R6772" s="485"/>
    </row>
    <row r="6773" spans="16:18">
      <c r="P6773" s="485"/>
      <c r="Q6773" s="485"/>
      <c r="R6773" s="485"/>
    </row>
    <row r="6774" spans="16:18">
      <c r="P6774" s="485"/>
      <c r="Q6774" s="485"/>
      <c r="R6774" s="485"/>
    </row>
    <row r="6775" spans="16:18">
      <c r="P6775" s="485"/>
      <c r="Q6775" s="485"/>
      <c r="R6775" s="485"/>
    </row>
    <row r="6776" spans="16:18">
      <c r="P6776" s="485"/>
      <c r="Q6776" s="485"/>
      <c r="R6776" s="485"/>
    </row>
    <row r="6777" spans="16:18">
      <c r="P6777" s="485"/>
      <c r="Q6777" s="485"/>
      <c r="R6777" s="485"/>
    </row>
    <row r="6778" spans="16:18">
      <c r="P6778" s="485"/>
      <c r="Q6778" s="485"/>
      <c r="R6778" s="485"/>
    </row>
    <row r="6779" spans="16:18">
      <c r="P6779" s="485"/>
      <c r="Q6779" s="485"/>
      <c r="R6779" s="485"/>
    </row>
    <row r="6780" spans="16:18">
      <c r="P6780" s="485"/>
      <c r="Q6780" s="485"/>
      <c r="R6780" s="485"/>
    </row>
    <row r="6781" spans="16:18">
      <c r="P6781" s="485"/>
      <c r="Q6781" s="485"/>
      <c r="R6781" s="485"/>
    </row>
    <row r="6782" spans="16:18">
      <c r="P6782" s="485"/>
      <c r="Q6782" s="485"/>
      <c r="R6782" s="485"/>
    </row>
    <row r="6783" spans="16:18">
      <c r="P6783" s="485"/>
      <c r="Q6783" s="485"/>
      <c r="R6783" s="485"/>
    </row>
    <row r="6784" spans="16:18">
      <c r="P6784" s="485"/>
      <c r="Q6784" s="485"/>
      <c r="R6784" s="485"/>
    </row>
    <row r="6785" spans="16:18">
      <c r="P6785" s="485"/>
      <c r="Q6785" s="485"/>
      <c r="R6785" s="485"/>
    </row>
    <row r="6786" spans="16:18">
      <c r="P6786" s="485"/>
      <c r="Q6786" s="485"/>
      <c r="R6786" s="485"/>
    </row>
    <row r="6787" spans="16:18">
      <c r="P6787" s="485"/>
      <c r="Q6787" s="485"/>
      <c r="R6787" s="485"/>
    </row>
    <row r="6788" spans="16:18">
      <c r="P6788" s="485"/>
      <c r="Q6788" s="485"/>
      <c r="R6788" s="485"/>
    </row>
    <row r="6789" spans="16:18">
      <c r="P6789" s="485"/>
      <c r="Q6789" s="485"/>
      <c r="R6789" s="485"/>
    </row>
    <row r="6790" spans="16:18">
      <c r="P6790" s="485"/>
      <c r="Q6790" s="485"/>
      <c r="R6790" s="485"/>
    </row>
    <row r="6791" spans="16:18">
      <c r="P6791" s="485"/>
      <c r="Q6791" s="485"/>
      <c r="R6791" s="485"/>
    </row>
    <row r="6792" spans="16:18">
      <c r="P6792" s="485"/>
      <c r="Q6792" s="485"/>
      <c r="R6792" s="485"/>
    </row>
    <row r="6793" spans="16:18">
      <c r="P6793" s="485"/>
      <c r="Q6793" s="485"/>
      <c r="R6793" s="485"/>
    </row>
    <row r="6794" spans="16:18">
      <c r="P6794" s="485"/>
      <c r="Q6794" s="485"/>
      <c r="R6794" s="485"/>
    </row>
    <row r="6795" spans="16:18">
      <c r="P6795" s="485"/>
      <c r="Q6795" s="485"/>
      <c r="R6795" s="485"/>
    </row>
    <row r="6796" spans="16:18">
      <c r="P6796" s="485"/>
      <c r="Q6796" s="485"/>
      <c r="R6796" s="485"/>
    </row>
    <row r="6797" spans="16:18">
      <c r="P6797" s="485"/>
      <c r="Q6797" s="485"/>
      <c r="R6797" s="485"/>
    </row>
    <row r="6798" spans="16:18">
      <c r="P6798" s="485"/>
      <c r="Q6798" s="485"/>
      <c r="R6798" s="485"/>
    </row>
    <row r="6799" spans="16:18">
      <c r="P6799" s="485"/>
      <c r="Q6799" s="485"/>
      <c r="R6799" s="485"/>
    </row>
    <row r="6800" spans="16:18">
      <c r="P6800" s="485"/>
      <c r="Q6800" s="485"/>
      <c r="R6800" s="485"/>
    </row>
    <row r="6801" spans="16:18">
      <c r="P6801" s="485"/>
      <c r="Q6801" s="485"/>
      <c r="R6801" s="485"/>
    </row>
    <row r="6802" spans="16:18">
      <c r="P6802" s="485"/>
      <c r="Q6802" s="485"/>
      <c r="R6802" s="485"/>
    </row>
    <row r="6803" spans="16:18">
      <c r="P6803" s="485"/>
      <c r="Q6803" s="485"/>
      <c r="R6803" s="485"/>
    </row>
    <row r="6804" spans="16:18">
      <c r="P6804" s="485"/>
      <c r="Q6804" s="485"/>
      <c r="R6804" s="485"/>
    </row>
    <row r="6805" spans="16:18">
      <c r="P6805" s="485"/>
      <c r="Q6805" s="485"/>
      <c r="R6805" s="485"/>
    </row>
    <row r="6806" spans="16:18">
      <c r="P6806" s="485"/>
      <c r="Q6806" s="485"/>
      <c r="R6806" s="485"/>
    </row>
    <row r="6807" spans="16:18">
      <c r="P6807" s="485"/>
      <c r="Q6807" s="485"/>
      <c r="R6807" s="485"/>
    </row>
    <row r="6808" spans="16:18">
      <c r="P6808" s="485"/>
      <c r="Q6808" s="485"/>
      <c r="R6808" s="485"/>
    </row>
    <row r="6809" spans="16:18">
      <c r="P6809" s="485"/>
      <c r="Q6809" s="485"/>
      <c r="R6809" s="485"/>
    </row>
    <row r="6810" spans="16:18">
      <c r="P6810" s="485"/>
      <c r="Q6810" s="485"/>
      <c r="R6810" s="485"/>
    </row>
    <row r="6811" spans="16:18">
      <c r="P6811" s="485"/>
      <c r="Q6811" s="485"/>
      <c r="R6811" s="485"/>
    </row>
    <row r="6812" spans="16:18">
      <c r="P6812" s="485"/>
      <c r="Q6812" s="485"/>
      <c r="R6812" s="485"/>
    </row>
    <row r="6813" spans="16:18">
      <c r="P6813" s="485"/>
      <c r="Q6813" s="485"/>
      <c r="R6813" s="485"/>
    </row>
    <row r="6814" spans="16:18">
      <c r="P6814" s="485"/>
      <c r="Q6814" s="485"/>
      <c r="R6814" s="485"/>
    </row>
    <row r="6815" spans="16:18">
      <c r="P6815" s="485"/>
      <c r="Q6815" s="485"/>
      <c r="R6815" s="485"/>
    </row>
    <row r="6816" spans="16:18">
      <c r="P6816" s="485"/>
      <c r="Q6816" s="485"/>
      <c r="R6816" s="485"/>
    </row>
    <row r="6817" spans="16:18">
      <c r="P6817" s="485"/>
      <c r="Q6817" s="485"/>
      <c r="R6817" s="485"/>
    </row>
    <row r="6818" spans="16:18">
      <c r="P6818" s="485"/>
      <c r="Q6818" s="485"/>
      <c r="R6818" s="485"/>
    </row>
    <row r="6819" spans="16:18">
      <c r="P6819" s="485"/>
      <c r="Q6819" s="485"/>
      <c r="R6819" s="485"/>
    </row>
    <row r="6820" spans="16:18">
      <c r="P6820" s="485"/>
      <c r="Q6820" s="485"/>
      <c r="R6820" s="485"/>
    </row>
    <row r="6821" spans="16:18">
      <c r="P6821" s="485"/>
      <c r="Q6821" s="485"/>
      <c r="R6821" s="485"/>
    </row>
    <row r="6822" spans="16:18">
      <c r="P6822" s="485"/>
      <c r="Q6822" s="485"/>
      <c r="R6822" s="485"/>
    </row>
    <row r="6823" spans="16:18">
      <c r="P6823" s="485"/>
      <c r="Q6823" s="485"/>
      <c r="R6823" s="485"/>
    </row>
    <row r="6824" spans="16:18">
      <c r="P6824" s="485"/>
      <c r="Q6824" s="485"/>
      <c r="R6824" s="485"/>
    </row>
    <row r="6825" spans="16:18">
      <c r="P6825" s="485"/>
      <c r="Q6825" s="485"/>
      <c r="R6825" s="485"/>
    </row>
    <row r="6826" spans="16:18">
      <c r="P6826" s="485"/>
      <c r="Q6826" s="485"/>
      <c r="R6826" s="485"/>
    </row>
    <row r="6827" spans="16:18">
      <c r="P6827" s="485"/>
      <c r="Q6827" s="485"/>
      <c r="R6827" s="485"/>
    </row>
    <row r="6828" spans="16:18">
      <c r="P6828" s="485"/>
      <c r="Q6828" s="485"/>
      <c r="R6828" s="485"/>
    </row>
    <row r="6829" spans="16:18">
      <c r="P6829" s="485"/>
      <c r="Q6829" s="485"/>
      <c r="R6829" s="485"/>
    </row>
    <row r="6830" spans="16:18">
      <c r="P6830" s="485"/>
      <c r="Q6830" s="485"/>
      <c r="R6830" s="485"/>
    </row>
    <row r="6831" spans="16:18">
      <c r="P6831" s="485"/>
      <c r="Q6831" s="485"/>
      <c r="R6831" s="485"/>
    </row>
    <row r="6832" spans="16:18">
      <c r="P6832" s="485"/>
      <c r="Q6832" s="485"/>
      <c r="R6832" s="485"/>
    </row>
    <row r="6833" spans="16:18">
      <c r="P6833" s="485"/>
      <c r="Q6833" s="485"/>
      <c r="R6833" s="485"/>
    </row>
    <row r="6834" spans="16:18">
      <c r="P6834" s="485"/>
      <c r="Q6834" s="485"/>
      <c r="R6834" s="485"/>
    </row>
    <row r="6835" spans="16:18">
      <c r="P6835" s="485"/>
      <c r="Q6835" s="485"/>
      <c r="R6835" s="485"/>
    </row>
    <row r="6836" spans="16:18">
      <c r="P6836" s="485"/>
      <c r="Q6836" s="485"/>
      <c r="R6836" s="485"/>
    </row>
    <row r="6837" spans="16:18">
      <c r="P6837" s="485"/>
      <c r="Q6837" s="485"/>
      <c r="R6837" s="485"/>
    </row>
    <row r="6838" spans="16:18">
      <c r="P6838" s="485"/>
      <c r="Q6838" s="485"/>
      <c r="R6838" s="485"/>
    </row>
    <row r="6839" spans="16:18">
      <c r="P6839" s="485"/>
      <c r="Q6839" s="485"/>
      <c r="R6839" s="485"/>
    </row>
    <row r="6840" spans="16:18">
      <c r="P6840" s="485"/>
      <c r="Q6840" s="485"/>
      <c r="R6840" s="485"/>
    </row>
    <row r="6841" spans="16:18">
      <c r="P6841" s="485"/>
      <c r="Q6841" s="485"/>
      <c r="R6841" s="485"/>
    </row>
    <row r="6842" spans="16:18">
      <c r="P6842" s="485"/>
      <c r="Q6842" s="485"/>
      <c r="R6842" s="485"/>
    </row>
    <row r="6843" spans="16:18">
      <c r="P6843" s="485"/>
      <c r="Q6843" s="485"/>
      <c r="R6843" s="485"/>
    </row>
    <row r="6844" spans="16:18">
      <c r="P6844" s="485"/>
      <c r="Q6844" s="485"/>
      <c r="R6844" s="485"/>
    </row>
    <row r="6845" spans="16:18">
      <c r="P6845" s="485"/>
      <c r="Q6845" s="485"/>
      <c r="R6845" s="485"/>
    </row>
    <row r="6846" spans="16:18">
      <c r="P6846" s="485"/>
      <c r="Q6846" s="485"/>
      <c r="R6846" s="485"/>
    </row>
    <row r="6847" spans="16:18">
      <c r="P6847" s="485"/>
      <c r="Q6847" s="485"/>
      <c r="R6847" s="485"/>
    </row>
    <row r="6848" spans="16:18">
      <c r="P6848" s="485"/>
      <c r="Q6848" s="485"/>
      <c r="R6848" s="485"/>
    </row>
    <row r="6849" spans="16:18">
      <c r="P6849" s="485"/>
      <c r="Q6849" s="485"/>
      <c r="R6849" s="485"/>
    </row>
    <row r="6850" spans="16:18">
      <c r="P6850" s="485"/>
      <c r="Q6850" s="485"/>
      <c r="R6850" s="485"/>
    </row>
    <row r="6851" spans="16:18">
      <c r="P6851" s="485"/>
      <c r="Q6851" s="485"/>
      <c r="R6851" s="485"/>
    </row>
    <row r="6852" spans="16:18">
      <c r="P6852" s="485"/>
      <c r="Q6852" s="485"/>
      <c r="R6852" s="485"/>
    </row>
    <row r="6853" spans="16:18">
      <c r="P6853" s="485"/>
      <c r="Q6853" s="485"/>
      <c r="R6853" s="485"/>
    </row>
    <row r="6854" spans="16:18">
      <c r="P6854" s="485"/>
      <c r="Q6854" s="485"/>
      <c r="R6854" s="485"/>
    </row>
    <row r="6855" spans="16:18">
      <c r="P6855" s="485"/>
      <c r="Q6855" s="485"/>
      <c r="R6855" s="485"/>
    </row>
    <row r="6856" spans="16:18">
      <c r="P6856" s="485"/>
      <c r="Q6856" s="485"/>
      <c r="R6856" s="485"/>
    </row>
    <row r="6857" spans="16:18">
      <c r="P6857" s="485"/>
      <c r="Q6857" s="485"/>
      <c r="R6857" s="485"/>
    </row>
    <row r="6858" spans="16:18">
      <c r="P6858" s="485"/>
      <c r="Q6858" s="485"/>
      <c r="R6858" s="485"/>
    </row>
    <row r="6859" spans="16:18">
      <c r="P6859" s="485"/>
      <c r="Q6859" s="485"/>
      <c r="R6859" s="485"/>
    </row>
    <row r="6860" spans="16:18">
      <c r="P6860" s="485"/>
      <c r="Q6860" s="485"/>
      <c r="R6860" s="485"/>
    </row>
    <row r="6861" spans="16:18">
      <c r="P6861" s="485"/>
      <c r="Q6861" s="485"/>
      <c r="R6861" s="485"/>
    </row>
    <row r="6862" spans="16:18">
      <c r="P6862" s="485"/>
      <c r="Q6862" s="485"/>
      <c r="R6862" s="485"/>
    </row>
    <row r="6863" spans="16:18">
      <c r="P6863" s="485"/>
      <c r="Q6863" s="485"/>
      <c r="R6863" s="485"/>
    </row>
    <row r="6864" spans="16:18">
      <c r="P6864" s="485"/>
      <c r="Q6864" s="485"/>
      <c r="R6864" s="485"/>
    </row>
    <row r="6865" spans="16:18">
      <c r="P6865" s="485"/>
      <c r="Q6865" s="485"/>
      <c r="R6865" s="485"/>
    </row>
    <row r="6866" spans="16:18">
      <c r="P6866" s="485"/>
      <c r="Q6866" s="485"/>
      <c r="R6866" s="485"/>
    </row>
    <row r="6867" spans="16:18">
      <c r="P6867" s="485"/>
      <c r="Q6867" s="485"/>
      <c r="R6867" s="485"/>
    </row>
    <row r="6868" spans="16:18">
      <c r="P6868" s="485"/>
      <c r="Q6868" s="485"/>
      <c r="R6868" s="485"/>
    </row>
    <row r="6869" spans="16:18">
      <c r="P6869" s="485"/>
      <c r="Q6869" s="485"/>
      <c r="R6869" s="485"/>
    </row>
    <row r="6870" spans="16:18">
      <c r="P6870" s="485"/>
      <c r="Q6870" s="485"/>
      <c r="R6870" s="485"/>
    </row>
    <row r="6871" spans="16:18">
      <c r="P6871" s="485"/>
      <c r="Q6871" s="485"/>
      <c r="R6871" s="485"/>
    </row>
    <row r="6872" spans="16:18">
      <c r="P6872" s="485"/>
      <c r="Q6872" s="485"/>
      <c r="R6872" s="485"/>
    </row>
    <row r="6873" spans="16:18">
      <c r="P6873" s="485"/>
      <c r="Q6873" s="485"/>
      <c r="R6873" s="485"/>
    </row>
    <row r="6874" spans="16:18">
      <c r="P6874" s="485"/>
      <c r="Q6874" s="485"/>
      <c r="R6874" s="485"/>
    </row>
    <row r="6875" spans="16:18">
      <c r="P6875" s="485"/>
      <c r="Q6875" s="485"/>
      <c r="R6875" s="485"/>
    </row>
    <row r="6876" spans="16:18">
      <c r="P6876" s="485"/>
      <c r="Q6876" s="485"/>
      <c r="R6876" s="485"/>
    </row>
    <row r="6877" spans="16:18">
      <c r="P6877" s="485"/>
      <c r="Q6877" s="485"/>
      <c r="R6877" s="485"/>
    </row>
    <row r="6878" spans="16:18">
      <c r="P6878" s="485"/>
      <c r="Q6878" s="485"/>
      <c r="R6878" s="485"/>
    </row>
    <row r="6879" spans="16:18">
      <c r="P6879" s="485"/>
      <c r="Q6879" s="485"/>
      <c r="R6879" s="485"/>
    </row>
    <row r="6880" spans="16:18">
      <c r="P6880" s="485"/>
      <c r="Q6880" s="485"/>
      <c r="R6880" s="485"/>
    </row>
    <row r="6881" spans="16:18">
      <c r="P6881" s="485"/>
      <c r="Q6881" s="485"/>
      <c r="R6881" s="485"/>
    </row>
    <row r="6882" spans="16:18">
      <c r="P6882" s="485"/>
      <c r="Q6882" s="485"/>
      <c r="R6882" s="485"/>
    </row>
    <row r="6883" spans="16:18">
      <c r="P6883" s="485"/>
      <c r="Q6883" s="485"/>
      <c r="R6883" s="485"/>
    </row>
    <row r="6884" spans="16:18">
      <c r="P6884" s="485"/>
      <c r="Q6884" s="485"/>
      <c r="R6884" s="485"/>
    </row>
    <row r="6885" spans="16:18">
      <c r="P6885" s="485"/>
      <c r="Q6885" s="485"/>
      <c r="R6885" s="485"/>
    </row>
    <row r="6886" spans="16:18">
      <c r="P6886" s="485"/>
      <c r="Q6886" s="485"/>
      <c r="R6886" s="485"/>
    </row>
    <row r="6887" spans="16:18">
      <c r="P6887" s="485"/>
      <c r="Q6887" s="485"/>
      <c r="R6887" s="485"/>
    </row>
    <row r="6888" spans="16:18">
      <c r="P6888" s="485"/>
      <c r="Q6888" s="485"/>
      <c r="R6888" s="485"/>
    </row>
    <row r="6889" spans="16:18">
      <c r="P6889" s="485"/>
      <c r="Q6889" s="485"/>
      <c r="R6889" s="485"/>
    </row>
    <row r="6890" spans="16:18">
      <c r="P6890" s="485"/>
      <c r="Q6890" s="485"/>
      <c r="R6890" s="485"/>
    </row>
    <row r="6891" spans="16:18">
      <c r="P6891" s="485"/>
      <c r="Q6891" s="485"/>
      <c r="R6891" s="485"/>
    </row>
    <row r="6892" spans="16:18">
      <c r="P6892" s="485"/>
      <c r="Q6892" s="485"/>
      <c r="R6892" s="485"/>
    </row>
    <row r="6893" spans="16:18">
      <c r="P6893" s="485"/>
      <c r="Q6893" s="485"/>
      <c r="R6893" s="485"/>
    </row>
    <row r="6894" spans="16:18">
      <c r="P6894" s="485"/>
      <c r="Q6894" s="485"/>
      <c r="R6894" s="485"/>
    </row>
    <row r="6895" spans="16:18">
      <c r="P6895" s="485"/>
      <c r="Q6895" s="485"/>
      <c r="R6895" s="485"/>
    </row>
    <row r="6896" spans="16:18">
      <c r="P6896" s="485"/>
      <c r="Q6896" s="485"/>
      <c r="R6896" s="485"/>
    </row>
    <row r="6897" spans="16:18">
      <c r="P6897" s="485"/>
      <c r="Q6897" s="485"/>
      <c r="R6897" s="485"/>
    </row>
    <row r="6898" spans="16:18">
      <c r="P6898" s="485"/>
      <c r="Q6898" s="485"/>
      <c r="R6898" s="485"/>
    </row>
    <row r="6899" spans="16:18">
      <c r="P6899" s="485"/>
      <c r="Q6899" s="485"/>
      <c r="R6899" s="485"/>
    </row>
    <row r="6900" spans="16:18">
      <c r="P6900" s="485"/>
      <c r="Q6900" s="485"/>
      <c r="R6900" s="485"/>
    </row>
    <row r="6901" spans="16:18">
      <c r="P6901" s="485"/>
      <c r="Q6901" s="485"/>
      <c r="R6901" s="485"/>
    </row>
    <row r="6902" spans="16:18">
      <c r="P6902" s="485"/>
      <c r="Q6902" s="485"/>
      <c r="R6902" s="485"/>
    </row>
    <row r="6903" spans="16:18">
      <c r="P6903" s="485"/>
      <c r="Q6903" s="485"/>
      <c r="R6903" s="485"/>
    </row>
    <row r="6904" spans="16:18">
      <c r="P6904" s="485"/>
      <c r="Q6904" s="485"/>
      <c r="R6904" s="485"/>
    </row>
    <row r="6905" spans="16:18">
      <c r="P6905" s="485"/>
      <c r="Q6905" s="485"/>
      <c r="R6905" s="485"/>
    </row>
    <row r="6906" spans="16:18">
      <c r="P6906" s="485"/>
      <c r="Q6906" s="485"/>
      <c r="R6906" s="485"/>
    </row>
    <row r="6907" spans="16:18">
      <c r="P6907" s="485"/>
      <c r="Q6907" s="485"/>
      <c r="R6907" s="485"/>
    </row>
    <row r="6908" spans="16:18">
      <c r="P6908" s="485"/>
      <c r="Q6908" s="485"/>
      <c r="R6908" s="485"/>
    </row>
    <row r="6909" spans="16:18">
      <c r="P6909" s="485"/>
      <c r="Q6909" s="485"/>
      <c r="R6909" s="485"/>
    </row>
    <row r="6910" spans="16:18">
      <c r="P6910" s="485"/>
      <c r="Q6910" s="485"/>
      <c r="R6910" s="485"/>
    </row>
    <row r="6911" spans="16:18">
      <c r="P6911" s="485"/>
      <c r="Q6911" s="485"/>
      <c r="R6911" s="485"/>
    </row>
    <row r="6912" spans="16:18">
      <c r="P6912" s="485"/>
      <c r="Q6912" s="485"/>
      <c r="R6912" s="485"/>
    </row>
    <row r="6913" spans="16:18">
      <c r="P6913" s="485"/>
      <c r="Q6913" s="485"/>
      <c r="R6913" s="485"/>
    </row>
    <row r="6914" spans="16:18">
      <c r="P6914" s="485"/>
      <c r="Q6914" s="485"/>
      <c r="R6914" s="485"/>
    </row>
    <row r="6915" spans="16:18">
      <c r="P6915" s="485"/>
      <c r="Q6915" s="485"/>
      <c r="R6915" s="485"/>
    </row>
    <row r="6916" spans="16:18">
      <c r="P6916" s="485"/>
      <c r="Q6916" s="485"/>
      <c r="R6916" s="485"/>
    </row>
    <row r="6917" spans="16:18">
      <c r="P6917" s="485"/>
      <c r="Q6917" s="485"/>
      <c r="R6917" s="485"/>
    </row>
    <row r="6918" spans="16:18">
      <c r="P6918" s="485"/>
      <c r="Q6918" s="485"/>
      <c r="R6918" s="485"/>
    </row>
    <row r="6919" spans="16:18">
      <c r="P6919" s="485"/>
      <c r="Q6919" s="485"/>
      <c r="R6919" s="485"/>
    </row>
    <row r="6920" spans="16:18">
      <c r="P6920" s="485"/>
      <c r="Q6920" s="485"/>
      <c r="R6920" s="485"/>
    </row>
    <row r="6921" spans="16:18">
      <c r="P6921" s="485"/>
      <c r="Q6921" s="485"/>
      <c r="R6921" s="485"/>
    </row>
    <row r="6922" spans="16:18">
      <c r="P6922" s="485"/>
      <c r="Q6922" s="485"/>
      <c r="R6922" s="485"/>
    </row>
    <row r="6923" spans="16:18">
      <c r="P6923" s="485"/>
      <c r="Q6923" s="485"/>
      <c r="R6923" s="485"/>
    </row>
    <row r="6924" spans="16:18">
      <c r="P6924" s="485"/>
      <c r="Q6924" s="485"/>
      <c r="R6924" s="485"/>
    </row>
    <row r="6925" spans="16:18">
      <c r="P6925" s="485"/>
      <c r="Q6925" s="485"/>
      <c r="R6925" s="485"/>
    </row>
    <row r="6926" spans="16:18">
      <c r="P6926" s="485"/>
      <c r="Q6926" s="485"/>
      <c r="R6926" s="485"/>
    </row>
    <row r="6927" spans="16:18">
      <c r="P6927" s="485"/>
      <c r="Q6927" s="485"/>
      <c r="R6927" s="485"/>
    </row>
    <row r="6928" spans="16:18">
      <c r="P6928" s="485"/>
      <c r="Q6928" s="485"/>
      <c r="R6928" s="485"/>
    </row>
    <row r="6929" spans="16:18">
      <c r="P6929" s="485"/>
      <c r="Q6929" s="485"/>
      <c r="R6929" s="485"/>
    </row>
    <row r="6930" spans="16:18">
      <c r="P6930" s="485"/>
      <c r="Q6930" s="485"/>
      <c r="R6930" s="485"/>
    </row>
    <row r="6931" spans="16:18">
      <c r="P6931" s="485"/>
      <c r="Q6931" s="485"/>
      <c r="R6931" s="485"/>
    </row>
    <row r="6932" spans="16:18">
      <c r="P6932" s="485"/>
      <c r="Q6932" s="485"/>
      <c r="R6932" s="485"/>
    </row>
    <row r="6933" spans="16:18">
      <c r="P6933" s="485"/>
      <c r="Q6933" s="485"/>
      <c r="R6933" s="485"/>
    </row>
    <row r="6934" spans="16:18">
      <c r="P6934" s="485"/>
      <c r="Q6934" s="485"/>
      <c r="R6934" s="485"/>
    </row>
    <row r="6935" spans="16:18">
      <c r="P6935" s="485"/>
      <c r="Q6935" s="485"/>
      <c r="R6935" s="485"/>
    </row>
    <row r="6936" spans="16:18">
      <c r="P6936" s="485"/>
      <c r="Q6936" s="485"/>
      <c r="R6936" s="485"/>
    </row>
    <row r="6937" spans="16:18">
      <c r="P6937" s="485"/>
      <c r="Q6937" s="485"/>
      <c r="R6937" s="485"/>
    </row>
    <row r="6938" spans="16:18">
      <c r="P6938" s="485"/>
      <c r="Q6938" s="485"/>
      <c r="R6938" s="485"/>
    </row>
    <row r="6939" spans="16:18">
      <c r="P6939" s="485"/>
      <c r="Q6939" s="485"/>
      <c r="R6939" s="485"/>
    </row>
    <row r="6940" spans="16:18">
      <c r="P6940" s="485"/>
      <c r="Q6940" s="485"/>
      <c r="R6940" s="485"/>
    </row>
    <row r="6941" spans="16:18">
      <c r="P6941" s="485"/>
      <c r="Q6941" s="485"/>
      <c r="R6941" s="485"/>
    </row>
    <row r="6942" spans="16:18">
      <c r="P6942" s="485"/>
      <c r="Q6942" s="485"/>
      <c r="R6942" s="485"/>
    </row>
    <row r="6943" spans="16:18">
      <c r="P6943" s="485"/>
      <c r="Q6943" s="485"/>
      <c r="R6943" s="485"/>
    </row>
    <row r="6944" spans="16:18">
      <c r="P6944" s="485"/>
      <c r="Q6944" s="485"/>
      <c r="R6944" s="485"/>
    </row>
    <row r="6945" spans="16:18">
      <c r="P6945" s="485"/>
      <c r="Q6945" s="485"/>
      <c r="R6945" s="485"/>
    </row>
    <row r="6946" spans="16:18">
      <c r="P6946" s="485"/>
      <c r="Q6946" s="485"/>
      <c r="R6946" s="485"/>
    </row>
    <row r="6947" spans="16:18">
      <c r="P6947" s="485"/>
      <c r="Q6947" s="485"/>
      <c r="R6947" s="485"/>
    </row>
    <row r="6948" spans="16:18">
      <c r="P6948" s="485"/>
      <c r="Q6948" s="485"/>
      <c r="R6948" s="485"/>
    </row>
    <row r="6949" spans="16:18">
      <c r="P6949" s="485"/>
      <c r="Q6949" s="485"/>
      <c r="R6949" s="485"/>
    </row>
    <row r="6950" spans="16:18">
      <c r="P6950" s="485"/>
      <c r="Q6950" s="485"/>
      <c r="R6950" s="485"/>
    </row>
    <row r="6951" spans="16:18">
      <c r="P6951" s="485"/>
      <c r="Q6951" s="485"/>
      <c r="R6951" s="485"/>
    </row>
    <row r="6952" spans="16:18">
      <c r="P6952" s="485"/>
      <c r="Q6952" s="485"/>
      <c r="R6952" s="485"/>
    </row>
    <row r="6953" spans="16:18">
      <c r="P6953" s="485"/>
      <c r="Q6953" s="485"/>
      <c r="R6953" s="485"/>
    </row>
    <row r="6954" spans="16:18">
      <c r="P6954" s="485"/>
      <c r="Q6954" s="485"/>
      <c r="R6954" s="485"/>
    </row>
    <row r="6955" spans="16:18">
      <c r="P6955" s="485"/>
      <c r="Q6955" s="485"/>
      <c r="R6955" s="485"/>
    </row>
    <row r="6956" spans="16:18">
      <c r="P6956" s="485"/>
      <c r="Q6956" s="485"/>
      <c r="R6956" s="485"/>
    </row>
    <row r="6957" spans="16:18">
      <c r="P6957" s="485"/>
      <c r="Q6957" s="485"/>
      <c r="R6957" s="485"/>
    </row>
    <row r="6958" spans="16:18">
      <c r="P6958" s="485"/>
      <c r="Q6958" s="485"/>
      <c r="R6958" s="485"/>
    </row>
    <row r="6959" spans="16:18">
      <c r="P6959" s="485"/>
      <c r="Q6959" s="485"/>
      <c r="R6959" s="485"/>
    </row>
    <row r="6960" spans="16:18">
      <c r="P6960" s="485"/>
      <c r="Q6960" s="485"/>
      <c r="R6960" s="485"/>
    </row>
    <row r="6961" spans="16:18">
      <c r="P6961" s="485"/>
      <c r="Q6961" s="485"/>
      <c r="R6961" s="485"/>
    </row>
    <row r="6962" spans="16:18">
      <c r="P6962" s="485"/>
      <c r="Q6962" s="485"/>
      <c r="R6962" s="485"/>
    </row>
    <row r="6963" spans="16:18">
      <c r="P6963" s="485"/>
      <c r="Q6963" s="485"/>
      <c r="R6963" s="485"/>
    </row>
    <row r="6964" spans="16:18">
      <c r="P6964" s="485"/>
      <c r="Q6964" s="485"/>
      <c r="R6964" s="485"/>
    </row>
    <row r="6965" spans="16:18">
      <c r="P6965" s="485"/>
      <c r="Q6965" s="485"/>
      <c r="R6965" s="485"/>
    </row>
    <row r="6966" spans="16:18">
      <c r="P6966" s="485"/>
      <c r="Q6966" s="485"/>
      <c r="R6966" s="485"/>
    </row>
    <row r="6967" spans="16:18">
      <c r="P6967" s="485"/>
      <c r="Q6967" s="485"/>
      <c r="R6967" s="485"/>
    </row>
    <row r="6968" spans="16:18">
      <c r="P6968" s="485"/>
      <c r="Q6968" s="485"/>
      <c r="R6968" s="485"/>
    </row>
    <row r="6969" spans="16:18">
      <c r="P6969" s="485"/>
      <c r="Q6969" s="485"/>
      <c r="R6969" s="485"/>
    </row>
    <row r="6970" spans="16:18">
      <c r="P6970" s="485"/>
      <c r="Q6970" s="485"/>
      <c r="R6970" s="485"/>
    </row>
    <row r="6971" spans="16:18">
      <c r="P6971" s="485"/>
      <c r="Q6971" s="485"/>
      <c r="R6971" s="485"/>
    </row>
    <row r="6972" spans="16:18">
      <c r="P6972" s="485"/>
      <c r="Q6972" s="485"/>
      <c r="R6972" s="485"/>
    </row>
    <row r="6973" spans="16:18">
      <c r="P6973" s="485"/>
      <c r="Q6973" s="485"/>
      <c r="R6973" s="485"/>
    </row>
    <row r="6974" spans="16:18">
      <c r="P6974" s="485"/>
      <c r="Q6974" s="485"/>
      <c r="R6974" s="485"/>
    </row>
    <row r="6975" spans="16:18">
      <c r="P6975" s="485"/>
      <c r="Q6975" s="485"/>
      <c r="R6975" s="485"/>
    </row>
    <row r="6976" spans="16:18">
      <c r="P6976" s="485"/>
      <c r="Q6976" s="485"/>
      <c r="R6976" s="485"/>
    </row>
    <row r="6977" spans="16:18">
      <c r="P6977" s="485"/>
      <c r="Q6977" s="485"/>
      <c r="R6977" s="485"/>
    </row>
    <row r="6978" spans="16:18">
      <c r="P6978" s="485"/>
      <c r="Q6978" s="485"/>
      <c r="R6978" s="485"/>
    </row>
    <row r="6979" spans="16:18">
      <c r="P6979" s="485"/>
      <c r="Q6979" s="485"/>
      <c r="R6979" s="485"/>
    </row>
    <row r="6980" spans="16:18">
      <c r="P6980" s="485"/>
      <c r="Q6980" s="485"/>
      <c r="R6980" s="485"/>
    </row>
    <row r="6981" spans="16:18">
      <c r="P6981" s="485"/>
      <c r="Q6981" s="485"/>
      <c r="R6981" s="485"/>
    </row>
    <row r="6982" spans="16:18">
      <c r="P6982" s="485"/>
      <c r="Q6982" s="485"/>
      <c r="R6982" s="485"/>
    </row>
    <row r="6983" spans="16:18">
      <c r="P6983" s="485"/>
      <c r="Q6983" s="485"/>
      <c r="R6983" s="485"/>
    </row>
    <row r="6984" spans="16:18">
      <c r="P6984" s="485"/>
      <c r="Q6984" s="485"/>
      <c r="R6984" s="485"/>
    </row>
    <row r="6985" spans="16:18">
      <c r="P6985" s="485"/>
      <c r="Q6985" s="485"/>
      <c r="R6985" s="485"/>
    </row>
    <row r="6986" spans="16:18">
      <c r="P6986" s="485"/>
      <c r="Q6986" s="485"/>
      <c r="R6986" s="485"/>
    </row>
    <row r="6987" spans="16:18">
      <c r="P6987" s="485"/>
      <c r="Q6987" s="485"/>
      <c r="R6987" s="485"/>
    </row>
    <row r="6988" spans="16:18">
      <c r="P6988" s="485"/>
      <c r="Q6988" s="485"/>
      <c r="R6988" s="485"/>
    </row>
    <row r="6989" spans="16:18">
      <c r="P6989" s="485"/>
      <c r="Q6989" s="485"/>
      <c r="R6989" s="485"/>
    </row>
    <row r="6990" spans="16:18">
      <c r="P6990" s="485"/>
      <c r="Q6990" s="485"/>
      <c r="R6990" s="485"/>
    </row>
    <row r="6991" spans="16:18">
      <c r="P6991" s="485"/>
      <c r="Q6991" s="485"/>
      <c r="R6991" s="485"/>
    </row>
    <row r="6992" spans="16:18">
      <c r="P6992" s="485"/>
      <c r="Q6992" s="485"/>
      <c r="R6992" s="485"/>
    </row>
    <row r="6993" spans="16:18">
      <c r="P6993" s="485"/>
      <c r="Q6993" s="485"/>
      <c r="R6993" s="485"/>
    </row>
    <row r="6994" spans="16:18">
      <c r="P6994" s="485"/>
      <c r="Q6994" s="485"/>
      <c r="R6994" s="485"/>
    </row>
    <row r="6995" spans="16:18">
      <c r="P6995" s="485"/>
      <c r="Q6995" s="485"/>
      <c r="R6995" s="485"/>
    </row>
    <row r="6996" spans="16:18">
      <c r="P6996" s="485"/>
      <c r="Q6996" s="485"/>
      <c r="R6996" s="485"/>
    </row>
    <row r="6997" spans="16:18">
      <c r="P6997" s="485"/>
      <c r="Q6997" s="485"/>
      <c r="R6997" s="485"/>
    </row>
    <row r="6998" spans="16:18">
      <c r="P6998" s="485"/>
      <c r="Q6998" s="485"/>
      <c r="R6998" s="485"/>
    </row>
    <row r="6999" spans="16:18">
      <c r="P6999" s="485"/>
      <c r="Q6999" s="485"/>
      <c r="R6999" s="485"/>
    </row>
    <row r="7000" spans="16:18">
      <c r="P7000" s="485"/>
      <c r="Q7000" s="485"/>
      <c r="R7000" s="485"/>
    </row>
    <row r="7001" spans="16:18">
      <c r="P7001" s="485"/>
      <c r="Q7001" s="485"/>
      <c r="R7001" s="485"/>
    </row>
    <row r="7002" spans="16:18">
      <c r="P7002" s="485"/>
      <c r="Q7002" s="485"/>
      <c r="R7002" s="485"/>
    </row>
    <row r="7003" spans="16:18">
      <c r="P7003" s="485"/>
      <c r="Q7003" s="485"/>
      <c r="R7003" s="485"/>
    </row>
    <row r="7004" spans="16:18">
      <c r="P7004" s="485"/>
      <c r="Q7004" s="485"/>
      <c r="R7004" s="485"/>
    </row>
    <row r="7005" spans="16:18">
      <c r="P7005" s="485"/>
      <c r="Q7005" s="485"/>
      <c r="R7005" s="485"/>
    </row>
    <row r="7006" spans="16:18">
      <c r="P7006" s="485"/>
      <c r="Q7006" s="485"/>
      <c r="R7006" s="485"/>
    </row>
    <row r="7007" spans="16:18">
      <c r="P7007" s="485"/>
      <c r="Q7007" s="485"/>
      <c r="R7007" s="485"/>
    </row>
    <row r="7008" spans="16:18">
      <c r="P7008" s="485"/>
      <c r="Q7008" s="485"/>
      <c r="R7008" s="485"/>
    </row>
    <row r="7009" spans="16:18">
      <c r="P7009" s="485"/>
      <c r="Q7009" s="485"/>
      <c r="R7009" s="485"/>
    </row>
    <row r="7010" spans="16:18">
      <c r="P7010" s="485"/>
      <c r="Q7010" s="485"/>
      <c r="R7010" s="485"/>
    </row>
    <row r="7011" spans="16:18">
      <c r="P7011" s="485"/>
      <c r="Q7011" s="485"/>
      <c r="R7011" s="485"/>
    </row>
    <row r="7012" spans="16:18">
      <c r="P7012" s="485"/>
      <c r="Q7012" s="485"/>
      <c r="R7012" s="485"/>
    </row>
    <row r="7013" spans="16:18">
      <c r="P7013" s="485"/>
      <c r="Q7013" s="485"/>
      <c r="R7013" s="485"/>
    </row>
    <row r="7014" spans="16:18">
      <c r="P7014" s="485"/>
      <c r="Q7014" s="485"/>
      <c r="R7014" s="485"/>
    </row>
    <row r="7015" spans="16:18">
      <c r="P7015" s="485"/>
      <c r="Q7015" s="485"/>
      <c r="R7015" s="485"/>
    </row>
    <row r="7016" spans="16:18">
      <c r="P7016" s="485"/>
      <c r="Q7016" s="485"/>
      <c r="R7016" s="485"/>
    </row>
    <row r="7017" spans="16:18">
      <c r="P7017" s="485"/>
      <c r="Q7017" s="485"/>
      <c r="R7017" s="485"/>
    </row>
    <row r="7018" spans="16:18">
      <c r="P7018" s="485"/>
      <c r="Q7018" s="485"/>
      <c r="R7018" s="485"/>
    </row>
    <row r="7019" spans="16:18">
      <c r="P7019" s="485"/>
      <c r="Q7019" s="485"/>
      <c r="R7019" s="485"/>
    </row>
    <row r="7020" spans="16:18">
      <c r="P7020" s="485"/>
      <c r="Q7020" s="485"/>
      <c r="R7020" s="485"/>
    </row>
    <row r="7021" spans="16:18">
      <c r="P7021" s="485"/>
      <c r="Q7021" s="485"/>
      <c r="R7021" s="485"/>
    </row>
    <row r="7022" spans="16:18">
      <c r="P7022" s="485"/>
      <c r="Q7022" s="485"/>
      <c r="R7022" s="485"/>
    </row>
    <row r="7023" spans="16:18">
      <c r="P7023" s="485"/>
      <c r="Q7023" s="485"/>
      <c r="R7023" s="485"/>
    </row>
    <row r="7024" spans="16:18">
      <c r="P7024" s="485"/>
      <c r="Q7024" s="485"/>
      <c r="R7024" s="485"/>
    </row>
    <row r="7025" spans="16:18">
      <c r="P7025" s="485"/>
      <c r="Q7025" s="485"/>
      <c r="R7025" s="485"/>
    </row>
    <row r="7026" spans="16:18">
      <c r="P7026" s="485"/>
      <c r="Q7026" s="485"/>
      <c r="R7026" s="485"/>
    </row>
    <row r="7027" spans="16:18">
      <c r="P7027" s="485"/>
      <c r="Q7027" s="485"/>
      <c r="R7027" s="485"/>
    </row>
    <row r="7028" spans="16:18">
      <c r="P7028" s="485"/>
      <c r="Q7028" s="485"/>
      <c r="R7028" s="485"/>
    </row>
    <row r="7029" spans="16:18">
      <c r="P7029" s="485"/>
      <c r="Q7029" s="485"/>
      <c r="R7029" s="485"/>
    </row>
    <row r="7030" spans="16:18">
      <c r="P7030" s="485"/>
      <c r="Q7030" s="485"/>
      <c r="R7030" s="485"/>
    </row>
    <row r="7031" spans="16:18">
      <c r="P7031" s="485"/>
      <c r="Q7031" s="485"/>
      <c r="R7031" s="485"/>
    </row>
    <row r="7032" spans="16:18">
      <c r="P7032" s="485"/>
      <c r="Q7032" s="485"/>
      <c r="R7032" s="485"/>
    </row>
    <row r="7033" spans="16:18">
      <c r="P7033" s="485"/>
      <c r="Q7033" s="485"/>
      <c r="R7033" s="485"/>
    </row>
    <row r="7034" spans="16:18">
      <c r="P7034" s="485"/>
      <c r="Q7034" s="485"/>
      <c r="R7034" s="485"/>
    </row>
    <row r="7035" spans="16:18">
      <c r="P7035" s="485"/>
      <c r="Q7035" s="485"/>
      <c r="R7035" s="485"/>
    </row>
    <row r="7036" spans="16:18">
      <c r="P7036" s="485"/>
      <c r="Q7036" s="485"/>
      <c r="R7036" s="485"/>
    </row>
    <row r="7037" spans="16:18">
      <c r="P7037" s="485"/>
      <c r="Q7037" s="485"/>
      <c r="R7037" s="485"/>
    </row>
    <row r="7038" spans="16:18">
      <c r="P7038" s="485"/>
      <c r="Q7038" s="485"/>
      <c r="R7038" s="485"/>
    </row>
    <row r="7039" spans="16:18">
      <c r="P7039" s="485"/>
      <c r="Q7039" s="485"/>
      <c r="R7039" s="485"/>
    </row>
    <row r="7040" spans="16:18">
      <c r="P7040" s="485"/>
      <c r="Q7040" s="485"/>
      <c r="R7040" s="485"/>
    </row>
    <row r="7041" spans="16:18">
      <c r="P7041" s="485"/>
      <c r="Q7041" s="485"/>
      <c r="R7041" s="485"/>
    </row>
    <row r="7042" spans="16:18">
      <c r="P7042" s="485"/>
      <c r="Q7042" s="485"/>
      <c r="R7042" s="485"/>
    </row>
    <row r="7043" spans="16:18">
      <c r="P7043" s="485"/>
      <c r="Q7043" s="485"/>
      <c r="R7043" s="485"/>
    </row>
    <row r="7044" spans="16:18">
      <c r="P7044" s="485"/>
      <c r="Q7044" s="485"/>
      <c r="R7044" s="485"/>
    </row>
    <row r="7045" spans="16:18">
      <c r="P7045" s="485"/>
      <c r="Q7045" s="485"/>
      <c r="R7045" s="485"/>
    </row>
    <row r="7046" spans="16:18">
      <c r="P7046" s="485"/>
      <c r="Q7046" s="485"/>
      <c r="R7046" s="485"/>
    </row>
    <row r="7047" spans="16:18">
      <c r="P7047" s="485"/>
      <c r="Q7047" s="485"/>
      <c r="R7047" s="485"/>
    </row>
    <row r="7048" spans="16:18">
      <c r="P7048" s="485"/>
      <c r="Q7048" s="485"/>
      <c r="R7048" s="485"/>
    </row>
    <row r="7049" spans="16:18">
      <c r="P7049" s="485"/>
      <c r="Q7049" s="485"/>
      <c r="R7049" s="485"/>
    </row>
    <row r="7050" spans="16:18">
      <c r="P7050" s="485"/>
      <c r="Q7050" s="485"/>
      <c r="R7050" s="485"/>
    </row>
    <row r="7051" spans="16:18">
      <c r="P7051" s="485"/>
      <c r="Q7051" s="485"/>
      <c r="R7051" s="485"/>
    </row>
    <row r="7052" spans="16:18">
      <c r="P7052" s="485"/>
      <c r="Q7052" s="485"/>
      <c r="R7052" s="485"/>
    </row>
    <row r="7053" spans="16:18">
      <c r="P7053" s="485"/>
      <c r="Q7053" s="485"/>
      <c r="R7053" s="485"/>
    </row>
    <row r="7054" spans="16:18">
      <c r="P7054" s="485"/>
      <c r="Q7054" s="485"/>
      <c r="R7054" s="485"/>
    </row>
    <row r="7055" spans="16:18">
      <c r="P7055" s="485"/>
      <c r="Q7055" s="485"/>
      <c r="R7055" s="485"/>
    </row>
    <row r="7056" spans="16:18">
      <c r="P7056" s="485"/>
      <c r="Q7056" s="485"/>
      <c r="R7056" s="485"/>
    </row>
    <row r="7057" spans="16:18">
      <c r="P7057" s="485"/>
      <c r="Q7057" s="485"/>
      <c r="R7057" s="485"/>
    </row>
    <row r="7058" spans="16:18">
      <c r="P7058" s="485"/>
      <c r="Q7058" s="485"/>
      <c r="R7058" s="485"/>
    </row>
    <row r="7059" spans="16:18">
      <c r="P7059" s="485"/>
      <c r="Q7059" s="485"/>
      <c r="R7059" s="485"/>
    </row>
    <row r="7060" spans="16:18">
      <c r="P7060" s="485"/>
      <c r="Q7060" s="485"/>
      <c r="R7060" s="485"/>
    </row>
    <row r="7061" spans="16:18">
      <c r="P7061" s="485"/>
      <c r="Q7061" s="485"/>
      <c r="R7061" s="485"/>
    </row>
    <row r="7062" spans="16:18">
      <c r="P7062" s="485"/>
      <c r="Q7062" s="485"/>
      <c r="R7062" s="485"/>
    </row>
    <row r="7063" spans="16:18">
      <c r="P7063" s="485"/>
      <c r="Q7063" s="485"/>
      <c r="R7063" s="485"/>
    </row>
    <row r="7064" spans="16:18">
      <c r="P7064" s="485"/>
      <c r="Q7064" s="485"/>
      <c r="R7064" s="485"/>
    </row>
    <row r="7065" spans="16:18">
      <c r="P7065" s="485"/>
      <c r="Q7065" s="485"/>
      <c r="R7065" s="485"/>
    </row>
    <row r="7066" spans="16:18">
      <c r="P7066" s="485"/>
      <c r="Q7066" s="485"/>
      <c r="R7066" s="485"/>
    </row>
    <row r="7067" spans="16:18">
      <c r="P7067" s="485"/>
      <c r="Q7067" s="485"/>
      <c r="R7067" s="485"/>
    </row>
    <row r="7068" spans="16:18">
      <c r="P7068" s="485"/>
      <c r="Q7068" s="485"/>
      <c r="R7068" s="485"/>
    </row>
    <row r="7069" spans="16:18">
      <c r="P7069" s="485"/>
      <c r="Q7069" s="485"/>
      <c r="R7069" s="485"/>
    </row>
    <row r="7070" spans="16:18">
      <c r="P7070" s="485"/>
      <c r="Q7070" s="485"/>
      <c r="R7070" s="485"/>
    </row>
    <row r="7071" spans="16:18">
      <c r="P7071" s="485"/>
      <c r="Q7071" s="485"/>
      <c r="R7071" s="485"/>
    </row>
    <row r="7072" spans="16:18">
      <c r="P7072" s="485"/>
      <c r="Q7072" s="485"/>
      <c r="R7072" s="485"/>
    </row>
    <row r="7073" spans="16:18">
      <c r="P7073" s="485"/>
      <c r="Q7073" s="485"/>
      <c r="R7073" s="485"/>
    </row>
    <row r="7074" spans="16:18">
      <c r="P7074" s="485"/>
      <c r="Q7074" s="485"/>
      <c r="R7074" s="485"/>
    </row>
    <row r="7075" spans="16:18">
      <c r="P7075" s="485"/>
      <c r="Q7075" s="485"/>
      <c r="R7075" s="485"/>
    </row>
    <row r="7076" spans="16:18">
      <c r="P7076" s="485"/>
      <c r="Q7076" s="485"/>
      <c r="R7076" s="485"/>
    </row>
    <row r="7077" spans="16:18">
      <c r="P7077" s="485"/>
      <c r="Q7077" s="485"/>
      <c r="R7077" s="485"/>
    </row>
    <row r="7078" spans="16:18">
      <c r="P7078" s="485"/>
      <c r="Q7078" s="485"/>
      <c r="R7078" s="485"/>
    </row>
    <row r="7079" spans="16:18">
      <c r="P7079" s="485"/>
      <c r="Q7079" s="485"/>
      <c r="R7079" s="485"/>
    </row>
    <row r="7080" spans="16:18">
      <c r="P7080" s="485"/>
      <c r="Q7080" s="485"/>
      <c r="R7080" s="485"/>
    </row>
    <row r="7081" spans="16:18">
      <c r="P7081" s="485"/>
      <c r="Q7081" s="485"/>
      <c r="R7081" s="485"/>
    </row>
    <row r="7082" spans="16:18">
      <c r="P7082" s="485"/>
      <c r="Q7082" s="485"/>
      <c r="R7082" s="485"/>
    </row>
    <row r="7083" spans="16:18">
      <c r="P7083" s="485"/>
      <c r="Q7083" s="485"/>
      <c r="R7083" s="485"/>
    </row>
    <row r="7084" spans="16:18">
      <c r="P7084" s="485"/>
      <c r="Q7084" s="485"/>
      <c r="R7084" s="485"/>
    </row>
    <row r="7085" spans="16:18">
      <c r="P7085" s="485"/>
      <c r="Q7085" s="485"/>
      <c r="R7085" s="485"/>
    </row>
    <row r="7086" spans="16:18">
      <c r="P7086" s="485"/>
      <c r="Q7086" s="485"/>
      <c r="R7086" s="485"/>
    </row>
    <row r="7087" spans="16:18">
      <c r="P7087" s="485"/>
      <c r="Q7087" s="485"/>
      <c r="R7087" s="485"/>
    </row>
    <row r="7088" spans="16:18">
      <c r="P7088" s="485"/>
      <c r="Q7088" s="485"/>
      <c r="R7088" s="485"/>
    </row>
    <row r="7089" spans="16:18">
      <c r="P7089" s="485"/>
      <c r="Q7089" s="485"/>
      <c r="R7089" s="485"/>
    </row>
    <row r="7090" spans="16:18">
      <c r="P7090" s="485"/>
      <c r="Q7090" s="485"/>
      <c r="R7090" s="485"/>
    </row>
    <row r="7091" spans="16:18">
      <c r="P7091" s="485"/>
      <c r="Q7091" s="485"/>
      <c r="R7091" s="485"/>
    </row>
    <row r="7092" spans="16:18">
      <c r="P7092" s="485"/>
      <c r="Q7092" s="485"/>
      <c r="R7092" s="485"/>
    </row>
    <row r="7093" spans="16:18">
      <c r="P7093" s="485"/>
      <c r="Q7093" s="485"/>
      <c r="R7093" s="485"/>
    </row>
    <row r="7094" spans="16:18">
      <c r="P7094" s="485"/>
      <c r="Q7094" s="485"/>
      <c r="R7094" s="485"/>
    </row>
    <row r="7095" spans="16:18">
      <c r="P7095" s="485"/>
      <c r="Q7095" s="485"/>
      <c r="R7095" s="485"/>
    </row>
    <row r="7096" spans="16:18">
      <c r="P7096" s="485"/>
      <c r="Q7096" s="485"/>
      <c r="R7096" s="485"/>
    </row>
    <row r="7097" spans="16:18">
      <c r="P7097" s="485"/>
      <c r="Q7097" s="485"/>
      <c r="R7097" s="485"/>
    </row>
    <row r="7098" spans="16:18">
      <c r="P7098" s="485"/>
      <c r="Q7098" s="485"/>
      <c r="R7098" s="485"/>
    </row>
    <row r="7099" spans="16:18">
      <c r="P7099" s="485"/>
      <c r="Q7099" s="485"/>
      <c r="R7099" s="485"/>
    </row>
    <row r="7100" spans="16:18">
      <c r="P7100" s="485"/>
      <c r="Q7100" s="485"/>
      <c r="R7100" s="485"/>
    </row>
    <row r="7101" spans="16:18">
      <c r="P7101" s="485"/>
      <c r="Q7101" s="485"/>
      <c r="R7101" s="485"/>
    </row>
    <row r="7102" spans="16:18">
      <c r="P7102" s="485"/>
      <c r="Q7102" s="485"/>
      <c r="R7102" s="485"/>
    </row>
    <row r="7103" spans="16:18">
      <c r="P7103" s="485"/>
      <c r="Q7103" s="485"/>
      <c r="R7103" s="485"/>
    </row>
    <row r="7104" spans="16:18">
      <c r="P7104" s="485"/>
      <c r="Q7104" s="485"/>
      <c r="R7104" s="485"/>
    </row>
    <row r="7105" spans="16:18">
      <c r="P7105" s="485"/>
      <c r="Q7105" s="485"/>
      <c r="R7105" s="485"/>
    </row>
    <row r="7106" spans="16:18">
      <c r="P7106" s="485"/>
      <c r="Q7106" s="485"/>
      <c r="R7106" s="485"/>
    </row>
    <row r="7107" spans="16:18">
      <c r="P7107" s="485"/>
      <c r="Q7107" s="485"/>
      <c r="R7107" s="485"/>
    </row>
    <row r="7108" spans="16:18">
      <c r="P7108" s="485"/>
      <c r="Q7108" s="485"/>
      <c r="R7108" s="485"/>
    </row>
    <row r="7109" spans="16:18">
      <c r="P7109" s="485"/>
      <c r="Q7109" s="485"/>
      <c r="R7109" s="485"/>
    </row>
    <row r="7110" spans="16:18">
      <c r="P7110" s="485"/>
      <c r="Q7110" s="485"/>
      <c r="R7110" s="485"/>
    </row>
    <row r="7111" spans="16:18">
      <c r="P7111" s="485"/>
      <c r="Q7111" s="485"/>
      <c r="R7111" s="485"/>
    </row>
    <row r="7112" spans="16:18">
      <c r="P7112" s="485"/>
      <c r="Q7112" s="485"/>
      <c r="R7112" s="485"/>
    </row>
    <row r="7113" spans="16:18">
      <c r="P7113" s="485"/>
      <c r="Q7113" s="485"/>
      <c r="R7113" s="485"/>
    </row>
    <row r="7114" spans="16:18">
      <c r="P7114" s="485"/>
      <c r="Q7114" s="485"/>
      <c r="R7114" s="485"/>
    </row>
    <row r="7115" spans="16:18">
      <c r="P7115" s="485"/>
      <c r="Q7115" s="485"/>
      <c r="R7115" s="485"/>
    </row>
    <row r="7116" spans="16:18">
      <c r="P7116" s="485"/>
      <c r="Q7116" s="485"/>
      <c r="R7116" s="485"/>
    </row>
    <row r="7117" spans="16:18">
      <c r="P7117" s="485"/>
      <c r="Q7117" s="485"/>
      <c r="R7117" s="485"/>
    </row>
    <row r="7118" spans="16:18">
      <c r="P7118" s="485"/>
      <c r="Q7118" s="485"/>
      <c r="R7118" s="485"/>
    </row>
    <row r="7119" spans="16:18">
      <c r="P7119" s="485"/>
      <c r="Q7119" s="485"/>
      <c r="R7119" s="485"/>
    </row>
    <row r="7120" spans="16:18">
      <c r="P7120" s="485"/>
      <c r="Q7120" s="485"/>
      <c r="R7120" s="485"/>
    </row>
    <row r="7121" spans="16:18">
      <c r="P7121" s="485"/>
      <c r="Q7121" s="485"/>
      <c r="R7121" s="485"/>
    </row>
    <row r="7122" spans="16:18">
      <c r="P7122" s="485"/>
      <c r="Q7122" s="485"/>
      <c r="R7122" s="485"/>
    </row>
    <row r="7123" spans="16:18">
      <c r="P7123" s="485"/>
      <c r="Q7123" s="485"/>
      <c r="R7123" s="485"/>
    </row>
    <row r="7124" spans="16:18">
      <c r="P7124" s="485"/>
      <c r="Q7124" s="485"/>
      <c r="R7124" s="485"/>
    </row>
    <row r="7125" spans="16:18">
      <c r="P7125" s="485"/>
      <c r="Q7125" s="485"/>
      <c r="R7125" s="485"/>
    </row>
    <row r="7126" spans="16:18">
      <c r="P7126" s="485"/>
      <c r="Q7126" s="485"/>
      <c r="R7126" s="485"/>
    </row>
    <row r="7127" spans="16:18">
      <c r="P7127" s="485"/>
      <c r="Q7127" s="485"/>
      <c r="R7127" s="485"/>
    </row>
    <row r="7128" spans="16:18">
      <c r="P7128" s="485"/>
      <c r="Q7128" s="485"/>
      <c r="R7128" s="485"/>
    </row>
    <row r="7129" spans="16:18">
      <c r="P7129" s="485"/>
      <c r="Q7129" s="485"/>
      <c r="R7129" s="485"/>
    </row>
    <row r="7130" spans="16:18">
      <c r="P7130" s="485"/>
      <c r="Q7130" s="485"/>
      <c r="R7130" s="485"/>
    </row>
    <row r="7131" spans="16:18">
      <c r="P7131" s="485"/>
      <c r="Q7131" s="485"/>
      <c r="R7131" s="485"/>
    </row>
    <row r="7132" spans="16:18">
      <c r="P7132" s="485"/>
      <c r="Q7132" s="485"/>
      <c r="R7132" s="485"/>
    </row>
    <row r="7133" spans="16:18">
      <c r="P7133" s="485"/>
      <c r="Q7133" s="485"/>
      <c r="R7133" s="485"/>
    </row>
    <row r="7134" spans="16:18">
      <c r="P7134" s="485"/>
      <c r="Q7134" s="485"/>
      <c r="R7134" s="485"/>
    </row>
    <row r="7135" spans="16:18">
      <c r="P7135" s="485"/>
      <c r="Q7135" s="485"/>
      <c r="R7135" s="485"/>
    </row>
    <row r="7136" spans="16:18">
      <c r="P7136" s="485"/>
      <c r="Q7136" s="485"/>
      <c r="R7136" s="485"/>
    </row>
    <row r="7137" spans="16:18">
      <c r="P7137" s="485"/>
      <c r="Q7137" s="485"/>
      <c r="R7137" s="485"/>
    </row>
    <row r="7138" spans="16:18">
      <c r="P7138" s="485"/>
      <c r="Q7138" s="485"/>
      <c r="R7138" s="485"/>
    </row>
    <row r="7139" spans="16:18">
      <c r="P7139" s="485"/>
      <c r="Q7139" s="485"/>
      <c r="R7139" s="485"/>
    </row>
    <row r="7140" spans="16:18">
      <c r="P7140" s="485"/>
      <c r="Q7140" s="485"/>
      <c r="R7140" s="485"/>
    </row>
    <row r="7141" spans="16:18">
      <c r="P7141" s="485"/>
      <c r="Q7141" s="485"/>
      <c r="R7141" s="485"/>
    </row>
    <row r="7142" spans="16:18">
      <c r="P7142" s="485"/>
      <c r="Q7142" s="485"/>
      <c r="R7142" s="485"/>
    </row>
    <row r="7143" spans="16:18">
      <c r="P7143" s="485"/>
      <c r="Q7143" s="485"/>
      <c r="R7143" s="485"/>
    </row>
    <row r="7144" spans="16:18">
      <c r="P7144" s="485"/>
      <c r="Q7144" s="485"/>
      <c r="R7144" s="485"/>
    </row>
    <row r="7145" spans="16:18">
      <c r="P7145" s="485"/>
      <c r="Q7145" s="485"/>
      <c r="R7145" s="485"/>
    </row>
    <row r="7146" spans="16:18">
      <c r="P7146" s="485"/>
      <c r="Q7146" s="485"/>
      <c r="R7146" s="485"/>
    </row>
    <row r="7147" spans="16:18">
      <c r="P7147" s="485"/>
      <c r="Q7147" s="485"/>
      <c r="R7147" s="485"/>
    </row>
    <row r="7148" spans="16:18">
      <c r="P7148" s="485"/>
      <c r="Q7148" s="485"/>
      <c r="R7148" s="485"/>
    </row>
    <row r="7149" spans="16:18">
      <c r="P7149" s="485"/>
      <c r="Q7149" s="485"/>
      <c r="R7149" s="485"/>
    </row>
    <row r="7150" spans="16:18">
      <c r="P7150" s="485"/>
      <c r="Q7150" s="485"/>
      <c r="R7150" s="485"/>
    </row>
    <row r="7151" spans="16:18">
      <c r="P7151" s="485"/>
      <c r="Q7151" s="485"/>
      <c r="R7151" s="485"/>
    </row>
    <row r="7152" spans="16:18">
      <c r="P7152" s="485"/>
      <c r="Q7152" s="485"/>
      <c r="R7152" s="485"/>
    </row>
    <row r="7153" spans="16:18">
      <c r="P7153" s="485"/>
      <c r="Q7153" s="485"/>
      <c r="R7153" s="485"/>
    </row>
    <row r="7154" spans="16:18">
      <c r="P7154" s="485"/>
      <c r="Q7154" s="485"/>
      <c r="R7154" s="485"/>
    </row>
    <row r="7155" spans="16:18">
      <c r="P7155" s="485"/>
      <c r="Q7155" s="485"/>
      <c r="R7155" s="485"/>
    </row>
    <row r="7156" spans="16:18">
      <c r="P7156" s="485"/>
      <c r="Q7156" s="485"/>
      <c r="R7156" s="485"/>
    </row>
    <row r="7157" spans="16:18">
      <c r="P7157" s="485"/>
      <c r="Q7157" s="485"/>
      <c r="R7157" s="485"/>
    </row>
    <row r="7158" spans="16:18">
      <c r="P7158" s="485"/>
      <c r="Q7158" s="485"/>
      <c r="R7158" s="485"/>
    </row>
    <row r="7159" spans="16:18">
      <c r="P7159" s="485"/>
      <c r="Q7159" s="485"/>
      <c r="R7159" s="485"/>
    </row>
    <row r="7160" spans="16:18">
      <c r="P7160" s="485"/>
      <c r="Q7160" s="485"/>
      <c r="R7160" s="485"/>
    </row>
    <row r="7161" spans="16:18">
      <c r="P7161" s="485"/>
      <c r="Q7161" s="485"/>
      <c r="R7161" s="485"/>
    </row>
    <row r="7162" spans="16:18">
      <c r="P7162" s="485"/>
      <c r="Q7162" s="485"/>
      <c r="R7162" s="485"/>
    </row>
    <row r="7163" spans="16:18">
      <c r="P7163" s="485"/>
      <c r="Q7163" s="485"/>
      <c r="R7163" s="485"/>
    </row>
    <row r="7164" spans="16:18">
      <c r="P7164" s="485"/>
      <c r="Q7164" s="485"/>
      <c r="R7164" s="485"/>
    </row>
    <row r="7165" spans="16:18">
      <c r="P7165" s="485"/>
      <c r="Q7165" s="485"/>
      <c r="R7165" s="485"/>
    </row>
    <row r="7166" spans="16:18">
      <c r="P7166" s="485"/>
      <c r="Q7166" s="485"/>
      <c r="R7166" s="485"/>
    </row>
    <row r="7167" spans="16:18">
      <c r="P7167" s="485"/>
      <c r="Q7167" s="485"/>
      <c r="R7167" s="485"/>
    </row>
    <row r="7168" spans="16:18">
      <c r="P7168" s="485"/>
      <c r="Q7168" s="485"/>
      <c r="R7168" s="485"/>
    </row>
    <row r="7169" spans="16:18">
      <c r="P7169" s="485"/>
      <c r="Q7169" s="485"/>
      <c r="R7169" s="485"/>
    </row>
    <row r="7170" spans="16:18">
      <c r="P7170" s="485"/>
      <c r="Q7170" s="485"/>
      <c r="R7170" s="485"/>
    </row>
    <row r="7171" spans="16:18">
      <c r="P7171" s="485"/>
      <c r="Q7171" s="485"/>
      <c r="R7171" s="485"/>
    </row>
    <row r="7172" spans="16:18">
      <c r="P7172" s="485"/>
      <c r="Q7172" s="485"/>
      <c r="R7172" s="485"/>
    </row>
    <row r="7173" spans="16:18">
      <c r="P7173" s="485"/>
      <c r="Q7173" s="485"/>
      <c r="R7173" s="485"/>
    </row>
    <row r="7174" spans="16:18">
      <c r="P7174" s="485"/>
      <c r="Q7174" s="485"/>
      <c r="R7174" s="485"/>
    </row>
    <row r="7175" spans="16:18">
      <c r="P7175" s="485"/>
      <c r="Q7175" s="485"/>
      <c r="R7175" s="485"/>
    </row>
    <row r="7176" spans="16:18">
      <c r="P7176" s="485"/>
      <c r="Q7176" s="485"/>
      <c r="R7176" s="485"/>
    </row>
    <row r="7177" spans="16:18">
      <c r="P7177" s="485"/>
      <c r="Q7177" s="485"/>
      <c r="R7177" s="485"/>
    </row>
    <row r="7178" spans="16:18">
      <c r="P7178" s="485"/>
      <c r="Q7178" s="485"/>
      <c r="R7178" s="485"/>
    </row>
    <row r="7179" spans="16:18">
      <c r="P7179" s="485"/>
      <c r="Q7179" s="485"/>
      <c r="R7179" s="485"/>
    </row>
    <row r="7180" spans="16:18">
      <c r="P7180" s="485"/>
      <c r="Q7180" s="485"/>
      <c r="R7180" s="485"/>
    </row>
    <row r="7181" spans="16:18">
      <c r="P7181" s="485"/>
      <c r="Q7181" s="485"/>
      <c r="R7181" s="485"/>
    </row>
    <row r="7182" spans="16:18">
      <c r="P7182" s="485"/>
      <c r="Q7182" s="485"/>
      <c r="R7182" s="485"/>
    </row>
    <row r="7183" spans="16:18">
      <c r="P7183" s="485"/>
      <c r="Q7183" s="485"/>
      <c r="R7183" s="485"/>
    </row>
    <row r="7184" spans="16:18">
      <c r="P7184" s="485"/>
      <c r="Q7184" s="485"/>
      <c r="R7184" s="485"/>
    </row>
    <row r="7185" spans="16:18">
      <c r="P7185" s="485"/>
      <c r="Q7185" s="485"/>
      <c r="R7185" s="485"/>
    </row>
    <row r="7186" spans="16:18">
      <c r="P7186" s="485"/>
      <c r="Q7186" s="485"/>
      <c r="R7186" s="485"/>
    </row>
    <row r="7187" spans="16:18">
      <c r="P7187" s="485"/>
      <c r="Q7187" s="485"/>
      <c r="R7187" s="485"/>
    </row>
    <row r="7188" spans="16:18">
      <c r="P7188" s="485"/>
      <c r="Q7188" s="485"/>
      <c r="R7188" s="485"/>
    </row>
    <row r="7189" spans="16:18">
      <c r="P7189" s="485"/>
      <c r="Q7189" s="485"/>
      <c r="R7189" s="485"/>
    </row>
    <row r="7190" spans="16:18">
      <c r="P7190" s="485"/>
      <c r="Q7190" s="485"/>
      <c r="R7190" s="485"/>
    </row>
    <row r="7191" spans="16:18">
      <c r="P7191" s="485"/>
      <c r="Q7191" s="485"/>
      <c r="R7191" s="485"/>
    </row>
    <row r="7192" spans="16:18">
      <c r="P7192" s="485"/>
      <c r="Q7192" s="485"/>
      <c r="R7192" s="485"/>
    </row>
    <row r="7193" spans="16:18">
      <c r="P7193" s="485"/>
      <c r="Q7193" s="485"/>
      <c r="R7193" s="485"/>
    </row>
    <row r="7194" spans="16:18">
      <c r="P7194" s="485"/>
      <c r="Q7194" s="485"/>
      <c r="R7194" s="485"/>
    </row>
    <row r="7195" spans="16:18">
      <c r="P7195" s="485"/>
      <c r="Q7195" s="485"/>
      <c r="R7195" s="485"/>
    </row>
    <row r="7196" spans="16:18">
      <c r="P7196" s="485"/>
      <c r="Q7196" s="485"/>
      <c r="R7196" s="485"/>
    </row>
    <row r="7197" spans="16:18">
      <c r="P7197" s="485"/>
      <c r="Q7197" s="485"/>
      <c r="R7197" s="485"/>
    </row>
    <row r="7198" spans="16:18">
      <c r="P7198" s="485"/>
      <c r="Q7198" s="485"/>
      <c r="R7198" s="485"/>
    </row>
    <row r="7199" spans="16:18">
      <c r="P7199" s="485"/>
      <c r="Q7199" s="485"/>
      <c r="R7199" s="485"/>
    </row>
    <row r="7200" spans="16:18">
      <c r="P7200" s="485"/>
      <c r="Q7200" s="485"/>
      <c r="R7200" s="485"/>
    </row>
    <row r="7201" spans="16:18">
      <c r="P7201" s="485"/>
      <c r="Q7201" s="485"/>
      <c r="R7201" s="485"/>
    </row>
    <row r="7202" spans="16:18">
      <c r="P7202" s="485"/>
      <c r="Q7202" s="485"/>
      <c r="R7202" s="485"/>
    </row>
    <row r="7203" spans="16:18">
      <c r="P7203" s="485"/>
      <c r="Q7203" s="485"/>
      <c r="R7203" s="485"/>
    </row>
    <row r="7204" spans="16:18">
      <c r="P7204" s="485"/>
      <c r="Q7204" s="485"/>
      <c r="R7204" s="485"/>
    </row>
    <row r="7205" spans="16:18">
      <c r="P7205" s="485"/>
      <c r="Q7205" s="485"/>
      <c r="R7205" s="485"/>
    </row>
    <row r="7206" spans="16:18">
      <c r="P7206" s="485"/>
      <c r="Q7206" s="485"/>
      <c r="R7206" s="485"/>
    </row>
    <row r="7207" spans="16:18">
      <c r="P7207" s="485"/>
      <c r="Q7207" s="485"/>
      <c r="R7207" s="485"/>
    </row>
    <row r="7208" spans="16:18">
      <c r="P7208" s="485"/>
      <c r="Q7208" s="485"/>
      <c r="R7208" s="485"/>
    </row>
    <row r="7209" spans="16:18">
      <c r="P7209" s="485"/>
      <c r="Q7209" s="485"/>
      <c r="R7209" s="485"/>
    </row>
    <row r="7210" spans="16:18">
      <c r="P7210" s="485"/>
      <c r="Q7210" s="485"/>
      <c r="R7210" s="485"/>
    </row>
    <row r="7211" spans="16:18">
      <c r="P7211" s="485"/>
      <c r="Q7211" s="485"/>
      <c r="R7211" s="485"/>
    </row>
    <row r="7212" spans="16:18">
      <c r="P7212" s="485"/>
      <c r="Q7212" s="485"/>
      <c r="R7212" s="485"/>
    </row>
    <row r="7213" spans="16:18">
      <c r="P7213" s="485"/>
      <c r="Q7213" s="485"/>
      <c r="R7213" s="485"/>
    </row>
    <row r="7214" spans="16:18">
      <c r="P7214" s="485"/>
      <c r="Q7214" s="485"/>
      <c r="R7214" s="485"/>
    </row>
    <row r="7215" spans="16:18">
      <c r="P7215" s="485"/>
      <c r="Q7215" s="485"/>
      <c r="R7215" s="485"/>
    </row>
    <row r="7216" spans="16:18">
      <c r="P7216" s="485"/>
      <c r="Q7216" s="485"/>
      <c r="R7216" s="485"/>
    </row>
    <row r="7217" spans="16:18">
      <c r="P7217" s="485"/>
      <c r="Q7217" s="485"/>
      <c r="R7217" s="485"/>
    </row>
    <row r="7218" spans="16:18">
      <c r="P7218" s="485"/>
      <c r="Q7218" s="485"/>
      <c r="R7218" s="485"/>
    </row>
    <row r="7219" spans="16:18">
      <c r="P7219" s="485"/>
      <c r="Q7219" s="485"/>
      <c r="R7219" s="485"/>
    </row>
    <row r="7220" spans="16:18">
      <c r="P7220" s="485"/>
      <c r="Q7220" s="485"/>
      <c r="R7220" s="485"/>
    </row>
    <row r="7221" spans="16:18">
      <c r="P7221" s="485"/>
      <c r="Q7221" s="485"/>
      <c r="R7221" s="485"/>
    </row>
    <row r="7222" spans="16:18">
      <c r="P7222" s="485"/>
      <c r="Q7222" s="485"/>
      <c r="R7222" s="485"/>
    </row>
    <row r="7223" spans="16:18">
      <c r="P7223" s="485"/>
      <c r="Q7223" s="485"/>
      <c r="R7223" s="485"/>
    </row>
    <row r="7224" spans="16:18">
      <c r="P7224" s="485"/>
      <c r="Q7224" s="485"/>
      <c r="R7224" s="485"/>
    </row>
    <row r="7225" spans="16:18">
      <c r="P7225" s="485"/>
      <c r="Q7225" s="485"/>
      <c r="R7225" s="485"/>
    </row>
    <row r="7226" spans="16:18">
      <c r="P7226" s="485"/>
      <c r="Q7226" s="485"/>
      <c r="R7226" s="485"/>
    </row>
    <row r="7227" spans="16:18">
      <c r="P7227" s="485"/>
      <c r="Q7227" s="485"/>
      <c r="R7227" s="485"/>
    </row>
    <row r="7228" spans="16:18">
      <c r="P7228" s="485"/>
      <c r="Q7228" s="485"/>
      <c r="R7228" s="485"/>
    </row>
    <row r="7229" spans="16:18">
      <c r="P7229" s="485"/>
      <c r="Q7229" s="485"/>
      <c r="R7229" s="485"/>
    </row>
    <row r="7230" spans="16:18">
      <c r="P7230" s="485"/>
      <c r="Q7230" s="485"/>
      <c r="R7230" s="485"/>
    </row>
    <row r="7231" spans="16:18">
      <c r="P7231" s="485"/>
      <c r="Q7231" s="485"/>
      <c r="R7231" s="485"/>
    </row>
    <row r="7232" spans="16:18">
      <c r="P7232" s="485"/>
      <c r="Q7232" s="485"/>
      <c r="R7232" s="485"/>
    </row>
    <row r="7233" spans="16:18">
      <c r="P7233" s="485"/>
      <c r="Q7233" s="485"/>
      <c r="R7233" s="485"/>
    </row>
    <row r="7234" spans="16:18">
      <c r="P7234" s="485"/>
      <c r="Q7234" s="485"/>
      <c r="R7234" s="485"/>
    </row>
    <row r="7235" spans="16:18">
      <c r="P7235" s="485"/>
      <c r="Q7235" s="485"/>
      <c r="R7235" s="485"/>
    </row>
    <row r="7236" spans="16:18">
      <c r="P7236" s="485"/>
      <c r="Q7236" s="485"/>
      <c r="R7236" s="485"/>
    </row>
    <row r="7237" spans="16:18">
      <c r="P7237" s="485"/>
      <c r="Q7237" s="485"/>
      <c r="R7237" s="485"/>
    </row>
    <row r="7238" spans="16:18">
      <c r="P7238" s="485"/>
      <c r="Q7238" s="485"/>
      <c r="R7238" s="485"/>
    </row>
    <row r="7239" spans="16:18">
      <c r="P7239" s="485"/>
      <c r="Q7239" s="485"/>
      <c r="R7239" s="485"/>
    </row>
    <row r="7240" spans="16:18">
      <c r="P7240" s="485"/>
      <c r="Q7240" s="485"/>
      <c r="R7240" s="485"/>
    </row>
    <row r="7241" spans="16:18">
      <c r="P7241" s="485"/>
      <c r="Q7241" s="485"/>
      <c r="R7241" s="485"/>
    </row>
    <row r="7242" spans="16:18">
      <c r="P7242" s="485"/>
      <c r="Q7242" s="485"/>
      <c r="R7242" s="485"/>
    </row>
    <row r="7243" spans="16:18">
      <c r="P7243" s="485"/>
      <c r="Q7243" s="485"/>
      <c r="R7243" s="485"/>
    </row>
    <row r="7244" spans="16:18">
      <c r="P7244" s="485"/>
      <c r="Q7244" s="485"/>
      <c r="R7244" s="485"/>
    </row>
    <row r="7245" spans="16:18">
      <c r="P7245" s="485"/>
      <c r="Q7245" s="485"/>
      <c r="R7245" s="485"/>
    </row>
    <row r="7246" spans="16:18">
      <c r="P7246" s="485"/>
      <c r="Q7246" s="485"/>
      <c r="R7246" s="485"/>
    </row>
    <row r="7247" spans="16:18">
      <c r="P7247" s="485"/>
      <c r="Q7247" s="485"/>
      <c r="R7247" s="485"/>
    </row>
    <row r="7248" spans="16:18">
      <c r="P7248" s="485"/>
      <c r="Q7248" s="485"/>
      <c r="R7248" s="485"/>
    </row>
    <row r="7249" spans="16:18">
      <c r="P7249" s="485"/>
      <c r="Q7249" s="485"/>
      <c r="R7249" s="485"/>
    </row>
    <row r="7250" spans="16:18">
      <c r="P7250" s="485"/>
      <c r="Q7250" s="485"/>
      <c r="R7250" s="485"/>
    </row>
    <row r="7251" spans="16:18">
      <c r="P7251" s="485"/>
      <c r="Q7251" s="485"/>
      <c r="R7251" s="485"/>
    </row>
    <row r="7252" spans="16:18">
      <c r="P7252" s="485"/>
      <c r="Q7252" s="485"/>
      <c r="R7252" s="485"/>
    </row>
    <row r="7253" spans="16:18">
      <c r="P7253" s="485"/>
      <c r="Q7253" s="485"/>
      <c r="R7253" s="485"/>
    </row>
    <row r="7254" spans="16:18">
      <c r="P7254" s="485"/>
      <c r="Q7254" s="485"/>
      <c r="R7254" s="485"/>
    </row>
    <row r="7255" spans="16:18">
      <c r="P7255" s="485"/>
      <c r="Q7255" s="485"/>
      <c r="R7255" s="485"/>
    </row>
    <row r="7256" spans="16:18">
      <c r="P7256" s="485"/>
      <c r="Q7256" s="485"/>
      <c r="R7256" s="485"/>
    </row>
    <row r="7257" spans="16:18">
      <c r="P7257" s="485"/>
      <c r="Q7257" s="485"/>
      <c r="R7257" s="485"/>
    </row>
    <row r="7258" spans="16:18">
      <c r="P7258" s="485"/>
      <c r="Q7258" s="485"/>
      <c r="R7258" s="485"/>
    </row>
    <row r="7259" spans="16:18">
      <c r="P7259" s="485"/>
      <c r="Q7259" s="485"/>
      <c r="R7259" s="485"/>
    </row>
    <row r="7260" spans="16:18">
      <c r="P7260" s="485"/>
      <c r="Q7260" s="485"/>
      <c r="R7260" s="485"/>
    </row>
    <row r="7261" spans="16:18">
      <c r="P7261" s="485"/>
      <c r="Q7261" s="485"/>
      <c r="R7261" s="485"/>
    </row>
    <row r="7262" spans="16:18">
      <c r="P7262" s="485"/>
      <c r="Q7262" s="485"/>
      <c r="R7262" s="485"/>
    </row>
    <row r="7263" spans="16:18">
      <c r="P7263" s="485"/>
      <c r="Q7263" s="485"/>
      <c r="R7263" s="485"/>
    </row>
    <row r="7264" spans="16:18">
      <c r="P7264" s="485"/>
      <c r="Q7264" s="485"/>
      <c r="R7264" s="485"/>
    </row>
    <row r="7265" spans="16:18">
      <c r="P7265" s="485"/>
      <c r="Q7265" s="485"/>
      <c r="R7265" s="485"/>
    </row>
    <row r="7266" spans="16:18">
      <c r="P7266" s="485"/>
      <c r="Q7266" s="485"/>
      <c r="R7266" s="485"/>
    </row>
    <row r="7267" spans="16:18">
      <c r="P7267" s="485"/>
      <c r="Q7267" s="485"/>
      <c r="R7267" s="485"/>
    </row>
    <row r="7268" spans="16:18">
      <c r="P7268" s="485"/>
      <c r="Q7268" s="485"/>
      <c r="R7268" s="485"/>
    </row>
    <row r="7269" spans="16:18">
      <c r="P7269" s="485"/>
      <c r="Q7269" s="485"/>
      <c r="R7269" s="485"/>
    </row>
    <row r="7270" spans="16:18">
      <c r="P7270" s="485"/>
      <c r="Q7270" s="485"/>
      <c r="R7270" s="485"/>
    </row>
    <row r="7271" spans="16:18">
      <c r="P7271" s="485"/>
      <c r="Q7271" s="485"/>
      <c r="R7271" s="485"/>
    </row>
    <row r="7272" spans="16:18">
      <c r="P7272" s="485"/>
      <c r="Q7272" s="485"/>
      <c r="R7272" s="485"/>
    </row>
    <row r="7273" spans="16:18">
      <c r="P7273" s="485"/>
      <c r="Q7273" s="485"/>
      <c r="R7273" s="485"/>
    </row>
    <row r="7274" spans="16:18">
      <c r="P7274" s="485"/>
      <c r="Q7274" s="485"/>
      <c r="R7274" s="485"/>
    </row>
    <row r="7275" spans="16:18">
      <c r="P7275" s="485"/>
      <c r="Q7275" s="485"/>
      <c r="R7275" s="485"/>
    </row>
    <row r="7276" spans="16:18">
      <c r="P7276" s="485"/>
      <c r="Q7276" s="485"/>
      <c r="R7276" s="485"/>
    </row>
    <row r="7277" spans="16:18">
      <c r="P7277" s="485"/>
      <c r="Q7277" s="485"/>
      <c r="R7277" s="485"/>
    </row>
    <row r="7278" spans="16:18">
      <c r="P7278" s="485"/>
      <c r="Q7278" s="485"/>
      <c r="R7278" s="485"/>
    </row>
    <row r="7279" spans="16:18">
      <c r="P7279" s="485"/>
      <c r="Q7279" s="485"/>
      <c r="R7279" s="485"/>
    </row>
    <row r="7280" spans="16:18">
      <c r="P7280" s="485"/>
      <c r="Q7280" s="485"/>
      <c r="R7280" s="485"/>
    </row>
    <row r="7281" spans="16:18">
      <c r="P7281" s="485"/>
      <c r="Q7281" s="485"/>
      <c r="R7281" s="485"/>
    </row>
    <row r="7282" spans="16:18">
      <c r="P7282" s="485"/>
      <c r="Q7282" s="485"/>
      <c r="R7282" s="485"/>
    </row>
    <row r="7283" spans="16:18">
      <c r="P7283" s="485"/>
      <c r="Q7283" s="485"/>
      <c r="R7283" s="485"/>
    </row>
    <row r="7284" spans="16:18">
      <c r="P7284" s="485"/>
      <c r="Q7284" s="485"/>
      <c r="R7284" s="485"/>
    </row>
    <row r="7285" spans="16:18">
      <c r="P7285" s="485"/>
      <c r="Q7285" s="485"/>
      <c r="R7285" s="485"/>
    </row>
    <row r="7286" spans="16:18">
      <c r="P7286" s="485"/>
      <c r="Q7286" s="485"/>
      <c r="R7286" s="485"/>
    </row>
    <row r="7287" spans="16:18">
      <c r="P7287" s="485"/>
      <c r="Q7287" s="485"/>
      <c r="R7287" s="485"/>
    </row>
    <row r="7288" spans="16:18">
      <c r="P7288" s="485"/>
      <c r="Q7288" s="485"/>
      <c r="R7288" s="485"/>
    </row>
    <row r="7289" spans="16:18">
      <c r="P7289" s="485"/>
      <c r="Q7289" s="485"/>
      <c r="R7289" s="485"/>
    </row>
    <row r="7290" spans="16:18">
      <c r="P7290" s="485"/>
      <c r="Q7290" s="485"/>
      <c r="R7290" s="485"/>
    </row>
    <row r="7291" spans="16:18">
      <c r="P7291" s="485"/>
      <c r="Q7291" s="485"/>
      <c r="R7291" s="485"/>
    </row>
    <row r="7292" spans="16:18">
      <c r="P7292" s="485"/>
      <c r="Q7292" s="485"/>
      <c r="R7292" s="485"/>
    </row>
    <row r="7293" spans="16:18">
      <c r="P7293" s="485"/>
      <c r="Q7293" s="485"/>
      <c r="R7293" s="485"/>
    </row>
    <row r="7294" spans="16:18">
      <c r="P7294" s="485"/>
      <c r="Q7294" s="485"/>
      <c r="R7294" s="485"/>
    </row>
    <row r="7295" spans="16:18">
      <c r="P7295" s="485"/>
      <c r="Q7295" s="485"/>
      <c r="R7295" s="485"/>
    </row>
    <row r="7296" spans="16:18">
      <c r="P7296" s="485"/>
      <c r="Q7296" s="485"/>
      <c r="R7296" s="485"/>
    </row>
    <row r="7297" spans="16:18">
      <c r="P7297" s="485"/>
      <c r="Q7297" s="485"/>
      <c r="R7297" s="485"/>
    </row>
    <row r="7298" spans="16:18">
      <c r="P7298" s="485"/>
      <c r="Q7298" s="485"/>
      <c r="R7298" s="485"/>
    </row>
    <row r="7299" spans="16:18">
      <c r="P7299" s="485"/>
      <c r="Q7299" s="485"/>
      <c r="R7299" s="485"/>
    </row>
    <row r="7300" spans="16:18">
      <c r="P7300" s="485"/>
      <c r="Q7300" s="485"/>
      <c r="R7300" s="485"/>
    </row>
    <row r="7301" spans="16:18">
      <c r="P7301" s="485"/>
      <c r="Q7301" s="485"/>
      <c r="R7301" s="485"/>
    </row>
    <row r="7302" spans="16:18">
      <c r="P7302" s="485"/>
      <c r="Q7302" s="485"/>
      <c r="R7302" s="485"/>
    </row>
    <row r="7303" spans="16:18">
      <c r="P7303" s="485"/>
      <c r="Q7303" s="485"/>
      <c r="R7303" s="485"/>
    </row>
    <row r="7304" spans="16:18">
      <c r="P7304" s="485"/>
      <c r="Q7304" s="485"/>
      <c r="R7304" s="485"/>
    </row>
    <row r="7305" spans="16:18">
      <c r="P7305" s="485"/>
      <c r="Q7305" s="485"/>
      <c r="R7305" s="485"/>
    </row>
    <row r="7306" spans="16:18">
      <c r="P7306" s="485"/>
      <c r="Q7306" s="485"/>
      <c r="R7306" s="485"/>
    </row>
    <row r="7307" spans="16:18">
      <c r="P7307" s="485"/>
      <c r="Q7307" s="485"/>
      <c r="R7307" s="485"/>
    </row>
    <row r="7308" spans="16:18">
      <c r="P7308" s="485"/>
      <c r="Q7308" s="485"/>
      <c r="R7308" s="485"/>
    </row>
    <row r="7309" spans="16:18">
      <c r="P7309" s="485"/>
      <c r="Q7309" s="485"/>
      <c r="R7309" s="485"/>
    </row>
    <row r="7310" spans="16:18">
      <c r="P7310" s="485"/>
      <c r="Q7310" s="485"/>
      <c r="R7310" s="485"/>
    </row>
    <row r="7311" spans="16:18">
      <c r="P7311" s="485"/>
      <c r="Q7311" s="485"/>
      <c r="R7311" s="485"/>
    </row>
    <row r="7312" spans="16:18">
      <c r="P7312" s="485"/>
      <c r="Q7312" s="485"/>
      <c r="R7312" s="485"/>
    </row>
    <row r="7313" spans="16:18">
      <c r="P7313" s="485"/>
      <c r="Q7313" s="485"/>
      <c r="R7313" s="485"/>
    </row>
    <row r="7314" spans="16:18">
      <c r="P7314" s="485"/>
      <c r="Q7314" s="485"/>
      <c r="R7314" s="485"/>
    </row>
    <row r="7315" spans="16:18">
      <c r="P7315" s="485"/>
      <c r="Q7315" s="485"/>
      <c r="R7315" s="485"/>
    </row>
    <row r="7316" spans="16:18">
      <c r="P7316" s="485"/>
      <c r="Q7316" s="485"/>
      <c r="R7316" s="485"/>
    </row>
    <row r="7317" spans="16:18">
      <c r="P7317" s="485"/>
      <c r="Q7317" s="485"/>
      <c r="R7317" s="485"/>
    </row>
    <row r="7318" spans="16:18">
      <c r="P7318" s="485"/>
      <c r="Q7318" s="485"/>
      <c r="R7318" s="485"/>
    </row>
    <row r="7319" spans="16:18">
      <c r="P7319" s="485"/>
      <c r="Q7319" s="485"/>
      <c r="R7319" s="485"/>
    </row>
    <row r="7320" spans="16:18">
      <c r="P7320" s="485"/>
      <c r="Q7320" s="485"/>
      <c r="R7320" s="485"/>
    </row>
    <row r="7321" spans="16:18">
      <c r="P7321" s="485"/>
      <c r="Q7321" s="485"/>
      <c r="R7321" s="485"/>
    </row>
    <row r="7322" spans="16:18">
      <c r="P7322" s="485"/>
      <c r="Q7322" s="485"/>
      <c r="R7322" s="485"/>
    </row>
    <row r="7323" spans="16:18">
      <c r="P7323" s="485"/>
      <c r="Q7323" s="485"/>
      <c r="R7323" s="485"/>
    </row>
    <row r="7324" spans="16:18">
      <c r="P7324" s="485"/>
      <c r="Q7324" s="485"/>
      <c r="R7324" s="485"/>
    </row>
    <row r="7325" spans="16:18">
      <c r="P7325" s="485"/>
      <c r="Q7325" s="485"/>
      <c r="R7325" s="485"/>
    </row>
    <row r="7326" spans="16:18">
      <c r="P7326" s="485"/>
      <c r="Q7326" s="485"/>
      <c r="R7326" s="485"/>
    </row>
    <row r="7327" spans="16:18">
      <c r="P7327" s="485"/>
      <c r="Q7327" s="485"/>
      <c r="R7327" s="485"/>
    </row>
    <row r="7328" spans="16:18">
      <c r="P7328" s="485"/>
      <c r="Q7328" s="485"/>
      <c r="R7328" s="485"/>
    </row>
    <row r="7329" spans="16:18">
      <c r="P7329" s="485"/>
      <c r="Q7329" s="485"/>
      <c r="R7329" s="485"/>
    </row>
    <row r="7330" spans="16:18">
      <c r="P7330" s="485"/>
      <c r="Q7330" s="485"/>
      <c r="R7330" s="485"/>
    </row>
    <row r="7331" spans="16:18">
      <c r="P7331" s="485"/>
      <c r="Q7331" s="485"/>
      <c r="R7331" s="485"/>
    </row>
    <row r="7332" spans="16:18">
      <c r="P7332" s="485"/>
      <c r="Q7332" s="485"/>
      <c r="R7332" s="485"/>
    </row>
    <row r="7333" spans="16:18">
      <c r="P7333" s="485"/>
      <c r="Q7333" s="485"/>
      <c r="R7333" s="485"/>
    </row>
    <row r="7334" spans="16:18">
      <c r="P7334" s="485"/>
      <c r="Q7334" s="485"/>
      <c r="R7334" s="485"/>
    </row>
    <row r="7335" spans="16:18">
      <c r="P7335" s="485"/>
      <c r="Q7335" s="485"/>
      <c r="R7335" s="485"/>
    </row>
    <row r="7336" spans="16:18">
      <c r="P7336" s="485"/>
      <c r="Q7336" s="485"/>
      <c r="R7336" s="485"/>
    </row>
    <row r="7337" spans="16:18">
      <c r="P7337" s="485"/>
      <c r="Q7337" s="485"/>
      <c r="R7337" s="485"/>
    </row>
    <row r="7338" spans="16:18">
      <c r="P7338" s="485"/>
      <c r="Q7338" s="485"/>
      <c r="R7338" s="485"/>
    </row>
    <row r="7339" spans="16:18">
      <c r="P7339" s="485"/>
      <c r="Q7339" s="485"/>
      <c r="R7339" s="485"/>
    </row>
    <row r="7340" spans="16:18">
      <c r="P7340" s="485"/>
      <c r="Q7340" s="485"/>
      <c r="R7340" s="485"/>
    </row>
    <row r="7341" spans="16:18">
      <c r="P7341" s="485"/>
      <c r="Q7341" s="485"/>
      <c r="R7341" s="485"/>
    </row>
    <row r="7342" spans="16:18">
      <c r="P7342" s="485"/>
      <c r="Q7342" s="485"/>
      <c r="R7342" s="485"/>
    </row>
    <row r="7343" spans="16:18">
      <c r="P7343" s="485"/>
      <c r="Q7343" s="485"/>
      <c r="R7343" s="485"/>
    </row>
    <row r="7344" spans="16:18">
      <c r="P7344" s="485"/>
      <c r="Q7344" s="485"/>
      <c r="R7344" s="485"/>
    </row>
    <row r="7345" spans="16:18">
      <c r="P7345" s="485"/>
      <c r="Q7345" s="485"/>
      <c r="R7345" s="485"/>
    </row>
    <row r="7346" spans="16:18">
      <c r="P7346" s="485"/>
      <c r="Q7346" s="485"/>
      <c r="R7346" s="485"/>
    </row>
    <row r="7347" spans="16:18">
      <c r="P7347" s="485"/>
      <c r="Q7347" s="485"/>
      <c r="R7347" s="485"/>
    </row>
    <row r="7348" spans="16:18">
      <c r="P7348" s="485"/>
      <c r="Q7348" s="485"/>
      <c r="R7348" s="485"/>
    </row>
    <row r="7349" spans="16:18">
      <c r="P7349" s="485"/>
      <c r="Q7349" s="485"/>
      <c r="R7349" s="485"/>
    </row>
    <row r="7350" spans="16:18">
      <c r="P7350" s="485"/>
      <c r="Q7350" s="485"/>
      <c r="R7350" s="485"/>
    </row>
    <row r="7351" spans="16:18">
      <c r="P7351" s="485"/>
      <c r="Q7351" s="485"/>
      <c r="R7351" s="485"/>
    </row>
    <row r="7352" spans="16:18">
      <c r="P7352" s="485"/>
      <c r="Q7352" s="485"/>
      <c r="R7352" s="485"/>
    </row>
    <row r="7353" spans="16:18">
      <c r="P7353" s="485"/>
      <c r="Q7353" s="485"/>
      <c r="R7353" s="485"/>
    </row>
    <row r="7354" spans="16:18">
      <c r="P7354" s="485"/>
      <c r="Q7354" s="485"/>
      <c r="R7354" s="485"/>
    </row>
    <row r="7355" spans="16:18">
      <c r="P7355" s="485"/>
      <c r="Q7355" s="485"/>
      <c r="R7355" s="485"/>
    </row>
    <row r="7356" spans="16:18">
      <c r="P7356" s="485"/>
      <c r="Q7356" s="485"/>
      <c r="R7356" s="485"/>
    </row>
    <row r="7357" spans="16:18">
      <c r="P7357" s="485"/>
      <c r="Q7357" s="485"/>
      <c r="R7357" s="485"/>
    </row>
    <row r="7358" spans="16:18">
      <c r="P7358" s="485"/>
      <c r="Q7358" s="485"/>
      <c r="R7358" s="485"/>
    </row>
    <row r="7359" spans="16:18">
      <c r="P7359" s="485"/>
      <c r="Q7359" s="485"/>
      <c r="R7359" s="485"/>
    </row>
    <row r="7360" spans="16:18">
      <c r="P7360" s="485"/>
      <c r="Q7360" s="485"/>
      <c r="R7360" s="485"/>
    </row>
    <row r="7361" spans="16:18">
      <c r="P7361" s="485"/>
      <c r="Q7361" s="485"/>
      <c r="R7361" s="485"/>
    </row>
    <row r="7362" spans="16:18">
      <c r="P7362" s="485"/>
      <c r="Q7362" s="485"/>
      <c r="R7362" s="485"/>
    </row>
    <row r="7363" spans="16:18">
      <c r="P7363" s="485"/>
      <c r="Q7363" s="485"/>
      <c r="R7363" s="485"/>
    </row>
    <row r="7364" spans="16:18">
      <c r="P7364" s="485"/>
      <c r="Q7364" s="485"/>
      <c r="R7364" s="485"/>
    </row>
    <row r="7365" spans="16:18">
      <c r="P7365" s="485"/>
      <c r="Q7365" s="485"/>
      <c r="R7365" s="485"/>
    </row>
    <row r="7366" spans="16:18">
      <c r="P7366" s="485"/>
      <c r="Q7366" s="485"/>
      <c r="R7366" s="485"/>
    </row>
    <row r="7367" spans="16:18">
      <c r="P7367" s="485"/>
      <c r="Q7367" s="485"/>
      <c r="R7367" s="485"/>
    </row>
    <row r="7368" spans="16:18">
      <c r="P7368" s="485"/>
      <c r="Q7368" s="485"/>
      <c r="R7368" s="485"/>
    </row>
    <row r="7369" spans="16:18">
      <c r="P7369" s="485"/>
      <c r="Q7369" s="485"/>
      <c r="R7369" s="485"/>
    </row>
    <row r="7370" spans="16:18">
      <c r="P7370" s="485"/>
      <c r="Q7370" s="485"/>
      <c r="R7370" s="485"/>
    </row>
    <row r="7371" spans="16:18">
      <c r="P7371" s="485"/>
      <c r="Q7371" s="485"/>
      <c r="R7371" s="485"/>
    </row>
    <row r="7372" spans="16:18">
      <c r="P7372" s="485"/>
      <c r="Q7372" s="485"/>
      <c r="R7372" s="485"/>
    </row>
    <row r="7373" spans="16:18">
      <c r="P7373" s="485"/>
      <c r="Q7373" s="485"/>
      <c r="R7373" s="485"/>
    </row>
    <row r="7374" spans="16:18">
      <c r="P7374" s="485"/>
      <c r="Q7374" s="485"/>
      <c r="R7374" s="485"/>
    </row>
    <row r="7375" spans="16:18">
      <c r="P7375" s="485"/>
      <c r="Q7375" s="485"/>
      <c r="R7375" s="485"/>
    </row>
    <row r="7376" spans="16:18">
      <c r="P7376" s="485"/>
      <c r="Q7376" s="485"/>
      <c r="R7376" s="485"/>
    </row>
    <row r="7377" spans="16:18">
      <c r="P7377" s="485"/>
      <c r="Q7377" s="485"/>
      <c r="R7377" s="485"/>
    </row>
    <row r="7378" spans="16:18">
      <c r="P7378" s="485"/>
      <c r="Q7378" s="485"/>
      <c r="R7378" s="485"/>
    </row>
    <row r="7379" spans="16:18">
      <c r="P7379" s="485"/>
      <c r="Q7379" s="485"/>
      <c r="R7379" s="485"/>
    </row>
    <row r="7380" spans="16:18">
      <c r="P7380" s="485"/>
      <c r="Q7380" s="485"/>
      <c r="R7380" s="485"/>
    </row>
    <row r="7381" spans="16:18">
      <c r="P7381" s="485"/>
      <c r="Q7381" s="485"/>
      <c r="R7381" s="485"/>
    </row>
    <row r="7382" spans="16:18">
      <c r="P7382" s="485"/>
      <c r="Q7382" s="485"/>
      <c r="R7382" s="485"/>
    </row>
    <row r="7383" spans="16:18">
      <c r="P7383" s="485"/>
      <c r="Q7383" s="485"/>
      <c r="R7383" s="485"/>
    </row>
    <row r="7384" spans="16:18">
      <c r="P7384" s="485"/>
      <c r="Q7384" s="485"/>
      <c r="R7384" s="485"/>
    </row>
    <row r="7385" spans="16:18">
      <c r="P7385" s="485"/>
      <c r="Q7385" s="485"/>
      <c r="R7385" s="485"/>
    </row>
    <row r="7386" spans="16:18">
      <c r="P7386" s="485"/>
      <c r="Q7386" s="485"/>
      <c r="R7386" s="485"/>
    </row>
    <row r="7387" spans="16:18">
      <c r="P7387" s="485"/>
      <c r="Q7387" s="485"/>
      <c r="R7387" s="485"/>
    </row>
    <row r="7388" spans="16:18">
      <c r="P7388" s="485"/>
      <c r="Q7388" s="485"/>
      <c r="R7388" s="485"/>
    </row>
    <row r="7389" spans="16:18">
      <c r="P7389" s="485"/>
      <c r="Q7389" s="485"/>
      <c r="R7389" s="485"/>
    </row>
    <row r="7390" spans="16:18">
      <c r="P7390" s="485"/>
      <c r="Q7390" s="485"/>
      <c r="R7390" s="485"/>
    </row>
    <row r="7391" spans="16:18">
      <c r="P7391" s="485"/>
      <c r="Q7391" s="485"/>
      <c r="R7391" s="485"/>
    </row>
    <row r="7392" spans="16:18">
      <c r="P7392" s="485"/>
      <c r="Q7392" s="485"/>
      <c r="R7392" s="485"/>
    </row>
    <row r="7393" spans="16:18">
      <c r="P7393" s="485"/>
      <c r="Q7393" s="485"/>
      <c r="R7393" s="485"/>
    </row>
    <row r="7394" spans="16:18">
      <c r="P7394" s="485"/>
      <c r="Q7394" s="485"/>
      <c r="R7394" s="485"/>
    </row>
    <row r="7395" spans="16:18">
      <c r="P7395" s="485"/>
      <c r="Q7395" s="485"/>
      <c r="R7395" s="485"/>
    </row>
    <row r="7396" spans="16:18">
      <c r="P7396" s="485"/>
      <c r="Q7396" s="485"/>
      <c r="R7396" s="485"/>
    </row>
    <row r="7397" spans="16:18">
      <c r="P7397" s="485"/>
      <c r="Q7397" s="485"/>
      <c r="R7397" s="485"/>
    </row>
    <row r="7398" spans="16:18">
      <c r="P7398" s="485"/>
      <c r="Q7398" s="485"/>
      <c r="R7398" s="485"/>
    </row>
    <row r="7399" spans="16:18">
      <c r="P7399" s="485"/>
      <c r="Q7399" s="485"/>
      <c r="R7399" s="485"/>
    </row>
    <row r="7400" spans="16:18">
      <c r="P7400" s="485"/>
      <c r="Q7400" s="485"/>
      <c r="R7400" s="485"/>
    </row>
    <row r="7401" spans="16:18">
      <c r="P7401" s="485"/>
      <c r="Q7401" s="485"/>
      <c r="R7401" s="485"/>
    </row>
    <row r="7402" spans="16:18">
      <c r="P7402" s="485"/>
      <c r="Q7402" s="485"/>
      <c r="R7402" s="485"/>
    </row>
    <row r="7403" spans="16:18">
      <c r="P7403" s="485"/>
      <c r="Q7403" s="485"/>
      <c r="R7403" s="485"/>
    </row>
    <row r="7404" spans="16:18">
      <c r="P7404" s="485"/>
      <c r="Q7404" s="485"/>
      <c r="R7404" s="485"/>
    </row>
    <row r="7405" spans="16:18">
      <c r="P7405" s="485"/>
      <c r="Q7405" s="485"/>
      <c r="R7405" s="485"/>
    </row>
    <row r="7406" spans="16:18">
      <c r="P7406" s="485"/>
      <c r="Q7406" s="485"/>
      <c r="R7406" s="485"/>
    </row>
    <row r="7407" spans="16:18">
      <c r="P7407" s="485"/>
      <c r="Q7407" s="485"/>
      <c r="R7407" s="485"/>
    </row>
    <row r="7408" spans="16:18">
      <c r="P7408" s="485"/>
      <c r="Q7408" s="485"/>
      <c r="R7408" s="485"/>
    </row>
    <row r="7409" spans="16:18">
      <c r="P7409" s="485"/>
      <c r="Q7409" s="485"/>
      <c r="R7409" s="485"/>
    </row>
    <row r="7410" spans="16:18">
      <c r="P7410" s="485"/>
      <c r="Q7410" s="485"/>
      <c r="R7410" s="485"/>
    </row>
    <row r="7411" spans="16:18">
      <c r="P7411" s="485"/>
      <c r="Q7411" s="485"/>
      <c r="R7411" s="485"/>
    </row>
    <row r="7412" spans="16:18">
      <c r="P7412" s="485"/>
      <c r="Q7412" s="485"/>
      <c r="R7412" s="485"/>
    </row>
    <row r="7413" spans="16:18">
      <c r="P7413" s="485"/>
      <c r="Q7413" s="485"/>
      <c r="R7413" s="485"/>
    </row>
    <row r="7414" spans="16:18">
      <c r="P7414" s="485"/>
      <c r="Q7414" s="485"/>
      <c r="R7414" s="485"/>
    </row>
    <row r="7415" spans="16:18">
      <c r="P7415" s="485"/>
      <c r="Q7415" s="485"/>
      <c r="R7415" s="485"/>
    </row>
    <row r="7416" spans="16:18">
      <c r="P7416" s="485"/>
      <c r="Q7416" s="485"/>
      <c r="R7416" s="485"/>
    </row>
    <row r="7417" spans="16:18">
      <c r="P7417" s="485"/>
      <c r="Q7417" s="485"/>
      <c r="R7417" s="485"/>
    </row>
    <row r="7418" spans="16:18">
      <c r="P7418" s="485"/>
      <c r="Q7418" s="485"/>
      <c r="R7418" s="485"/>
    </row>
    <row r="7419" spans="16:18">
      <c r="P7419" s="485"/>
      <c r="Q7419" s="485"/>
      <c r="R7419" s="485"/>
    </row>
    <row r="7420" spans="16:18">
      <c r="P7420" s="485"/>
      <c r="Q7420" s="485"/>
      <c r="R7420" s="485"/>
    </row>
    <row r="7421" spans="16:18">
      <c r="P7421" s="485"/>
      <c r="Q7421" s="485"/>
      <c r="R7421" s="485"/>
    </row>
    <row r="7422" spans="16:18">
      <c r="P7422" s="485"/>
      <c r="Q7422" s="485"/>
      <c r="R7422" s="485"/>
    </row>
    <row r="7423" spans="16:18">
      <c r="P7423" s="485"/>
      <c r="Q7423" s="485"/>
      <c r="R7423" s="485"/>
    </row>
    <row r="7424" spans="16:18">
      <c r="P7424" s="485"/>
      <c r="Q7424" s="485"/>
      <c r="R7424" s="485"/>
    </row>
    <row r="7425" spans="16:18">
      <c r="P7425" s="485"/>
      <c r="Q7425" s="485"/>
      <c r="R7425" s="485"/>
    </row>
    <row r="7426" spans="16:18">
      <c r="P7426" s="485"/>
      <c r="Q7426" s="485"/>
      <c r="R7426" s="485"/>
    </row>
    <row r="7427" spans="16:18">
      <c r="P7427" s="485"/>
      <c r="Q7427" s="485"/>
      <c r="R7427" s="485"/>
    </row>
    <row r="7428" spans="16:18">
      <c r="P7428" s="485"/>
      <c r="Q7428" s="485"/>
      <c r="R7428" s="485"/>
    </row>
    <row r="7429" spans="16:18">
      <c r="P7429" s="485"/>
      <c r="Q7429" s="485"/>
      <c r="R7429" s="485"/>
    </row>
    <row r="7430" spans="16:18">
      <c r="P7430" s="485"/>
      <c r="Q7430" s="485"/>
      <c r="R7430" s="485"/>
    </row>
    <row r="7431" spans="16:18">
      <c r="P7431" s="485"/>
      <c r="Q7431" s="485"/>
      <c r="R7431" s="485"/>
    </row>
    <row r="7432" spans="16:18">
      <c r="P7432" s="485"/>
      <c r="Q7432" s="485"/>
      <c r="R7432" s="485"/>
    </row>
    <row r="7433" spans="16:18">
      <c r="P7433" s="485"/>
      <c r="Q7433" s="485"/>
      <c r="R7433" s="485"/>
    </row>
    <row r="7434" spans="16:18">
      <c r="P7434" s="485"/>
      <c r="Q7434" s="485"/>
      <c r="R7434" s="485"/>
    </row>
    <row r="7435" spans="16:18">
      <c r="P7435" s="485"/>
      <c r="Q7435" s="485"/>
      <c r="R7435" s="485"/>
    </row>
    <row r="7436" spans="16:18">
      <c r="P7436" s="485"/>
      <c r="Q7436" s="485"/>
      <c r="R7436" s="485"/>
    </row>
    <row r="7437" spans="16:18">
      <c r="P7437" s="485"/>
      <c r="Q7437" s="485"/>
      <c r="R7437" s="485"/>
    </row>
    <row r="7438" spans="16:18">
      <c r="P7438" s="485"/>
      <c r="Q7438" s="485"/>
      <c r="R7438" s="485"/>
    </row>
    <row r="7439" spans="16:18">
      <c r="P7439" s="485"/>
      <c r="Q7439" s="485"/>
      <c r="R7439" s="485"/>
    </row>
    <row r="7440" spans="16:18">
      <c r="P7440" s="485"/>
      <c r="Q7440" s="485"/>
      <c r="R7440" s="485"/>
    </row>
    <row r="7441" spans="16:18">
      <c r="P7441" s="485"/>
      <c r="Q7441" s="485"/>
      <c r="R7441" s="485"/>
    </row>
    <row r="7442" spans="16:18">
      <c r="P7442" s="485"/>
      <c r="Q7442" s="485"/>
      <c r="R7442" s="485"/>
    </row>
    <row r="7443" spans="16:18">
      <c r="P7443" s="485"/>
      <c r="Q7443" s="485"/>
      <c r="R7443" s="485"/>
    </row>
    <row r="7444" spans="16:18">
      <c r="P7444" s="485"/>
      <c r="Q7444" s="485"/>
      <c r="R7444" s="485"/>
    </row>
    <row r="7445" spans="16:18">
      <c r="P7445" s="485"/>
      <c r="Q7445" s="485"/>
      <c r="R7445" s="485"/>
    </row>
    <row r="7446" spans="16:18">
      <c r="P7446" s="485"/>
      <c r="Q7446" s="485"/>
      <c r="R7446" s="485"/>
    </row>
    <row r="7447" spans="16:18">
      <c r="P7447" s="485"/>
      <c r="Q7447" s="485"/>
      <c r="R7447" s="485"/>
    </row>
    <row r="7448" spans="16:18">
      <c r="P7448" s="485"/>
      <c r="Q7448" s="485"/>
      <c r="R7448" s="485"/>
    </row>
    <row r="7449" spans="16:18">
      <c r="P7449" s="485"/>
      <c r="Q7449" s="485"/>
      <c r="R7449" s="485"/>
    </row>
    <row r="7450" spans="16:18">
      <c r="P7450" s="485"/>
      <c r="Q7450" s="485"/>
      <c r="R7450" s="485"/>
    </row>
    <row r="7451" spans="16:18">
      <c r="P7451" s="485"/>
      <c r="Q7451" s="485"/>
      <c r="R7451" s="485"/>
    </row>
    <row r="7452" spans="16:18">
      <c r="P7452" s="485"/>
      <c r="Q7452" s="485"/>
      <c r="R7452" s="485"/>
    </row>
    <row r="7453" spans="16:18">
      <c r="P7453" s="485"/>
      <c r="Q7453" s="485"/>
      <c r="R7453" s="485"/>
    </row>
    <row r="7454" spans="16:18">
      <c r="P7454" s="485"/>
      <c r="Q7454" s="485"/>
      <c r="R7454" s="485"/>
    </row>
    <row r="7455" spans="16:18">
      <c r="P7455" s="485"/>
      <c r="Q7455" s="485"/>
      <c r="R7455" s="485"/>
    </row>
    <row r="7456" spans="16:18">
      <c r="P7456" s="485"/>
      <c r="Q7456" s="485"/>
      <c r="R7456" s="485"/>
    </row>
    <row r="7457" spans="16:18">
      <c r="P7457" s="485"/>
      <c r="Q7457" s="485"/>
      <c r="R7457" s="485"/>
    </row>
    <row r="7458" spans="16:18">
      <c r="P7458" s="485"/>
      <c r="Q7458" s="485"/>
      <c r="R7458" s="485"/>
    </row>
    <row r="7459" spans="16:18">
      <c r="P7459" s="485"/>
      <c r="Q7459" s="485"/>
      <c r="R7459" s="485"/>
    </row>
    <row r="7460" spans="16:18">
      <c r="P7460" s="485"/>
      <c r="Q7460" s="485"/>
      <c r="R7460" s="485"/>
    </row>
    <row r="7461" spans="16:18">
      <c r="P7461" s="485"/>
      <c r="Q7461" s="485"/>
      <c r="R7461" s="485"/>
    </row>
    <row r="7462" spans="16:18">
      <c r="P7462" s="485"/>
      <c r="Q7462" s="485"/>
      <c r="R7462" s="485"/>
    </row>
    <row r="7463" spans="16:18">
      <c r="P7463" s="485"/>
      <c r="Q7463" s="485"/>
      <c r="R7463" s="485"/>
    </row>
    <row r="7464" spans="16:18">
      <c r="P7464" s="485"/>
      <c r="Q7464" s="485"/>
      <c r="R7464" s="485"/>
    </row>
    <row r="7465" spans="16:18">
      <c r="P7465" s="485"/>
      <c r="Q7465" s="485"/>
      <c r="R7465" s="485"/>
    </row>
    <row r="7466" spans="16:18">
      <c r="P7466" s="485"/>
      <c r="Q7466" s="485"/>
      <c r="R7466" s="485"/>
    </row>
    <row r="7467" spans="16:18">
      <c r="P7467" s="485"/>
      <c r="Q7467" s="485"/>
      <c r="R7467" s="485"/>
    </row>
    <row r="7468" spans="16:18">
      <c r="P7468" s="485"/>
      <c r="Q7468" s="485"/>
      <c r="R7468" s="485"/>
    </row>
    <row r="7469" spans="16:18">
      <c r="P7469" s="485"/>
      <c r="Q7469" s="485"/>
      <c r="R7469" s="485"/>
    </row>
    <row r="7470" spans="16:18">
      <c r="P7470" s="485"/>
      <c r="Q7470" s="485"/>
      <c r="R7470" s="485"/>
    </row>
    <row r="7471" spans="16:18">
      <c r="P7471" s="485"/>
      <c r="Q7471" s="485"/>
      <c r="R7471" s="485"/>
    </row>
    <row r="7472" spans="16:18">
      <c r="P7472" s="485"/>
      <c r="Q7472" s="485"/>
      <c r="R7472" s="485"/>
    </row>
    <row r="7473" spans="16:18">
      <c r="P7473" s="485"/>
      <c r="Q7473" s="485"/>
      <c r="R7473" s="485"/>
    </row>
    <row r="7474" spans="16:18">
      <c r="P7474" s="485"/>
      <c r="Q7474" s="485"/>
      <c r="R7474" s="485"/>
    </row>
    <row r="7475" spans="16:18">
      <c r="P7475" s="485"/>
      <c r="Q7475" s="485"/>
      <c r="R7475" s="485"/>
    </row>
    <row r="7476" spans="16:18">
      <c r="P7476" s="485"/>
      <c r="Q7476" s="485"/>
      <c r="R7476" s="485"/>
    </row>
    <row r="7477" spans="16:18">
      <c r="P7477" s="485"/>
      <c r="Q7477" s="485"/>
      <c r="R7477" s="485"/>
    </row>
    <row r="7478" spans="16:18">
      <c r="P7478" s="485"/>
      <c r="Q7478" s="485"/>
      <c r="R7478" s="485"/>
    </row>
    <row r="7479" spans="16:18">
      <c r="P7479" s="485"/>
      <c r="Q7479" s="485"/>
      <c r="R7479" s="485"/>
    </row>
    <row r="7480" spans="16:18">
      <c r="P7480" s="485"/>
      <c r="Q7480" s="485"/>
      <c r="R7480" s="485"/>
    </row>
    <row r="7481" spans="16:18">
      <c r="P7481" s="485"/>
      <c r="Q7481" s="485"/>
      <c r="R7481" s="485"/>
    </row>
    <row r="7482" spans="16:18">
      <c r="P7482" s="485"/>
      <c r="Q7482" s="485"/>
      <c r="R7482" s="485"/>
    </row>
    <row r="7483" spans="16:18">
      <c r="P7483" s="485"/>
      <c r="Q7483" s="485"/>
      <c r="R7483" s="485"/>
    </row>
    <row r="7484" spans="16:18">
      <c r="P7484" s="485"/>
      <c r="Q7484" s="485"/>
      <c r="R7484" s="485"/>
    </row>
    <row r="7485" spans="16:18">
      <c r="P7485" s="485"/>
      <c r="Q7485" s="485"/>
      <c r="R7485" s="485"/>
    </row>
    <row r="7486" spans="16:18">
      <c r="P7486" s="485"/>
      <c r="Q7486" s="485"/>
      <c r="R7486" s="485"/>
    </row>
    <row r="7487" spans="16:18">
      <c r="P7487" s="485"/>
      <c r="Q7487" s="485"/>
      <c r="R7487" s="485"/>
    </row>
    <row r="7488" spans="16:18">
      <c r="P7488" s="485"/>
      <c r="Q7488" s="485"/>
      <c r="R7488" s="485"/>
    </row>
    <row r="7489" spans="16:18">
      <c r="P7489" s="485"/>
      <c r="Q7489" s="485"/>
      <c r="R7489" s="485"/>
    </row>
    <row r="7490" spans="16:18">
      <c r="P7490" s="485"/>
      <c r="Q7490" s="485"/>
      <c r="R7490" s="485"/>
    </row>
    <row r="7491" spans="16:18">
      <c r="P7491" s="485"/>
      <c r="Q7491" s="485"/>
      <c r="R7491" s="485"/>
    </row>
    <row r="7492" spans="16:18">
      <c r="P7492" s="485"/>
      <c r="Q7492" s="485"/>
      <c r="R7492" s="485"/>
    </row>
    <row r="7493" spans="16:18">
      <c r="P7493" s="485"/>
      <c r="Q7493" s="485"/>
      <c r="R7493" s="485"/>
    </row>
    <row r="7494" spans="16:18">
      <c r="P7494" s="485"/>
      <c r="Q7494" s="485"/>
      <c r="R7494" s="485"/>
    </row>
    <row r="7495" spans="16:18">
      <c r="P7495" s="485"/>
      <c r="Q7495" s="485"/>
      <c r="R7495" s="485"/>
    </row>
    <row r="7496" spans="16:18">
      <c r="P7496" s="485"/>
      <c r="Q7496" s="485"/>
      <c r="R7496" s="485"/>
    </row>
    <row r="7497" spans="16:18">
      <c r="P7497" s="485"/>
      <c r="Q7497" s="485"/>
      <c r="R7497" s="485"/>
    </row>
    <row r="7498" spans="16:18">
      <c r="P7498" s="485"/>
      <c r="Q7498" s="485"/>
      <c r="R7498" s="485"/>
    </row>
    <row r="7499" spans="16:18">
      <c r="P7499" s="485"/>
      <c r="Q7499" s="485"/>
      <c r="R7499" s="485"/>
    </row>
    <row r="7500" spans="16:18">
      <c r="P7500" s="485"/>
      <c r="Q7500" s="485"/>
      <c r="R7500" s="485"/>
    </row>
    <row r="7501" spans="16:18">
      <c r="P7501" s="485"/>
      <c r="Q7501" s="485"/>
      <c r="R7501" s="485"/>
    </row>
    <row r="7502" spans="16:18">
      <c r="P7502" s="485"/>
      <c r="Q7502" s="485"/>
      <c r="R7502" s="485"/>
    </row>
    <row r="7503" spans="16:18">
      <c r="P7503" s="485"/>
      <c r="Q7503" s="485"/>
      <c r="R7503" s="485"/>
    </row>
    <row r="7504" spans="16:18">
      <c r="P7504" s="485"/>
      <c r="Q7504" s="485"/>
      <c r="R7504" s="485"/>
    </row>
    <row r="7505" spans="16:18">
      <c r="P7505" s="485"/>
      <c r="Q7505" s="485"/>
      <c r="R7505" s="485"/>
    </row>
    <row r="7506" spans="16:18">
      <c r="P7506" s="485"/>
      <c r="Q7506" s="485"/>
      <c r="R7506" s="485"/>
    </row>
    <row r="7507" spans="16:18">
      <c r="P7507" s="485"/>
      <c r="Q7507" s="485"/>
      <c r="R7507" s="485"/>
    </row>
    <row r="7508" spans="16:18">
      <c r="P7508" s="485"/>
      <c r="Q7508" s="485"/>
      <c r="R7508" s="485"/>
    </row>
    <row r="7509" spans="16:18">
      <c r="P7509" s="485"/>
      <c r="Q7509" s="485"/>
      <c r="R7509" s="485"/>
    </row>
    <row r="7510" spans="16:18">
      <c r="P7510" s="485"/>
      <c r="Q7510" s="485"/>
      <c r="R7510" s="485"/>
    </row>
    <row r="7511" spans="16:18">
      <c r="P7511" s="485"/>
      <c r="Q7511" s="485"/>
      <c r="R7511" s="485"/>
    </row>
    <row r="7512" spans="16:18">
      <c r="P7512" s="485"/>
      <c r="Q7512" s="485"/>
      <c r="R7512" s="485"/>
    </row>
    <row r="7513" spans="16:18">
      <c r="P7513" s="485"/>
      <c r="Q7513" s="485"/>
      <c r="R7513" s="485"/>
    </row>
    <row r="7514" spans="16:18">
      <c r="P7514" s="485"/>
      <c r="Q7514" s="485"/>
      <c r="R7514" s="485"/>
    </row>
    <row r="7515" spans="16:18">
      <c r="P7515" s="485"/>
      <c r="Q7515" s="485"/>
      <c r="R7515" s="485"/>
    </row>
    <row r="7516" spans="16:18">
      <c r="P7516" s="485"/>
      <c r="Q7516" s="485"/>
      <c r="R7516" s="485"/>
    </row>
    <row r="7517" spans="16:18">
      <c r="P7517" s="485"/>
      <c r="Q7517" s="485"/>
      <c r="R7517" s="485"/>
    </row>
    <row r="7518" spans="16:18">
      <c r="P7518" s="485"/>
      <c r="Q7518" s="485"/>
      <c r="R7518" s="485"/>
    </row>
    <row r="7519" spans="16:18">
      <c r="P7519" s="485"/>
      <c r="Q7519" s="485"/>
      <c r="R7519" s="485"/>
    </row>
    <row r="7520" spans="16:18">
      <c r="P7520" s="485"/>
      <c r="Q7520" s="485"/>
      <c r="R7520" s="485"/>
    </row>
    <row r="7521" spans="16:18">
      <c r="P7521" s="485"/>
      <c r="Q7521" s="485"/>
      <c r="R7521" s="485"/>
    </row>
    <row r="7522" spans="16:18">
      <c r="P7522" s="485"/>
      <c r="Q7522" s="485"/>
      <c r="R7522" s="485"/>
    </row>
    <row r="7523" spans="16:18">
      <c r="P7523" s="485"/>
      <c r="Q7523" s="485"/>
      <c r="R7523" s="485"/>
    </row>
    <row r="7524" spans="16:18">
      <c r="P7524" s="485"/>
      <c r="Q7524" s="485"/>
      <c r="R7524" s="485"/>
    </row>
    <row r="7525" spans="16:18">
      <c r="P7525" s="485"/>
      <c r="Q7525" s="485"/>
      <c r="R7525" s="485"/>
    </row>
    <row r="7526" spans="16:18">
      <c r="P7526" s="485"/>
      <c r="Q7526" s="485"/>
      <c r="R7526" s="485"/>
    </row>
    <row r="7527" spans="16:18">
      <c r="P7527" s="485"/>
      <c r="Q7527" s="485"/>
      <c r="R7527" s="485"/>
    </row>
    <row r="7528" spans="16:18">
      <c r="P7528" s="485"/>
      <c r="Q7528" s="485"/>
      <c r="R7528" s="485"/>
    </row>
    <row r="7529" spans="16:18">
      <c r="P7529" s="485"/>
      <c r="Q7529" s="485"/>
      <c r="R7529" s="485"/>
    </row>
    <row r="7530" spans="16:18">
      <c r="P7530" s="485"/>
      <c r="Q7530" s="485"/>
      <c r="R7530" s="485"/>
    </row>
    <row r="7531" spans="16:18">
      <c r="P7531" s="485"/>
      <c r="Q7531" s="485"/>
      <c r="R7531" s="485"/>
    </row>
    <row r="7532" spans="16:18">
      <c r="P7532" s="485"/>
      <c r="Q7532" s="485"/>
      <c r="R7532" s="485"/>
    </row>
    <row r="7533" spans="16:18">
      <c r="P7533" s="485"/>
      <c r="Q7533" s="485"/>
      <c r="R7533" s="485"/>
    </row>
    <row r="7534" spans="16:18">
      <c r="P7534" s="485"/>
      <c r="Q7534" s="485"/>
      <c r="R7534" s="485"/>
    </row>
    <row r="7535" spans="16:18">
      <c r="P7535" s="485"/>
      <c r="Q7535" s="485"/>
      <c r="R7535" s="485"/>
    </row>
    <row r="7536" spans="16:18">
      <c r="P7536" s="485"/>
      <c r="Q7536" s="485"/>
      <c r="R7536" s="485"/>
    </row>
    <row r="7537" spans="16:18">
      <c r="P7537" s="485"/>
      <c r="Q7537" s="485"/>
      <c r="R7537" s="485"/>
    </row>
    <row r="7538" spans="16:18">
      <c r="P7538" s="485"/>
      <c r="Q7538" s="485"/>
      <c r="R7538" s="485"/>
    </row>
    <row r="7539" spans="16:18">
      <c r="P7539" s="485"/>
      <c r="Q7539" s="485"/>
      <c r="R7539" s="485"/>
    </row>
    <row r="7540" spans="16:18">
      <c r="P7540" s="485"/>
      <c r="Q7540" s="485"/>
      <c r="R7540" s="485"/>
    </row>
    <row r="7541" spans="16:18">
      <c r="P7541" s="485"/>
      <c r="Q7541" s="485"/>
      <c r="R7541" s="485"/>
    </row>
    <row r="7542" spans="16:18">
      <c r="P7542" s="485"/>
      <c r="Q7542" s="485"/>
      <c r="R7542" s="485"/>
    </row>
    <row r="7543" spans="16:18">
      <c r="P7543" s="485"/>
      <c r="Q7543" s="485"/>
      <c r="R7543" s="485"/>
    </row>
    <row r="7544" spans="16:18">
      <c r="P7544" s="485"/>
      <c r="Q7544" s="485"/>
      <c r="R7544" s="485"/>
    </row>
    <row r="7545" spans="16:18">
      <c r="P7545" s="485"/>
      <c r="Q7545" s="485"/>
      <c r="R7545" s="485"/>
    </row>
    <row r="7546" spans="16:18">
      <c r="P7546" s="485"/>
      <c r="Q7546" s="485"/>
      <c r="R7546" s="485"/>
    </row>
    <row r="7547" spans="16:18">
      <c r="P7547" s="485"/>
      <c r="Q7547" s="485"/>
      <c r="R7547" s="485"/>
    </row>
    <row r="7548" spans="16:18">
      <c r="P7548" s="485"/>
      <c r="Q7548" s="485"/>
      <c r="R7548" s="485"/>
    </row>
    <row r="7549" spans="16:18">
      <c r="P7549" s="485"/>
      <c r="Q7549" s="485"/>
      <c r="R7549" s="485"/>
    </row>
    <row r="7550" spans="16:18">
      <c r="P7550" s="485"/>
      <c r="Q7550" s="485"/>
      <c r="R7550" s="485"/>
    </row>
    <row r="7551" spans="16:18">
      <c r="P7551" s="485"/>
      <c r="Q7551" s="485"/>
      <c r="R7551" s="485"/>
    </row>
    <row r="7552" spans="16:18">
      <c r="P7552" s="485"/>
      <c r="Q7552" s="485"/>
      <c r="R7552" s="485"/>
    </row>
    <row r="7553" spans="16:18">
      <c r="P7553" s="485"/>
      <c r="Q7553" s="485"/>
      <c r="R7553" s="485"/>
    </row>
    <row r="7554" spans="16:18">
      <c r="P7554" s="485"/>
      <c r="Q7554" s="485"/>
      <c r="R7554" s="485"/>
    </row>
    <row r="7555" spans="16:18">
      <c r="P7555" s="485"/>
      <c r="Q7555" s="485"/>
      <c r="R7555" s="485"/>
    </row>
    <row r="7556" spans="16:18">
      <c r="P7556" s="485"/>
      <c r="Q7556" s="485"/>
      <c r="R7556" s="485"/>
    </row>
    <row r="7557" spans="16:18">
      <c r="P7557" s="485"/>
      <c r="Q7557" s="485"/>
      <c r="R7557" s="485"/>
    </row>
    <row r="7558" spans="16:18">
      <c r="P7558" s="485"/>
      <c r="Q7558" s="485"/>
      <c r="R7558" s="485"/>
    </row>
    <row r="7559" spans="16:18">
      <c r="P7559" s="485"/>
      <c r="Q7559" s="485"/>
      <c r="R7559" s="485"/>
    </row>
    <row r="7560" spans="16:18">
      <c r="P7560" s="485"/>
      <c r="Q7560" s="485"/>
      <c r="R7560" s="485"/>
    </row>
    <row r="7561" spans="16:18">
      <c r="P7561" s="485"/>
      <c r="Q7561" s="485"/>
      <c r="R7561" s="485"/>
    </row>
    <row r="7562" spans="16:18">
      <c r="P7562" s="485"/>
      <c r="Q7562" s="485"/>
      <c r="R7562" s="485"/>
    </row>
    <row r="7563" spans="16:18">
      <c r="P7563" s="485"/>
      <c r="Q7563" s="485"/>
      <c r="R7563" s="485"/>
    </row>
    <row r="7564" spans="16:18">
      <c r="P7564" s="485"/>
      <c r="Q7564" s="485"/>
      <c r="R7564" s="485"/>
    </row>
    <row r="7565" spans="16:18">
      <c r="P7565" s="485"/>
      <c r="Q7565" s="485"/>
      <c r="R7565" s="485"/>
    </row>
    <row r="7566" spans="16:18">
      <c r="P7566" s="485"/>
      <c r="Q7566" s="485"/>
      <c r="R7566" s="485"/>
    </row>
    <row r="7567" spans="16:18">
      <c r="P7567" s="485"/>
      <c r="Q7567" s="485"/>
      <c r="R7567" s="485"/>
    </row>
    <row r="7568" spans="16:18">
      <c r="P7568" s="485"/>
      <c r="Q7568" s="485"/>
      <c r="R7568" s="485"/>
    </row>
    <row r="7569" spans="16:18">
      <c r="P7569" s="485"/>
      <c r="Q7569" s="485"/>
      <c r="R7569" s="485"/>
    </row>
    <row r="7570" spans="16:18">
      <c r="P7570" s="485"/>
      <c r="Q7570" s="485"/>
      <c r="R7570" s="485"/>
    </row>
    <row r="7571" spans="16:18">
      <c r="P7571" s="485"/>
      <c r="Q7571" s="485"/>
      <c r="R7571" s="485"/>
    </row>
    <row r="7572" spans="16:18">
      <c r="P7572" s="485"/>
      <c r="Q7572" s="485"/>
      <c r="R7572" s="485"/>
    </row>
    <row r="7573" spans="16:18">
      <c r="P7573" s="485"/>
      <c r="Q7573" s="485"/>
      <c r="R7573" s="485"/>
    </row>
    <row r="7574" spans="16:18">
      <c r="P7574" s="485"/>
      <c r="Q7574" s="485"/>
      <c r="R7574" s="485"/>
    </row>
    <row r="7575" spans="16:18">
      <c r="P7575" s="485"/>
      <c r="Q7575" s="485"/>
      <c r="R7575" s="485"/>
    </row>
    <row r="7576" spans="16:18">
      <c r="P7576" s="485"/>
      <c r="Q7576" s="485"/>
      <c r="R7576" s="485"/>
    </row>
    <row r="7577" spans="16:18">
      <c r="P7577" s="485"/>
      <c r="Q7577" s="485"/>
      <c r="R7577" s="485"/>
    </row>
    <row r="7578" spans="16:18">
      <c r="P7578" s="485"/>
      <c r="Q7578" s="485"/>
      <c r="R7578" s="485"/>
    </row>
    <row r="7579" spans="16:18">
      <c r="P7579" s="485"/>
      <c r="Q7579" s="485"/>
      <c r="R7579" s="485"/>
    </row>
    <row r="7580" spans="16:18">
      <c r="P7580" s="485"/>
      <c r="Q7580" s="485"/>
      <c r="R7580" s="485"/>
    </row>
    <row r="7581" spans="16:18">
      <c r="P7581" s="485"/>
      <c r="Q7581" s="485"/>
      <c r="R7581" s="485"/>
    </row>
    <row r="7582" spans="16:18">
      <c r="P7582" s="485"/>
      <c r="Q7582" s="485"/>
      <c r="R7582" s="485"/>
    </row>
    <row r="7583" spans="16:18">
      <c r="P7583" s="485"/>
      <c r="Q7583" s="485"/>
      <c r="R7583" s="485"/>
    </row>
    <row r="7584" spans="16:18">
      <c r="P7584" s="485"/>
      <c r="Q7584" s="485"/>
      <c r="R7584" s="485"/>
    </row>
    <row r="7585" spans="16:18">
      <c r="P7585" s="485"/>
      <c r="Q7585" s="485"/>
      <c r="R7585" s="485"/>
    </row>
    <row r="7586" spans="16:18">
      <c r="P7586" s="485"/>
      <c r="Q7586" s="485"/>
      <c r="R7586" s="485"/>
    </row>
    <row r="7587" spans="16:18">
      <c r="P7587" s="485"/>
      <c r="Q7587" s="485"/>
      <c r="R7587" s="485"/>
    </row>
    <row r="7588" spans="16:18">
      <c r="P7588" s="485"/>
      <c r="Q7588" s="485"/>
      <c r="R7588" s="485"/>
    </row>
    <row r="7589" spans="16:18">
      <c r="P7589" s="485"/>
      <c r="Q7589" s="485"/>
      <c r="R7589" s="485"/>
    </row>
    <row r="7590" spans="16:18">
      <c r="P7590" s="485"/>
      <c r="Q7590" s="485"/>
      <c r="R7590" s="485"/>
    </row>
    <row r="7591" spans="16:18">
      <c r="P7591" s="485"/>
      <c r="Q7591" s="485"/>
      <c r="R7591" s="485"/>
    </row>
    <row r="7592" spans="16:18">
      <c r="P7592" s="485"/>
      <c r="Q7592" s="485"/>
      <c r="R7592" s="485"/>
    </row>
    <row r="7593" spans="16:18">
      <c r="P7593" s="485"/>
      <c r="Q7593" s="485"/>
      <c r="R7593" s="485"/>
    </row>
    <row r="7594" spans="16:18">
      <c r="P7594" s="485"/>
      <c r="Q7594" s="485"/>
      <c r="R7594" s="485"/>
    </row>
    <row r="7595" spans="16:18">
      <c r="P7595" s="485"/>
      <c r="Q7595" s="485"/>
      <c r="R7595" s="485"/>
    </row>
    <row r="7596" spans="16:18">
      <c r="P7596" s="485"/>
      <c r="Q7596" s="485"/>
      <c r="R7596" s="485"/>
    </row>
    <row r="7597" spans="16:18">
      <c r="P7597" s="485"/>
      <c r="Q7597" s="485"/>
      <c r="R7597" s="485"/>
    </row>
    <row r="7598" spans="16:18">
      <c r="P7598" s="485"/>
      <c r="Q7598" s="485"/>
      <c r="R7598" s="485"/>
    </row>
    <row r="7599" spans="16:18">
      <c r="P7599" s="485"/>
      <c r="Q7599" s="485"/>
      <c r="R7599" s="485"/>
    </row>
    <row r="7600" spans="16:18">
      <c r="P7600" s="485"/>
      <c r="Q7600" s="485"/>
      <c r="R7600" s="485"/>
    </row>
    <row r="7601" spans="16:18">
      <c r="P7601" s="485"/>
      <c r="Q7601" s="485"/>
      <c r="R7601" s="485"/>
    </row>
    <row r="7602" spans="16:18">
      <c r="P7602" s="485"/>
      <c r="Q7602" s="485"/>
      <c r="R7602" s="485"/>
    </row>
    <row r="7603" spans="16:18">
      <c r="P7603" s="485"/>
      <c r="Q7603" s="485"/>
      <c r="R7603" s="485"/>
    </row>
    <row r="7604" spans="16:18">
      <c r="P7604" s="485"/>
      <c r="Q7604" s="485"/>
      <c r="R7604" s="485"/>
    </row>
    <row r="7605" spans="16:18">
      <c r="P7605" s="485"/>
      <c r="Q7605" s="485"/>
      <c r="R7605" s="485"/>
    </row>
    <row r="7606" spans="16:18">
      <c r="P7606" s="485"/>
      <c r="Q7606" s="485"/>
      <c r="R7606" s="485"/>
    </row>
    <row r="7607" spans="16:18">
      <c r="P7607" s="485"/>
      <c r="Q7607" s="485"/>
      <c r="R7607" s="485"/>
    </row>
    <row r="7608" spans="16:18">
      <c r="P7608" s="485"/>
      <c r="Q7608" s="485"/>
      <c r="R7608" s="485"/>
    </row>
    <row r="7609" spans="16:18">
      <c r="P7609" s="485"/>
      <c r="Q7609" s="485"/>
      <c r="R7609" s="485"/>
    </row>
    <row r="7610" spans="16:18">
      <c r="P7610" s="485"/>
      <c r="Q7610" s="485"/>
      <c r="R7610" s="485"/>
    </row>
    <row r="7611" spans="16:18">
      <c r="P7611" s="485"/>
      <c r="Q7611" s="485"/>
      <c r="R7611" s="485"/>
    </row>
    <row r="7612" spans="16:18">
      <c r="P7612" s="485"/>
      <c r="Q7612" s="485"/>
      <c r="R7612" s="485"/>
    </row>
    <row r="7613" spans="16:18">
      <c r="P7613" s="485"/>
      <c r="Q7613" s="485"/>
      <c r="R7613" s="485"/>
    </row>
    <row r="7614" spans="16:18">
      <c r="P7614" s="485"/>
      <c r="Q7614" s="485"/>
      <c r="R7614" s="485"/>
    </row>
    <row r="7615" spans="16:18">
      <c r="P7615" s="485"/>
      <c r="Q7615" s="485"/>
      <c r="R7615" s="485"/>
    </row>
    <row r="7616" spans="16:18">
      <c r="P7616" s="485"/>
      <c r="Q7616" s="485"/>
      <c r="R7616" s="485"/>
    </row>
    <row r="7617" spans="16:18">
      <c r="P7617" s="485"/>
      <c r="Q7617" s="485"/>
      <c r="R7617" s="485"/>
    </row>
    <row r="7618" spans="16:18">
      <c r="P7618" s="485"/>
      <c r="Q7618" s="485"/>
      <c r="R7618" s="485"/>
    </row>
    <row r="7619" spans="16:18">
      <c r="P7619" s="485"/>
      <c r="Q7619" s="485"/>
      <c r="R7619" s="485"/>
    </row>
    <row r="7620" spans="16:18">
      <c r="P7620" s="485"/>
      <c r="Q7620" s="485"/>
      <c r="R7620" s="485"/>
    </row>
    <row r="7621" spans="16:18">
      <c r="P7621" s="485"/>
      <c r="Q7621" s="485"/>
      <c r="R7621" s="485"/>
    </row>
    <row r="7622" spans="16:18">
      <c r="P7622" s="485"/>
      <c r="Q7622" s="485"/>
      <c r="R7622" s="485"/>
    </row>
    <row r="7623" spans="16:18">
      <c r="P7623" s="485"/>
      <c r="Q7623" s="485"/>
      <c r="R7623" s="485"/>
    </row>
    <row r="7624" spans="16:18">
      <c r="P7624" s="485"/>
      <c r="Q7624" s="485"/>
      <c r="R7624" s="485"/>
    </row>
    <row r="7625" spans="16:18">
      <c r="P7625" s="485"/>
      <c r="Q7625" s="485"/>
      <c r="R7625" s="485"/>
    </row>
    <row r="7626" spans="16:18">
      <c r="P7626" s="485"/>
      <c r="Q7626" s="485"/>
      <c r="R7626" s="485"/>
    </row>
    <row r="7627" spans="16:18">
      <c r="P7627" s="485"/>
      <c r="Q7627" s="485"/>
      <c r="R7627" s="485"/>
    </row>
    <row r="7628" spans="16:18">
      <c r="P7628" s="485"/>
      <c r="Q7628" s="485"/>
      <c r="R7628" s="485"/>
    </row>
    <row r="7629" spans="16:18">
      <c r="P7629" s="485"/>
      <c r="Q7629" s="485"/>
      <c r="R7629" s="485"/>
    </row>
    <row r="7630" spans="16:18">
      <c r="P7630" s="485"/>
      <c r="Q7630" s="485"/>
      <c r="R7630" s="485"/>
    </row>
    <row r="7631" spans="16:18">
      <c r="P7631" s="485"/>
      <c r="Q7631" s="485"/>
      <c r="R7631" s="485"/>
    </row>
    <row r="7632" spans="16:18">
      <c r="P7632" s="485"/>
      <c r="Q7632" s="485"/>
      <c r="R7632" s="485"/>
    </row>
    <row r="7633" spans="16:18">
      <c r="P7633" s="485"/>
      <c r="Q7633" s="485"/>
      <c r="R7633" s="485"/>
    </row>
    <row r="7634" spans="16:18">
      <c r="P7634" s="485"/>
      <c r="Q7634" s="485"/>
      <c r="R7634" s="485"/>
    </row>
    <row r="7635" spans="16:18">
      <c r="P7635" s="485"/>
      <c r="Q7635" s="485"/>
      <c r="R7635" s="485"/>
    </row>
    <row r="7636" spans="16:18">
      <c r="P7636" s="485"/>
      <c r="Q7636" s="485"/>
      <c r="R7636" s="485"/>
    </row>
    <row r="7637" spans="16:18">
      <c r="P7637" s="485"/>
      <c r="Q7637" s="485"/>
      <c r="R7637" s="485"/>
    </row>
    <row r="7638" spans="16:18">
      <c r="P7638" s="485"/>
      <c r="Q7638" s="485"/>
      <c r="R7638" s="485"/>
    </row>
    <row r="7639" spans="16:18">
      <c r="P7639" s="485"/>
      <c r="Q7639" s="485"/>
      <c r="R7639" s="485"/>
    </row>
    <row r="7640" spans="16:18">
      <c r="P7640" s="485"/>
      <c r="Q7640" s="485"/>
      <c r="R7640" s="485"/>
    </row>
    <row r="7641" spans="16:18">
      <c r="P7641" s="485"/>
      <c r="Q7641" s="485"/>
      <c r="R7641" s="485"/>
    </row>
    <row r="7642" spans="16:18">
      <c r="P7642" s="485"/>
      <c r="Q7642" s="485"/>
      <c r="R7642" s="485"/>
    </row>
    <row r="7643" spans="16:18">
      <c r="P7643" s="485"/>
      <c r="Q7643" s="485"/>
      <c r="R7643" s="485"/>
    </row>
    <row r="7644" spans="16:18">
      <c r="P7644" s="485"/>
      <c r="Q7644" s="485"/>
      <c r="R7644" s="485"/>
    </row>
    <row r="7645" spans="16:18">
      <c r="P7645" s="485"/>
      <c r="Q7645" s="485"/>
      <c r="R7645" s="485"/>
    </row>
    <row r="7646" spans="16:18">
      <c r="P7646" s="485"/>
      <c r="Q7646" s="485"/>
      <c r="R7646" s="485"/>
    </row>
    <row r="7647" spans="16:18">
      <c r="P7647" s="485"/>
      <c r="Q7647" s="485"/>
      <c r="R7647" s="485"/>
    </row>
    <row r="7648" spans="16:18">
      <c r="P7648" s="485"/>
      <c r="Q7648" s="485"/>
      <c r="R7648" s="485"/>
    </row>
    <row r="7649" spans="16:18">
      <c r="P7649" s="485"/>
      <c r="Q7649" s="485"/>
      <c r="R7649" s="485"/>
    </row>
    <row r="7650" spans="16:18">
      <c r="P7650" s="485"/>
      <c r="Q7650" s="485"/>
      <c r="R7650" s="485"/>
    </row>
    <row r="7651" spans="16:18">
      <c r="P7651" s="485"/>
      <c r="Q7651" s="485"/>
      <c r="R7651" s="485"/>
    </row>
    <row r="7652" spans="16:18">
      <c r="P7652" s="485"/>
      <c r="Q7652" s="485"/>
      <c r="R7652" s="485"/>
    </row>
    <row r="7653" spans="16:18">
      <c r="P7653" s="485"/>
      <c r="Q7653" s="485"/>
      <c r="R7653" s="485"/>
    </row>
    <row r="7654" spans="16:18">
      <c r="P7654" s="485"/>
      <c r="Q7654" s="485"/>
      <c r="R7654" s="485"/>
    </row>
    <row r="7655" spans="16:18">
      <c r="P7655" s="485"/>
      <c r="Q7655" s="485"/>
      <c r="R7655" s="485"/>
    </row>
    <row r="7656" spans="16:18">
      <c r="P7656" s="485"/>
      <c r="Q7656" s="485"/>
      <c r="R7656" s="485"/>
    </row>
    <row r="7657" spans="16:18">
      <c r="P7657" s="485"/>
      <c r="Q7657" s="485"/>
      <c r="R7657" s="485"/>
    </row>
    <row r="7658" spans="16:18">
      <c r="P7658" s="485"/>
      <c r="Q7658" s="485"/>
      <c r="R7658" s="485"/>
    </row>
    <row r="7659" spans="16:18">
      <c r="P7659" s="485"/>
      <c r="Q7659" s="485"/>
      <c r="R7659" s="485"/>
    </row>
    <row r="7660" spans="16:18">
      <c r="P7660" s="485"/>
      <c r="Q7660" s="485"/>
      <c r="R7660" s="485"/>
    </row>
    <row r="7661" spans="16:18">
      <c r="P7661" s="485"/>
      <c r="Q7661" s="485"/>
      <c r="R7661" s="485"/>
    </row>
    <row r="7662" spans="16:18">
      <c r="P7662" s="485"/>
      <c r="Q7662" s="485"/>
      <c r="R7662" s="485"/>
    </row>
    <row r="7663" spans="16:18">
      <c r="P7663" s="485"/>
      <c r="Q7663" s="485"/>
      <c r="R7663" s="485"/>
    </row>
    <row r="7664" spans="16:18">
      <c r="P7664" s="485"/>
      <c r="Q7664" s="485"/>
      <c r="R7664" s="485"/>
    </row>
    <row r="7665" spans="16:18">
      <c r="P7665" s="485"/>
      <c r="Q7665" s="485"/>
      <c r="R7665" s="485"/>
    </row>
    <row r="7666" spans="16:18">
      <c r="P7666" s="485"/>
      <c r="Q7666" s="485"/>
      <c r="R7666" s="485"/>
    </row>
    <row r="7667" spans="16:18">
      <c r="P7667" s="485"/>
      <c r="Q7667" s="485"/>
      <c r="R7667" s="485"/>
    </row>
    <row r="7668" spans="16:18">
      <c r="P7668" s="485"/>
      <c r="Q7668" s="485"/>
      <c r="R7668" s="485"/>
    </row>
    <row r="7669" spans="16:18">
      <c r="P7669" s="485"/>
      <c r="Q7669" s="485"/>
      <c r="R7669" s="485"/>
    </row>
    <row r="7670" spans="16:18">
      <c r="P7670" s="485"/>
      <c r="Q7670" s="485"/>
      <c r="R7670" s="485"/>
    </row>
    <row r="7671" spans="16:18">
      <c r="P7671" s="485"/>
      <c r="Q7671" s="485"/>
      <c r="R7671" s="485"/>
    </row>
    <row r="7672" spans="16:18">
      <c r="P7672" s="485"/>
      <c r="Q7672" s="485"/>
      <c r="R7672" s="485"/>
    </row>
    <row r="7673" spans="16:18">
      <c r="P7673" s="485"/>
      <c r="Q7673" s="485"/>
      <c r="R7673" s="485"/>
    </row>
    <row r="7674" spans="16:18">
      <c r="P7674" s="485"/>
      <c r="Q7674" s="485"/>
      <c r="R7674" s="485"/>
    </row>
    <row r="7675" spans="16:18">
      <c r="P7675" s="485"/>
      <c r="Q7675" s="485"/>
      <c r="R7675" s="485"/>
    </row>
    <row r="7676" spans="16:18">
      <c r="P7676" s="485"/>
      <c r="Q7676" s="485"/>
      <c r="R7676" s="485"/>
    </row>
    <row r="7677" spans="16:18">
      <c r="P7677" s="485"/>
      <c r="Q7677" s="485"/>
      <c r="R7677" s="485"/>
    </row>
    <row r="7678" spans="16:18">
      <c r="P7678" s="485"/>
      <c r="Q7678" s="485"/>
      <c r="R7678" s="485"/>
    </row>
    <row r="7679" spans="16:18">
      <c r="P7679" s="485"/>
      <c r="Q7679" s="485"/>
      <c r="R7679" s="485"/>
    </row>
    <row r="7680" spans="16:18">
      <c r="P7680" s="485"/>
      <c r="Q7680" s="485"/>
      <c r="R7680" s="485"/>
    </row>
    <row r="7681" spans="16:18">
      <c r="P7681" s="485"/>
      <c r="Q7681" s="485"/>
      <c r="R7681" s="485"/>
    </row>
    <row r="7682" spans="16:18">
      <c r="P7682" s="485"/>
      <c r="Q7682" s="485"/>
      <c r="R7682" s="485"/>
    </row>
    <row r="7683" spans="16:18">
      <c r="P7683" s="485"/>
      <c r="Q7683" s="485"/>
      <c r="R7683" s="485"/>
    </row>
    <row r="7684" spans="16:18">
      <c r="P7684" s="485"/>
      <c r="Q7684" s="485"/>
      <c r="R7684" s="485"/>
    </row>
    <row r="7685" spans="16:18">
      <c r="P7685" s="485"/>
      <c r="Q7685" s="485"/>
      <c r="R7685" s="485"/>
    </row>
    <row r="7686" spans="16:18">
      <c r="P7686" s="485"/>
      <c r="Q7686" s="485"/>
      <c r="R7686" s="485"/>
    </row>
    <row r="7687" spans="16:18">
      <c r="P7687" s="485"/>
      <c r="Q7687" s="485"/>
      <c r="R7687" s="485"/>
    </row>
    <row r="7688" spans="16:18">
      <c r="P7688" s="485"/>
      <c r="Q7688" s="485"/>
      <c r="R7688" s="485"/>
    </row>
    <row r="7689" spans="16:18">
      <c r="P7689" s="485"/>
      <c r="Q7689" s="485"/>
      <c r="R7689" s="485"/>
    </row>
    <row r="7690" spans="16:18">
      <c r="P7690" s="485"/>
      <c r="Q7690" s="485"/>
      <c r="R7690" s="485"/>
    </row>
    <row r="7691" spans="16:18">
      <c r="P7691" s="485"/>
      <c r="Q7691" s="485"/>
      <c r="R7691" s="485"/>
    </row>
    <row r="7692" spans="16:18">
      <c r="P7692" s="485"/>
      <c r="Q7692" s="485"/>
      <c r="R7692" s="485"/>
    </row>
    <row r="7693" spans="16:18">
      <c r="P7693" s="485"/>
      <c r="Q7693" s="485"/>
      <c r="R7693" s="485"/>
    </row>
    <row r="7694" spans="16:18">
      <c r="P7694" s="485"/>
      <c r="Q7694" s="485"/>
      <c r="R7694" s="485"/>
    </row>
    <row r="7695" spans="16:18">
      <c r="P7695" s="485"/>
      <c r="Q7695" s="485"/>
      <c r="R7695" s="485"/>
    </row>
    <row r="7696" spans="16:18">
      <c r="P7696" s="485"/>
      <c r="Q7696" s="485"/>
      <c r="R7696" s="485"/>
    </row>
    <row r="7697" spans="16:18">
      <c r="P7697" s="485"/>
      <c r="Q7697" s="485"/>
      <c r="R7697" s="485"/>
    </row>
    <row r="7698" spans="16:18">
      <c r="P7698" s="485"/>
      <c r="Q7698" s="485"/>
      <c r="R7698" s="485"/>
    </row>
    <row r="7699" spans="16:18">
      <c r="P7699" s="485"/>
      <c r="Q7699" s="485"/>
      <c r="R7699" s="485"/>
    </row>
    <row r="7700" spans="16:18">
      <c r="P7700" s="485"/>
      <c r="Q7700" s="485"/>
      <c r="R7700" s="485"/>
    </row>
    <row r="7701" spans="16:18">
      <c r="P7701" s="485"/>
      <c r="Q7701" s="485"/>
      <c r="R7701" s="485"/>
    </row>
    <row r="7702" spans="16:18">
      <c r="P7702" s="485"/>
      <c r="Q7702" s="485"/>
      <c r="R7702" s="485"/>
    </row>
    <row r="7703" spans="16:18">
      <c r="P7703" s="485"/>
      <c r="Q7703" s="485"/>
      <c r="R7703" s="485"/>
    </row>
    <row r="7704" spans="16:18">
      <c r="P7704" s="485"/>
      <c r="Q7704" s="485"/>
      <c r="R7704" s="485"/>
    </row>
    <row r="7705" spans="16:18">
      <c r="P7705" s="485"/>
      <c r="Q7705" s="485"/>
      <c r="R7705" s="485"/>
    </row>
    <row r="7706" spans="16:18">
      <c r="P7706" s="485"/>
      <c r="Q7706" s="485"/>
      <c r="R7706" s="485"/>
    </row>
    <row r="7707" spans="16:18">
      <c r="P7707" s="485"/>
      <c r="Q7707" s="485"/>
      <c r="R7707" s="485"/>
    </row>
    <row r="7708" spans="16:18">
      <c r="P7708" s="485"/>
      <c r="Q7708" s="485"/>
      <c r="R7708" s="485"/>
    </row>
    <row r="7709" spans="16:18">
      <c r="P7709" s="485"/>
      <c r="Q7709" s="485"/>
      <c r="R7709" s="485"/>
    </row>
    <row r="7710" spans="16:18">
      <c r="P7710" s="485"/>
      <c r="Q7710" s="485"/>
      <c r="R7710" s="485"/>
    </row>
    <row r="7711" spans="16:18">
      <c r="P7711" s="485"/>
      <c r="Q7711" s="485"/>
      <c r="R7711" s="485"/>
    </row>
    <row r="7712" spans="16:18">
      <c r="P7712" s="485"/>
      <c r="Q7712" s="485"/>
      <c r="R7712" s="485"/>
    </row>
    <row r="7713" spans="16:18">
      <c r="P7713" s="485"/>
      <c r="Q7713" s="485"/>
      <c r="R7713" s="485"/>
    </row>
    <row r="7714" spans="16:18">
      <c r="P7714" s="485"/>
      <c r="Q7714" s="485"/>
      <c r="R7714" s="485"/>
    </row>
    <row r="7715" spans="16:18">
      <c r="P7715" s="485"/>
      <c r="Q7715" s="485"/>
      <c r="R7715" s="485"/>
    </row>
    <row r="7716" spans="16:18">
      <c r="P7716" s="485"/>
      <c r="Q7716" s="485"/>
      <c r="R7716" s="485"/>
    </row>
    <row r="7717" spans="16:18">
      <c r="P7717" s="485"/>
      <c r="Q7717" s="485"/>
      <c r="R7717" s="485"/>
    </row>
    <row r="7718" spans="16:18">
      <c r="P7718" s="485"/>
      <c r="Q7718" s="485"/>
      <c r="R7718" s="485"/>
    </row>
    <row r="7719" spans="16:18">
      <c r="P7719" s="485"/>
      <c r="Q7719" s="485"/>
      <c r="R7719" s="485"/>
    </row>
    <row r="7720" spans="16:18">
      <c r="P7720" s="485"/>
      <c r="Q7720" s="485"/>
      <c r="R7720" s="485"/>
    </row>
    <row r="7721" spans="16:18">
      <c r="P7721" s="485"/>
      <c r="Q7721" s="485"/>
      <c r="R7721" s="485"/>
    </row>
    <row r="7722" spans="16:18">
      <c r="P7722" s="485"/>
      <c r="Q7722" s="485"/>
      <c r="R7722" s="485"/>
    </row>
    <row r="7723" spans="16:18">
      <c r="P7723" s="485"/>
      <c r="Q7723" s="485"/>
      <c r="R7723" s="485"/>
    </row>
    <row r="7724" spans="16:18">
      <c r="P7724" s="485"/>
      <c r="Q7724" s="485"/>
      <c r="R7724" s="485"/>
    </row>
    <row r="7725" spans="16:18">
      <c r="P7725" s="485"/>
      <c r="Q7725" s="485"/>
      <c r="R7725" s="485"/>
    </row>
    <row r="7726" spans="16:18">
      <c r="P7726" s="485"/>
      <c r="Q7726" s="485"/>
      <c r="R7726" s="485"/>
    </row>
    <row r="7727" spans="16:18">
      <c r="P7727" s="485"/>
      <c r="Q7727" s="485"/>
      <c r="R7727" s="485"/>
    </row>
    <row r="7728" spans="16:18">
      <c r="P7728" s="485"/>
      <c r="Q7728" s="485"/>
      <c r="R7728" s="485"/>
    </row>
    <row r="7729" spans="16:18">
      <c r="P7729" s="485"/>
      <c r="Q7729" s="485"/>
      <c r="R7729" s="485"/>
    </row>
    <row r="7730" spans="16:18">
      <c r="P7730" s="485"/>
      <c r="Q7730" s="485"/>
      <c r="R7730" s="485"/>
    </row>
    <row r="7731" spans="16:18">
      <c r="P7731" s="485"/>
      <c r="Q7731" s="485"/>
      <c r="R7731" s="485"/>
    </row>
    <row r="7732" spans="16:18">
      <c r="P7732" s="485"/>
      <c r="Q7732" s="485"/>
      <c r="R7732" s="485"/>
    </row>
    <row r="7733" spans="16:18">
      <c r="P7733" s="485"/>
      <c r="Q7733" s="485"/>
      <c r="R7733" s="485"/>
    </row>
    <row r="7734" spans="16:18">
      <c r="P7734" s="485"/>
      <c r="Q7734" s="485"/>
      <c r="R7734" s="485"/>
    </row>
    <row r="7735" spans="16:18">
      <c r="P7735" s="485"/>
      <c r="Q7735" s="485"/>
      <c r="R7735" s="485"/>
    </row>
    <row r="7736" spans="16:18">
      <c r="P7736" s="485"/>
      <c r="Q7736" s="485"/>
      <c r="R7736" s="485"/>
    </row>
    <row r="7737" spans="16:18">
      <c r="P7737" s="485"/>
      <c r="Q7737" s="485"/>
      <c r="R7737" s="485"/>
    </row>
    <row r="7738" spans="16:18">
      <c r="P7738" s="485"/>
      <c r="Q7738" s="485"/>
      <c r="R7738" s="485"/>
    </row>
    <row r="7739" spans="16:18">
      <c r="P7739" s="485"/>
      <c r="Q7739" s="485"/>
      <c r="R7739" s="485"/>
    </row>
    <row r="7740" spans="16:18">
      <c r="P7740" s="485"/>
      <c r="Q7740" s="485"/>
      <c r="R7740" s="485"/>
    </row>
    <row r="7741" spans="16:18">
      <c r="P7741" s="485"/>
      <c r="Q7741" s="485"/>
      <c r="R7741" s="485"/>
    </row>
    <row r="7742" spans="16:18">
      <c r="P7742" s="485"/>
      <c r="Q7742" s="485"/>
      <c r="R7742" s="485"/>
    </row>
    <row r="7743" spans="16:18">
      <c r="P7743" s="485"/>
      <c r="Q7743" s="485"/>
      <c r="R7743" s="485"/>
    </row>
    <row r="7744" spans="16:18">
      <c r="P7744" s="485"/>
      <c r="Q7744" s="485"/>
      <c r="R7744" s="485"/>
    </row>
    <row r="7745" spans="16:18">
      <c r="P7745" s="485"/>
      <c r="Q7745" s="485"/>
      <c r="R7745" s="485"/>
    </row>
    <row r="7746" spans="16:18">
      <c r="P7746" s="485"/>
      <c r="Q7746" s="485"/>
      <c r="R7746" s="485"/>
    </row>
    <row r="7747" spans="16:18">
      <c r="P7747" s="485"/>
      <c r="Q7747" s="485"/>
      <c r="R7747" s="485"/>
    </row>
    <row r="7748" spans="16:18">
      <c r="P7748" s="485"/>
      <c r="Q7748" s="485"/>
      <c r="R7748" s="485"/>
    </row>
    <row r="7749" spans="16:18">
      <c r="P7749" s="485"/>
      <c r="Q7749" s="485"/>
      <c r="R7749" s="485"/>
    </row>
    <row r="7750" spans="16:18">
      <c r="P7750" s="485"/>
      <c r="Q7750" s="485"/>
      <c r="R7750" s="485"/>
    </row>
    <row r="7751" spans="16:18">
      <c r="P7751" s="485"/>
      <c r="Q7751" s="485"/>
      <c r="R7751" s="485"/>
    </row>
    <row r="7752" spans="16:18">
      <c r="P7752" s="485"/>
      <c r="Q7752" s="485"/>
      <c r="R7752" s="485"/>
    </row>
    <row r="7753" spans="16:18">
      <c r="P7753" s="485"/>
      <c r="Q7753" s="485"/>
      <c r="R7753" s="485"/>
    </row>
    <row r="7754" spans="16:18">
      <c r="P7754" s="485"/>
      <c r="Q7754" s="485"/>
      <c r="R7754" s="485"/>
    </row>
    <row r="7755" spans="16:18">
      <c r="P7755" s="485"/>
      <c r="Q7755" s="485"/>
      <c r="R7755" s="485"/>
    </row>
    <row r="7756" spans="16:18">
      <c r="P7756" s="485"/>
      <c r="Q7756" s="485"/>
      <c r="R7756" s="485"/>
    </row>
    <row r="7757" spans="16:18">
      <c r="P7757" s="485"/>
      <c r="Q7757" s="485"/>
      <c r="R7757" s="485"/>
    </row>
    <row r="7758" spans="16:18">
      <c r="P7758" s="485"/>
      <c r="Q7758" s="485"/>
      <c r="R7758" s="485"/>
    </row>
    <row r="7759" spans="16:18">
      <c r="P7759" s="485"/>
      <c r="Q7759" s="485"/>
      <c r="R7759" s="485"/>
    </row>
    <row r="7760" spans="16:18">
      <c r="P7760" s="485"/>
      <c r="Q7760" s="485"/>
      <c r="R7760" s="485"/>
    </row>
    <row r="7761" spans="16:18">
      <c r="P7761" s="485"/>
      <c r="Q7761" s="485"/>
      <c r="R7761" s="485"/>
    </row>
    <row r="7762" spans="16:18">
      <c r="P7762" s="485"/>
      <c r="Q7762" s="485"/>
      <c r="R7762" s="485"/>
    </row>
    <row r="7763" spans="16:18">
      <c r="P7763" s="485"/>
      <c r="Q7763" s="485"/>
      <c r="R7763" s="485"/>
    </row>
    <row r="7764" spans="16:18">
      <c r="P7764" s="485"/>
      <c r="Q7764" s="485"/>
      <c r="R7764" s="485"/>
    </row>
    <row r="7765" spans="16:18">
      <c r="P7765" s="485"/>
      <c r="Q7765" s="485"/>
      <c r="R7765" s="485"/>
    </row>
    <row r="7766" spans="16:18">
      <c r="P7766" s="485"/>
      <c r="Q7766" s="485"/>
      <c r="R7766" s="485"/>
    </row>
    <row r="7767" spans="16:18">
      <c r="P7767" s="485"/>
      <c r="Q7767" s="485"/>
      <c r="R7767" s="485"/>
    </row>
    <row r="7768" spans="16:18">
      <c r="P7768" s="485"/>
      <c r="Q7768" s="485"/>
      <c r="R7768" s="485"/>
    </row>
    <row r="7769" spans="16:18">
      <c r="P7769" s="485"/>
      <c r="Q7769" s="485"/>
      <c r="R7769" s="485"/>
    </row>
    <row r="7770" spans="16:18">
      <c r="P7770" s="485"/>
      <c r="Q7770" s="485"/>
      <c r="R7770" s="485"/>
    </row>
    <row r="7771" spans="16:18">
      <c r="P7771" s="485"/>
      <c r="Q7771" s="485"/>
      <c r="R7771" s="485"/>
    </row>
    <row r="7772" spans="16:18">
      <c r="P7772" s="485"/>
      <c r="Q7772" s="485"/>
      <c r="R7772" s="485"/>
    </row>
    <row r="7773" spans="16:18">
      <c r="P7773" s="485"/>
      <c r="Q7773" s="485"/>
      <c r="R7773" s="485"/>
    </row>
    <row r="7774" spans="16:18">
      <c r="P7774" s="485"/>
      <c r="Q7774" s="485"/>
      <c r="R7774" s="485"/>
    </row>
    <row r="7775" spans="16:18">
      <c r="P7775" s="485"/>
      <c r="Q7775" s="485"/>
      <c r="R7775" s="485"/>
    </row>
    <row r="7776" spans="16:18">
      <c r="P7776" s="485"/>
      <c r="Q7776" s="485"/>
      <c r="R7776" s="485"/>
    </row>
    <row r="7777" spans="16:18">
      <c r="P7777" s="485"/>
      <c r="Q7777" s="485"/>
      <c r="R7777" s="485"/>
    </row>
    <row r="7778" spans="16:18">
      <c r="P7778" s="485"/>
      <c r="Q7778" s="485"/>
      <c r="R7778" s="485"/>
    </row>
    <row r="7779" spans="16:18">
      <c r="P7779" s="485"/>
      <c r="Q7779" s="485"/>
      <c r="R7779" s="485"/>
    </row>
    <row r="7780" spans="16:18">
      <c r="P7780" s="485"/>
      <c r="Q7780" s="485"/>
      <c r="R7780" s="485"/>
    </row>
    <row r="7781" spans="16:18">
      <c r="P7781" s="485"/>
      <c r="Q7781" s="485"/>
      <c r="R7781" s="485"/>
    </row>
    <row r="7782" spans="16:18">
      <c r="P7782" s="485"/>
      <c r="Q7782" s="485"/>
      <c r="R7782" s="485"/>
    </row>
    <row r="7783" spans="16:18">
      <c r="P7783" s="485"/>
      <c r="Q7783" s="485"/>
      <c r="R7783" s="485"/>
    </row>
    <row r="7784" spans="16:18">
      <c r="P7784" s="485"/>
      <c r="Q7784" s="485"/>
      <c r="R7784" s="485"/>
    </row>
    <row r="7785" spans="16:18">
      <c r="P7785" s="485"/>
      <c r="Q7785" s="485"/>
      <c r="R7785" s="485"/>
    </row>
    <row r="7786" spans="16:18">
      <c r="P7786" s="485"/>
      <c r="Q7786" s="485"/>
      <c r="R7786" s="485"/>
    </row>
    <row r="7787" spans="16:18">
      <c r="P7787" s="485"/>
      <c r="Q7787" s="485"/>
      <c r="R7787" s="485"/>
    </row>
    <row r="7788" spans="16:18">
      <c r="P7788" s="485"/>
      <c r="Q7788" s="485"/>
      <c r="R7788" s="485"/>
    </row>
    <row r="7789" spans="16:18">
      <c r="P7789" s="485"/>
      <c r="Q7789" s="485"/>
      <c r="R7789" s="485"/>
    </row>
    <row r="7790" spans="16:18">
      <c r="P7790" s="485"/>
      <c r="Q7790" s="485"/>
      <c r="R7790" s="485"/>
    </row>
    <row r="7791" spans="16:18">
      <c r="P7791" s="485"/>
      <c r="Q7791" s="485"/>
      <c r="R7791" s="485"/>
    </row>
    <row r="7792" spans="16:18">
      <c r="P7792" s="485"/>
      <c r="Q7792" s="485"/>
      <c r="R7792" s="485"/>
    </row>
    <row r="7793" spans="16:18">
      <c r="P7793" s="485"/>
      <c r="Q7793" s="485"/>
      <c r="R7793" s="485"/>
    </row>
    <row r="7794" spans="16:18">
      <c r="P7794" s="485"/>
      <c r="Q7794" s="485"/>
      <c r="R7794" s="485"/>
    </row>
    <row r="7795" spans="16:18">
      <c r="P7795" s="485"/>
      <c r="Q7795" s="485"/>
      <c r="R7795" s="485"/>
    </row>
    <row r="7796" spans="16:18">
      <c r="P7796" s="485"/>
      <c r="Q7796" s="485"/>
      <c r="R7796" s="485"/>
    </row>
    <row r="7797" spans="16:18">
      <c r="P7797" s="485"/>
      <c r="Q7797" s="485"/>
      <c r="R7797" s="485"/>
    </row>
    <row r="7798" spans="16:18">
      <c r="P7798" s="485"/>
      <c r="Q7798" s="485"/>
      <c r="R7798" s="485"/>
    </row>
    <row r="7799" spans="16:18">
      <c r="P7799" s="485"/>
      <c r="Q7799" s="485"/>
      <c r="R7799" s="485"/>
    </row>
    <row r="7800" spans="16:18">
      <c r="P7800" s="485"/>
      <c r="Q7800" s="485"/>
      <c r="R7800" s="485"/>
    </row>
    <row r="7801" spans="16:18">
      <c r="P7801" s="485"/>
      <c r="Q7801" s="485"/>
      <c r="R7801" s="485"/>
    </row>
    <row r="7802" spans="16:18">
      <c r="P7802" s="485"/>
      <c r="Q7802" s="485"/>
      <c r="R7802" s="485"/>
    </row>
    <row r="7803" spans="16:18">
      <c r="P7803" s="485"/>
      <c r="Q7803" s="485"/>
      <c r="R7803" s="485"/>
    </row>
    <row r="7804" spans="16:18">
      <c r="P7804" s="485"/>
      <c r="Q7804" s="485"/>
      <c r="R7804" s="485"/>
    </row>
    <row r="7805" spans="16:18">
      <c r="P7805" s="485"/>
      <c r="Q7805" s="485"/>
      <c r="R7805" s="485"/>
    </row>
    <row r="7806" spans="16:18">
      <c r="P7806" s="485"/>
      <c r="Q7806" s="485"/>
      <c r="R7806" s="485"/>
    </row>
    <row r="7807" spans="16:18">
      <c r="P7807" s="485"/>
      <c r="Q7807" s="485"/>
      <c r="R7807" s="485"/>
    </row>
    <row r="7808" spans="16:18">
      <c r="P7808" s="485"/>
      <c r="Q7808" s="485"/>
      <c r="R7808" s="485"/>
    </row>
    <row r="7809" spans="16:18">
      <c r="P7809" s="485"/>
      <c r="Q7809" s="485"/>
      <c r="R7809" s="485"/>
    </row>
    <row r="7810" spans="16:18">
      <c r="P7810" s="485"/>
      <c r="Q7810" s="485"/>
      <c r="R7810" s="485"/>
    </row>
    <row r="7811" spans="16:18">
      <c r="P7811" s="485"/>
      <c r="Q7811" s="485"/>
      <c r="R7811" s="485"/>
    </row>
    <row r="7812" spans="16:18">
      <c r="P7812" s="485"/>
      <c r="Q7812" s="485"/>
      <c r="R7812" s="485"/>
    </row>
    <row r="7813" spans="16:18">
      <c r="P7813" s="485"/>
      <c r="Q7813" s="485"/>
      <c r="R7813" s="485"/>
    </row>
    <row r="7814" spans="16:18">
      <c r="P7814" s="485"/>
      <c r="Q7814" s="485"/>
      <c r="R7814" s="485"/>
    </row>
    <row r="7815" spans="16:18">
      <c r="P7815" s="485"/>
      <c r="Q7815" s="485"/>
      <c r="R7815" s="485"/>
    </row>
    <row r="7816" spans="16:18">
      <c r="P7816" s="485"/>
      <c r="Q7816" s="485"/>
      <c r="R7816" s="485"/>
    </row>
    <row r="7817" spans="16:18">
      <c r="P7817" s="485"/>
      <c r="Q7817" s="485"/>
      <c r="R7817" s="485"/>
    </row>
    <row r="7818" spans="16:18">
      <c r="P7818" s="485"/>
      <c r="Q7818" s="485"/>
      <c r="R7818" s="485"/>
    </row>
    <row r="7819" spans="16:18">
      <c r="P7819" s="485"/>
      <c r="Q7819" s="485"/>
      <c r="R7819" s="485"/>
    </row>
    <row r="7820" spans="16:18">
      <c r="P7820" s="485"/>
      <c r="Q7820" s="485"/>
      <c r="R7820" s="485"/>
    </row>
    <row r="7821" spans="16:18">
      <c r="P7821" s="485"/>
      <c r="Q7821" s="485"/>
      <c r="R7821" s="485"/>
    </row>
    <row r="7822" spans="16:18">
      <c r="P7822" s="485"/>
      <c r="Q7822" s="485"/>
      <c r="R7822" s="485"/>
    </row>
    <row r="7823" spans="16:18">
      <c r="P7823" s="485"/>
      <c r="Q7823" s="485"/>
      <c r="R7823" s="485"/>
    </row>
    <row r="7824" spans="16:18">
      <c r="P7824" s="485"/>
      <c r="Q7824" s="485"/>
      <c r="R7824" s="485"/>
    </row>
    <row r="7825" spans="16:18">
      <c r="P7825" s="485"/>
      <c r="Q7825" s="485"/>
      <c r="R7825" s="485"/>
    </row>
    <row r="7826" spans="16:18">
      <c r="P7826" s="485"/>
      <c r="Q7826" s="485"/>
      <c r="R7826" s="485"/>
    </row>
    <row r="7827" spans="16:18">
      <c r="P7827" s="485"/>
      <c r="Q7827" s="485"/>
      <c r="R7827" s="485"/>
    </row>
    <row r="7828" spans="16:18">
      <c r="P7828" s="485"/>
      <c r="Q7828" s="485"/>
      <c r="R7828" s="485"/>
    </row>
    <row r="7829" spans="16:18">
      <c r="P7829" s="485"/>
      <c r="Q7829" s="485"/>
      <c r="R7829" s="485"/>
    </row>
    <row r="7830" spans="16:18">
      <c r="P7830" s="485"/>
      <c r="Q7830" s="485"/>
      <c r="R7830" s="485"/>
    </row>
    <row r="7831" spans="16:18">
      <c r="P7831" s="485"/>
      <c r="Q7831" s="485"/>
      <c r="R7831" s="485"/>
    </row>
    <row r="7832" spans="16:18">
      <c r="P7832" s="485"/>
      <c r="Q7832" s="485"/>
      <c r="R7832" s="485"/>
    </row>
    <row r="7833" spans="16:18">
      <c r="P7833" s="485"/>
      <c r="Q7833" s="485"/>
      <c r="R7833" s="485"/>
    </row>
    <row r="7834" spans="16:18">
      <c r="P7834" s="485"/>
      <c r="Q7834" s="485"/>
      <c r="R7834" s="485"/>
    </row>
    <row r="7835" spans="16:18">
      <c r="P7835" s="485"/>
      <c r="Q7835" s="485"/>
      <c r="R7835" s="485"/>
    </row>
    <row r="7836" spans="16:18">
      <c r="P7836" s="485"/>
      <c r="Q7836" s="485"/>
      <c r="R7836" s="485"/>
    </row>
    <row r="7837" spans="16:18">
      <c r="P7837" s="485"/>
      <c r="Q7837" s="485"/>
      <c r="R7837" s="485"/>
    </row>
    <row r="7838" spans="16:18">
      <c r="P7838" s="485"/>
      <c r="Q7838" s="485"/>
      <c r="R7838" s="485"/>
    </row>
    <row r="7839" spans="16:18">
      <c r="P7839" s="485"/>
      <c r="Q7839" s="485"/>
      <c r="R7839" s="485"/>
    </row>
    <row r="7840" spans="16:18">
      <c r="P7840" s="485"/>
      <c r="Q7840" s="485"/>
      <c r="R7840" s="485"/>
    </row>
    <row r="7841" spans="16:18">
      <c r="P7841" s="485"/>
      <c r="Q7841" s="485"/>
      <c r="R7841" s="485"/>
    </row>
    <row r="7842" spans="16:18">
      <c r="P7842" s="485"/>
      <c r="Q7842" s="485"/>
      <c r="R7842" s="485"/>
    </row>
    <row r="7843" spans="16:18">
      <c r="P7843" s="485"/>
      <c r="Q7843" s="485"/>
      <c r="R7843" s="485"/>
    </row>
    <row r="7844" spans="16:18">
      <c r="P7844" s="485"/>
      <c r="Q7844" s="485"/>
      <c r="R7844" s="485"/>
    </row>
    <row r="7845" spans="16:18">
      <c r="P7845" s="485"/>
      <c r="Q7845" s="485"/>
      <c r="R7845" s="485"/>
    </row>
    <row r="7846" spans="16:18">
      <c r="P7846" s="485"/>
      <c r="Q7846" s="485"/>
      <c r="R7846" s="485"/>
    </row>
    <row r="7847" spans="16:18">
      <c r="P7847" s="485"/>
      <c r="Q7847" s="485"/>
      <c r="R7847" s="485"/>
    </row>
    <row r="7848" spans="16:18">
      <c r="P7848" s="485"/>
      <c r="Q7848" s="485"/>
      <c r="R7848" s="485"/>
    </row>
    <row r="7849" spans="16:18">
      <c r="P7849" s="485"/>
      <c r="Q7849" s="485"/>
      <c r="R7849" s="485"/>
    </row>
    <row r="7850" spans="16:18">
      <c r="P7850" s="485"/>
      <c r="Q7850" s="485"/>
      <c r="R7850" s="485"/>
    </row>
    <row r="7851" spans="16:18">
      <c r="P7851" s="485"/>
      <c r="Q7851" s="485"/>
      <c r="R7851" s="485"/>
    </row>
    <row r="7852" spans="16:18">
      <c r="P7852" s="485"/>
      <c r="Q7852" s="485"/>
      <c r="R7852" s="485"/>
    </row>
    <row r="7853" spans="16:18">
      <c r="P7853" s="485"/>
      <c r="Q7853" s="485"/>
      <c r="R7853" s="485"/>
    </row>
    <row r="7854" spans="16:18">
      <c r="P7854" s="485"/>
      <c r="Q7854" s="485"/>
      <c r="R7854" s="485"/>
    </row>
    <row r="7855" spans="16:18">
      <c r="P7855" s="485"/>
      <c r="Q7855" s="485"/>
      <c r="R7855" s="485"/>
    </row>
    <row r="7856" spans="16:18">
      <c r="P7856" s="485"/>
      <c r="Q7856" s="485"/>
      <c r="R7856" s="485"/>
    </row>
    <row r="7857" spans="16:18">
      <c r="P7857" s="485"/>
      <c r="Q7857" s="485"/>
      <c r="R7857" s="485"/>
    </row>
    <row r="7858" spans="16:18">
      <c r="P7858" s="485"/>
      <c r="Q7858" s="485"/>
      <c r="R7858" s="485"/>
    </row>
    <row r="7859" spans="16:18">
      <c r="P7859" s="485"/>
      <c r="Q7859" s="485"/>
      <c r="R7859" s="485"/>
    </row>
    <row r="7860" spans="16:18">
      <c r="P7860" s="485"/>
      <c r="Q7860" s="485"/>
      <c r="R7860" s="485"/>
    </row>
    <row r="7861" spans="16:18">
      <c r="P7861" s="485"/>
      <c r="Q7861" s="485"/>
      <c r="R7861" s="485"/>
    </row>
    <row r="7862" spans="16:18">
      <c r="P7862" s="485"/>
      <c r="Q7862" s="485"/>
      <c r="R7862" s="485"/>
    </row>
    <row r="7863" spans="16:18">
      <c r="P7863" s="485"/>
      <c r="Q7863" s="485"/>
      <c r="R7863" s="485"/>
    </row>
    <row r="7864" spans="16:18">
      <c r="P7864" s="485"/>
      <c r="Q7864" s="485"/>
      <c r="R7864" s="485"/>
    </row>
    <row r="7865" spans="16:18">
      <c r="P7865" s="485"/>
      <c r="Q7865" s="485"/>
      <c r="R7865" s="485"/>
    </row>
    <row r="7866" spans="16:18">
      <c r="P7866" s="485"/>
      <c r="Q7866" s="485"/>
      <c r="R7866" s="485"/>
    </row>
    <row r="7867" spans="16:18">
      <c r="P7867" s="485"/>
      <c r="Q7867" s="485"/>
      <c r="R7867" s="485"/>
    </row>
    <row r="7868" spans="16:18">
      <c r="P7868" s="485"/>
      <c r="Q7868" s="485"/>
      <c r="R7868" s="485"/>
    </row>
    <row r="7869" spans="16:18">
      <c r="P7869" s="485"/>
      <c r="Q7869" s="485"/>
      <c r="R7869" s="485"/>
    </row>
    <row r="7870" spans="16:18">
      <c r="P7870" s="485"/>
      <c r="Q7870" s="485"/>
      <c r="R7870" s="485"/>
    </row>
    <row r="7871" spans="16:18">
      <c r="P7871" s="485"/>
      <c r="Q7871" s="485"/>
      <c r="R7871" s="485"/>
    </row>
    <row r="7872" spans="16:18">
      <c r="P7872" s="485"/>
      <c r="Q7872" s="485"/>
      <c r="R7872" s="485"/>
    </row>
    <row r="7873" spans="16:18">
      <c r="P7873" s="485"/>
      <c r="Q7873" s="485"/>
      <c r="R7873" s="485"/>
    </row>
    <row r="7874" spans="16:18">
      <c r="P7874" s="485"/>
      <c r="Q7874" s="485"/>
      <c r="R7874" s="485"/>
    </row>
    <row r="7875" spans="16:18">
      <c r="P7875" s="485"/>
      <c r="Q7875" s="485"/>
      <c r="R7875" s="485"/>
    </row>
    <row r="7876" spans="16:18">
      <c r="P7876" s="485"/>
      <c r="Q7876" s="485"/>
      <c r="R7876" s="485"/>
    </row>
    <row r="7877" spans="16:18">
      <c r="P7877" s="485"/>
      <c r="Q7877" s="485"/>
      <c r="R7877" s="485"/>
    </row>
    <row r="7878" spans="16:18">
      <c r="P7878" s="485"/>
      <c r="Q7878" s="485"/>
      <c r="R7878" s="485"/>
    </row>
    <row r="7879" spans="16:18">
      <c r="P7879" s="485"/>
      <c r="Q7879" s="485"/>
      <c r="R7879" s="485"/>
    </row>
    <row r="7880" spans="16:18">
      <c r="P7880" s="485"/>
      <c r="Q7880" s="485"/>
      <c r="R7880" s="485"/>
    </row>
    <row r="7881" spans="16:18">
      <c r="P7881" s="485"/>
      <c r="Q7881" s="485"/>
      <c r="R7881" s="485"/>
    </row>
    <row r="7882" spans="16:18">
      <c r="P7882" s="485"/>
      <c r="Q7882" s="485"/>
      <c r="R7882" s="485"/>
    </row>
    <row r="7883" spans="16:18">
      <c r="P7883" s="485"/>
      <c r="Q7883" s="485"/>
      <c r="R7883" s="485"/>
    </row>
    <row r="7884" spans="16:18">
      <c r="P7884" s="485"/>
      <c r="Q7884" s="485"/>
      <c r="R7884" s="485"/>
    </row>
    <row r="7885" spans="16:18">
      <c r="P7885" s="485"/>
      <c r="Q7885" s="485"/>
      <c r="R7885" s="485"/>
    </row>
    <row r="7886" spans="16:18">
      <c r="P7886" s="485"/>
      <c r="Q7886" s="485"/>
      <c r="R7886" s="485"/>
    </row>
    <row r="7887" spans="16:18">
      <c r="P7887" s="485"/>
      <c r="Q7887" s="485"/>
      <c r="R7887" s="485"/>
    </row>
    <row r="7888" spans="16:18">
      <c r="P7888" s="485"/>
      <c r="Q7888" s="485"/>
      <c r="R7888" s="485"/>
    </row>
    <row r="7889" spans="16:18">
      <c r="P7889" s="485"/>
      <c r="Q7889" s="485"/>
      <c r="R7889" s="485"/>
    </row>
    <row r="7890" spans="16:18">
      <c r="P7890" s="485"/>
      <c r="Q7890" s="485"/>
      <c r="R7890" s="485"/>
    </row>
    <row r="7891" spans="16:18">
      <c r="P7891" s="485"/>
      <c r="Q7891" s="485"/>
      <c r="R7891" s="485"/>
    </row>
    <row r="7892" spans="16:18">
      <c r="P7892" s="485"/>
      <c r="Q7892" s="485"/>
      <c r="R7892" s="485"/>
    </row>
    <row r="7893" spans="16:18">
      <c r="P7893" s="485"/>
      <c r="Q7893" s="485"/>
      <c r="R7893" s="485"/>
    </row>
    <row r="7894" spans="16:18">
      <c r="P7894" s="485"/>
      <c r="Q7894" s="485"/>
      <c r="R7894" s="485"/>
    </row>
    <row r="7895" spans="16:18">
      <c r="P7895" s="485"/>
      <c r="Q7895" s="485"/>
      <c r="R7895" s="485"/>
    </row>
    <row r="7896" spans="16:18">
      <c r="P7896" s="485"/>
      <c r="Q7896" s="485"/>
      <c r="R7896" s="485"/>
    </row>
    <row r="7897" spans="16:18">
      <c r="P7897" s="485"/>
      <c r="Q7897" s="485"/>
      <c r="R7897" s="485"/>
    </row>
    <row r="7898" spans="16:18">
      <c r="P7898" s="485"/>
      <c r="Q7898" s="485"/>
      <c r="R7898" s="485"/>
    </row>
    <row r="7899" spans="16:18">
      <c r="P7899" s="485"/>
      <c r="Q7899" s="485"/>
      <c r="R7899" s="485"/>
    </row>
    <row r="7900" spans="16:18">
      <c r="P7900" s="485"/>
      <c r="Q7900" s="485"/>
      <c r="R7900" s="485"/>
    </row>
    <row r="7901" spans="16:18">
      <c r="P7901" s="485"/>
      <c r="Q7901" s="485"/>
      <c r="R7901" s="485"/>
    </row>
    <row r="7902" spans="16:18">
      <c r="P7902" s="485"/>
      <c r="Q7902" s="485"/>
      <c r="R7902" s="485"/>
    </row>
    <row r="7903" spans="16:18">
      <c r="P7903" s="485"/>
      <c r="Q7903" s="485"/>
      <c r="R7903" s="485"/>
    </row>
    <row r="7904" spans="16:18">
      <c r="P7904" s="485"/>
      <c r="Q7904" s="485"/>
      <c r="R7904" s="485"/>
    </row>
    <row r="7905" spans="16:18">
      <c r="P7905" s="485"/>
      <c r="Q7905" s="485"/>
      <c r="R7905" s="485"/>
    </row>
    <row r="7906" spans="16:18">
      <c r="P7906" s="485"/>
      <c r="Q7906" s="485"/>
      <c r="R7906" s="485"/>
    </row>
    <row r="7907" spans="16:18">
      <c r="P7907" s="485"/>
      <c r="Q7907" s="485"/>
      <c r="R7907" s="485"/>
    </row>
    <row r="7908" spans="16:18">
      <c r="P7908" s="485"/>
      <c r="Q7908" s="485"/>
      <c r="R7908" s="485"/>
    </row>
    <row r="7909" spans="16:18">
      <c r="P7909" s="485"/>
      <c r="Q7909" s="485"/>
      <c r="R7909" s="485"/>
    </row>
    <row r="7910" spans="16:18">
      <c r="P7910" s="485"/>
      <c r="Q7910" s="485"/>
      <c r="R7910" s="485"/>
    </row>
    <row r="7911" spans="16:18">
      <c r="P7911" s="485"/>
      <c r="Q7911" s="485"/>
      <c r="R7911" s="485"/>
    </row>
    <row r="7912" spans="16:18">
      <c r="P7912" s="485"/>
      <c r="Q7912" s="485"/>
      <c r="R7912" s="485"/>
    </row>
    <row r="7913" spans="16:18">
      <c r="P7913" s="485"/>
      <c r="Q7913" s="485"/>
      <c r="R7913" s="485"/>
    </row>
    <row r="7914" spans="16:18">
      <c r="P7914" s="485"/>
      <c r="Q7914" s="485"/>
      <c r="R7914" s="485"/>
    </row>
    <row r="7915" spans="16:18">
      <c r="P7915" s="485"/>
      <c r="Q7915" s="485"/>
      <c r="R7915" s="485"/>
    </row>
    <row r="7916" spans="16:18">
      <c r="P7916" s="485"/>
      <c r="Q7916" s="485"/>
      <c r="R7916" s="485"/>
    </row>
    <row r="7917" spans="16:18">
      <c r="P7917" s="485"/>
      <c r="Q7917" s="485"/>
      <c r="R7917" s="485"/>
    </row>
    <row r="7918" spans="16:18">
      <c r="P7918" s="485"/>
      <c r="Q7918" s="485"/>
      <c r="R7918" s="485"/>
    </row>
    <row r="7919" spans="16:18">
      <c r="P7919" s="485"/>
      <c r="Q7919" s="485"/>
      <c r="R7919" s="485"/>
    </row>
    <row r="7920" spans="16:18">
      <c r="P7920" s="485"/>
      <c r="Q7920" s="485"/>
      <c r="R7920" s="485"/>
    </row>
    <row r="7921" spans="16:18">
      <c r="P7921" s="485"/>
      <c r="Q7921" s="485"/>
      <c r="R7921" s="485"/>
    </row>
    <row r="7922" spans="16:18">
      <c r="P7922" s="485"/>
      <c r="Q7922" s="485"/>
      <c r="R7922" s="485"/>
    </row>
    <row r="7923" spans="16:18">
      <c r="P7923" s="485"/>
      <c r="Q7923" s="485"/>
      <c r="R7923" s="485"/>
    </row>
    <row r="7924" spans="16:18">
      <c r="P7924" s="485"/>
      <c r="Q7924" s="485"/>
      <c r="R7924" s="485"/>
    </row>
    <row r="7925" spans="16:18">
      <c r="P7925" s="485"/>
      <c r="Q7925" s="485"/>
      <c r="R7925" s="485"/>
    </row>
    <row r="7926" spans="16:18">
      <c r="P7926" s="485"/>
      <c r="Q7926" s="485"/>
      <c r="R7926" s="485"/>
    </row>
    <row r="7927" spans="16:18">
      <c r="P7927" s="485"/>
      <c r="Q7927" s="485"/>
      <c r="R7927" s="485"/>
    </row>
    <row r="7928" spans="16:18">
      <c r="P7928" s="485"/>
      <c r="Q7928" s="485"/>
      <c r="R7928" s="485"/>
    </row>
    <row r="7929" spans="16:18">
      <c r="P7929" s="485"/>
      <c r="Q7929" s="485"/>
      <c r="R7929" s="485"/>
    </row>
    <row r="7930" spans="16:18">
      <c r="P7930" s="485"/>
      <c r="Q7930" s="485"/>
      <c r="R7930" s="485"/>
    </row>
    <row r="7931" spans="16:18">
      <c r="P7931" s="485"/>
      <c r="Q7931" s="485"/>
      <c r="R7931" s="485"/>
    </row>
    <row r="7932" spans="16:18">
      <c r="P7932" s="485"/>
      <c r="Q7932" s="485"/>
      <c r="R7932" s="485"/>
    </row>
    <row r="7933" spans="16:18">
      <c r="P7933" s="485"/>
      <c r="Q7933" s="485"/>
      <c r="R7933" s="485"/>
    </row>
    <row r="7934" spans="16:18">
      <c r="P7934" s="485"/>
      <c r="Q7934" s="485"/>
      <c r="R7934" s="485"/>
    </row>
    <row r="7935" spans="16:18">
      <c r="P7935" s="485"/>
      <c r="Q7935" s="485"/>
      <c r="R7935" s="485"/>
    </row>
    <row r="7936" spans="16:18">
      <c r="P7936" s="485"/>
      <c r="Q7936" s="485"/>
      <c r="R7936" s="485"/>
    </row>
    <row r="7937" spans="16:18">
      <c r="P7937" s="485"/>
      <c r="Q7937" s="485"/>
      <c r="R7937" s="485"/>
    </row>
    <row r="7938" spans="16:18">
      <c r="P7938" s="485"/>
      <c r="Q7938" s="485"/>
      <c r="R7938" s="485"/>
    </row>
    <row r="7939" spans="16:18">
      <c r="P7939" s="485"/>
      <c r="Q7939" s="485"/>
      <c r="R7939" s="485"/>
    </row>
    <row r="7940" spans="16:18">
      <c r="P7940" s="485"/>
      <c r="Q7940" s="485"/>
      <c r="R7940" s="485"/>
    </row>
    <row r="7941" spans="16:18">
      <c r="P7941" s="485"/>
      <c r="Q7941" s="485"/>
      <c r="R7941" s="485"/>
    </row>
    <row r="7942" spans="16:18">
      <c r="P7942" s="485"/>
      <c r="Q7942" s="485"/>
      <c r="R7942" s="485"/>
    </row>
    <row r="7943" spans="16:18">
      <c r="P7943" s="485"/>
      <c r="Q7943" s="485"/>
      <c r="R7943" s="485"/>
    </row>
    <row r="7944" spans="16:18">
      <c r="P7944" s="485"/>
      <c r="Q7944" s="485"/>
      <c r="R7944" s="485"/>
    </row>
    <row r="7945" spans="16:18">
      <c r="P7945" s="485"/>
      <c r="Q7945" s="485"/>
      <c r="R7945" s="485"/>
    </row>
    <row r="7946" spans="16:18">
      <c r="P7946" s="485"/>
      <c r="Q7946" s="485"/>
      <c r="R7946" s="485"/>
    </row>
    <row r="7947" spans="16:18">
      <c r="P7947" s="485"/>
      <c r="Q7947" s="485"/>
      <c r="R7947" s="485"/>
    </row>
    <row r="7948" spans="16:18">
      <c r="P7948" s="485"/>
      <c r="Q7948" s="485"/>
      <c r="R7948" s="485"/>
    </row>
    <row r="7949" spans="16:18">
      <c r="P7949" s="485"/>
      <c r="Q7949" s="485"/>
      <c r="R7949" s="485"/>
    </row>
    <row r="7950" spans="16:18">
      <c r="P7950" s="485"/>
      <c r="Q7950" s="485"/>
      <c r="R7950" s="485"/>
    </row>
    <row r="7951" spans="16:18">
      <c r="P7951" s="485"/>
      <c r="Q7951" s="485"/>
      <c r="R7951" s="485"/>
    </row>
    <row r="7952" spans="16:18">
      <c r="P7952" s="485"/>
      <c r="Q7952" s="485"/>
      <c r="R7952" s="485"/>
    </row>
    <row r="7953" spans="16:18">
      <c r="P7953" s="485"/>
      <c r="Q7953" s="485"/>
      <c r="R7953" s="485"/>
    </row>
    <row r="7954" spans="16:18">
      <c r="P7954" s="485"/>
      <c r="Q7954" s="485"/>
      <c r="R7954" s="485"/>
    </row>
    <row r="7955" spans="16:18">
      <c r="P7955" s="485"/>
      <c r="Q7955" s="485"/>
      <c r="R7955" s="485"/>
    </row>
    <row r="7956" spans="16:18">
      <c r="P7956" s="485"/>
      <c r="Q7956" s="485"/>
      <c r="R7956" s="485"/>
    </row>
    <row r="7957" spans="16:18">
      <c r="P7957" s="485"/>
      <c r="Q7957" s="485"/>
      <c r="R7957" s="485"/>
    </row>
    <row r="7958" spans="16:18">
      <c r="P7958" s="485"/>
      <c r="Q7958" s="485"/>
      <c r="R7958" s="485"/>
    </row>
    <row r="7959" spans="16:18">
      <c r="P7959" s="485"/>
      <c r="Q7959" s="485"/>
      <c r="R7959" s="485"/>
    </row>
    <row r="7960" spans="16:18">
      <c r="P7960" s="485"/>
      <c r="Q7960" s="485"/>
      <c r="R7960" s="485"/>
    </row>
    <row r="7961" spans="16:18">
      <c r="P7961" s="485"/>
      <c r="Q7961" s="485"/>
      <c r="R7961" s="485"/>
    </row>
    <row r="7962" spans="16:18">
      <c r="P7962" s="485"/>
      <c r="Q7962" s="485"/>
      <c r="R7962" s="485"/>
    </row>
    <row r="7963" spans="16:18">
      <c r="P7963" s="485"/>
      <c r="Q7963" s="485"/>
      <c r="R7963" s="485"/>
    </row>
    <row r="7964" spans="16:18">
      <c r="P7964" s="485"/>
      <c r="Q7964" s="485"/>
      <c r="R7964" s="485"/>
    </row>
    <row r="7965" spans="16:18">
      <c r="P7965" s="485"/>
      <c r="Q7965" s="485"/>
      <c r="R7965" s="485"/>
    </row>
    <row r="7966" spans="16:18">
      <c r="P7966" s="485"/>
      <c r="Q7966" s="485"/>
      <c r="R7966" s="485"/>
    </row>
    <row r="7967" spans="16:18">
      <c r="P7967" s="485"/>
      <c r="Q7967" s="485"/>
      <c r="R7967" s="485"/>
    </row>
    <row r="7968" spans="16:18">
      <c r="P7968" s="485"/>
      <c r="Q7968" s="485"/>
      <c r="R7968" s="485"/>
    </row>
    <row r="7969" spans="16:18">
      <c r="P7969" s="485"/>
      <c r="Q7969" s="485"/>
      <c r="R7969" s="485"/>
    </row>
    <row r="7970" spans="16:18">
      <c r="P7970" s="485"/>
      <c r="Q7970" s="485"/>
      <c r="R7970" s="485"/>
    </row>
    <row r="7971" spans="16:18">
      <c r="P7971" s="485"/>
      <c r="Q7971" s="485"/>
      <c r="R7971" s="485"/>
    </row>
    <row r="7972" spans="16:18">
      <c r="P7972" s="485"/>
      <c r="Q7972" s="485"/>
      <c r="R7972" s="485"/>
    </row>
    <row r="7973" spans="16:18">
      <c r="P7973" s="485"/>
      <c r="Q7973" s="485"/>
      <c r="R7973" s="485"/>
    </row>
    <row r="7974" spans="16:18">
      <c r="P7974" s="485"/>
      <c r="Q7974" s="485"/>
      <c r="R7974" s="485"/>
    </row>
    <row r="7975" spans="16:18">
      <c r="P7975" s="485"/>
      <c r="Q7975" s="485"/>
      <c r="R7975" s="485"/>
    </row>
    <row r="7976" spans="16:18">
      <c r="P7976" s="485"/>
      <c r="Q7976" s="485"/>
      <c r="R7976" s="485"/>
    </row>
    <row r="7977" spans="16:18">
      <c r="P7977" s="485"/>
      <c r="Q7977" s="485"/>
      <c r="R7977" s="485"/>
    </row>
    <row r="7978" spans="16:18">
      <c r="P7978" s="485"/>
      <c r="Q7978" s="485"/>
      <c r="R7978" s="485"/>
    </row>
    <row r="7979" spans="16:18">
      <c r="P7979" s="485"/>
      <c r="Q7979" s="485"/>
      <c r="R7979" s="485"/>
    </row>
    <row r="7980" spans="16:18">
      <c r="P7980" s="485"/>
      <c r="Q7980" s="485"/>
      <c r="R7980" s="485"/>
    </row>
    <row r="7981" spans="16:18">
      <c r="P7981" s="485"/>
      <c r="Q7981" s="485"/>
      <c r="R7981" s="485"/>
    </row>
    <row r="7982" spans="16:18">
      <c r="P7982" s="485"/>
      <c r="Q7982" s="485"/>
      <c r="R7982" s="485"/>
    </row>
    <row r="7983" spans="16:18">
      <c r="P7983" s="485"/>
      <c r="Q7983" s="485"/>
      <c r="R7983" s="485"/>
    </row>
    <row r="7984" spans="16:18">
      <c r="P7984" s="485"/>
      <c r="Q7984" s="485"/>
      <c r="R7984" s="485"/>
    </row>
    <row r="7985" spans="16:18">
      <c r="P7985" s="485"/>
      <c r="Q7985" s="485"/>
      <c r="R7985" s="485"/>
    </row>
    <row r="7986" spans="16:18">
      <c r="P7986" s="485"/>
      <c r="Q7986" s="485"/>
      <c r="R7986" s="485"/>
    </row>
    <row r="7987" spans="16:18">
      <c r="P7987" s="485"/>
      <c r="Q7987" s="485"/>
      <c r="R7987" s="485"/>
    </row>
    <row r="7988" spans="16:18">
      <c r="P7988" s="485"/>
      <c r="Q7988" s="485"/>
      <c r="R7988" s="485"/>
    </row>
    <row r="7989" spans="16:18">
      <c r="P7989" s="485"/>
      <c r="Q7989" s="485"/>
      <c r="R7989" s="485"/>
    </row>
    <row r="7990" spans="16:18">
      <c r="P7990" s="485"/>
      <c r="Q7990" s="485"/>
      <c r="R7990" s="485"/>
    </row>
    <row r="7991" spans="16:18">
      <c r="P7991" s="485"/>
      <c r="Q7991" s="485"/>
      <c r="R7991" s="485"/>
    </row>
    <row r="7992" spans="16:18">
      <c r="P7992" s="485"/>
      <c r="Q7992" s="485"/>
      <c r="R7992" s="485"/>
    </row>
    <row r="7993" spans="16:18">
      <c r="P7993" s="485"/>
      <c r="Q7993" s="485"/>
      <c r="R7993" s="485"/>
    </row>
    <row r="7994" spans="16:18">
      <c r="P7994" s="485"/>
      <c r="Q7994" s="485"/>
      <c r="R7994" s="485"/>
    </row>
    <row r="7995" spans="16:18">
      <c r="P7995" s="485"/>
      <c r="Q7995" s="485"/>
      <c r="R7995" s="485"/>
    </row>
    <row r="7996" spans="16:18">
      <c r="P7996" s="485"/>
      <c r="Q7996" s="485"/>
      <c r="R7996" s="485"/>
    </row>
    <row r="7997" spans="16:18">
      <c r="P7997" s="485"/>
      <c r="Q7997" s="485"/>
      <c r="R7997" s="485"/>
    </row>
    <row r="7998" spans="16:18">
      <c r="P7998" s="485"/>
      <c r="Q7998" s="485"/>
      <c r="R7998" s="485"/>
    </row>
    <row r="7999" spans="16:18">
      <c r="P7999" s="485"/>
      <c r="Q7999" s="485"/>
      <c r="R7999" s="485"/>
    </row>
    <row r="8000" spans="16:18">
      <c r="P8000" s="485"/>
      <c r="Q8000" s="485"/>
      <c r="R8000" s="485"/>
    </row>
    <row r="8001" spans="16:18">
      <c r="P8001" s="485"/>
      <c r="Q8001" s="485"/>
      <c r="R8001" s="485"/>
    </row>
    <row r="8002" spans="16:18">
      <c r="P8002" s="485"/>
      <c r="Q8002" s="485"/>
      <c r="R8002" s="485"/>
    </row>
    <row r="8003" spans="16:18">
      <c r="P8003" s="485"/>
      <c r="Q8003" s="485"/>
      <c r="R8003" s="485"/>
    </row>
    <row r="8004" spans="16:18">
      <c r="P8004" s="485"/>
      <c r="Q8004" s="485"/>
      <c r="R8004" s="485"/>
    </row>
    <row r="8005" spans="16:18">
      <c r="P8005" s="485"/>
      <c r="Q8005" s="485"/>
      <c r="R8005" s="485"/>
    </row>
    <row r="8006" spans="16:18">
      <c r="P8006" s="485"/>
      <c r="Q8006" s="485"/>
      <c r="R8006" s="485"/>
    </row>
    <row r="8007" spans="16:18">
      <c r="P8007" s="485"/>
      <c r="Q8007" s="485"/>
      <c r="R8007" s="485"/>
    </row>
    <row r="8008" spans="16:18">
      <c r="P8008" s="485"/>
      <c r="Q8008" s="485"/>
      <c r="R8008" s="485"/>
    </row>
    <row r="8009" spans="16:18">
      <c r="P8009" s="485"/>
      <c r="Q8009" s="485"/>
      <c r="R8009" s="485"/>
    </row>
    <row r="8010" spans="16:18">
      <c r="P8010" s="485"/>
      <c r="Q8010" s="485"/>
      <c r="R8010" s="485"/>
    </row>
    <row r="8011" spans="16:18">
      <c r="P8011" s="485"/>
      <c r="Q8011" s="485"/>
      <c r="R8011" s="485"/>
    </row>
    <row r="8012" spans="16:18">
      <c r="P8012" s="485"/>
      <c r="Q8012" s="485"/>
      <c r="R8012" s="485"/>
    </row>
    <row r="8013" spans="16:18">
      <c r="P8013" s="485"/>
      <c r="Q8013" s="485"/>
      <c r="R8013" s="485"/>
    </row>
    <row r="8014" spans="16:18">
      <c r="P8014" s="485"/>
      <c r="Q8014" s="485"/>
      <c r="R8014" s="485"/>
    </row>
    <row r="8015" spans="16:18">
      <c r="P8015" s="485"/>
      <c r="Q8015" s="485"/>
      <c r="R8015" s="485"/>
    </row>
    <row r="8016" spans="16:18">
      <c r="P8016" s="485"/>
      <c r="Q8016" s="485"/>
      <c r="R8016" s="485"/>
    </row>
    <row r="8017" spans="16:18">
      <c r="P8017" s="485"/>
      <c r="Q8017" s="485"/>
      <c r="R8017" s="485"/>
    </row>
    <row r="8018" spans="16:18">
      <c r="P8018" s="485"/>
      <c r="Q8018" s="485"/>
      <c r="R8018" s="485"/>
    </row>
    <row r="8019" spans="16:18">
      <c r="P8019" s="485"/>
      <c r="Q8019" s="485"/>
      <c r="R8019" s="485"/>
    </row>
    <row r="8020" spans="16:18">
      <c r="P8020" s="485"/>
      <c r="Q8020" s="485"/>
      <c r="R8020" s="485"/>
    </row>
    <row r="8021" spans="16:18">
      <c r="P8021" s="485"/>
      <c r="Q8021" s="485"/>
      <c r="R8021" s="485"/>
    </row>
    <row r="8022" spans="16:18">
      <c r="P8022" s="485"/>
      <c r="Q8022" s="485"/>
      <c r="R8022" s="485"/>
    </row>
    <row r="8023" spans="16:18">
      <c r="P8023" s="485"/>
      <c r="Q8023" s="485"/>
      <c r="R8023" s="485"/>
    </row>
    <row r="8024" spans="16:18">
      <c r="P8024" s="485"/>
      <c r="Q8024" s="485"/>
      <c r="R8024" s="485"/>
    </row>
    <row r="8025" spans="16:18">
      <c r="P8025" s="485"/>
      <c r="Q8025" s="485"/>
      <c r="R8025" s="485"/>
    </row>
    <row r="8026" spans="16:18">
      <c r="P8026" s="485"/>
      <c r="Q8026" s="485"/>
      <c r="R8026" s="485"/>
    </row>
    <row r="8027" spans="16:18">
      <c r="P8027" s="485"/>
      <c r="Q8027" s="485"/>
      <c r="R8027" s="485"/>
    </row>
    <row r="8028" spans="16:18">
      <c r="P8028" s="485"/>
      <c r="Q8028" s="485"/>
      <c r="R8028" s="485"/>
    </row>
    <row r="8029" spans="16:18">
      <c r="P8029" s="485"/>
      <c r="Q8029" s="485"/>
      <c r="R8029" s="485"/>
    </row>
    <row r="8030" spans="16:18">
      <c r="P8030" s="485"/>
      <c r="Q8030" s="485"/>
      <c r="R8030" s="485"/>
    </row>
    <row r="8031" spans="16:18">
      <c r="P8031" s="485"/>
      <c r="Q8031" s="485"/>
      <c r="R8031" s="485"/>
    </row>
    <row r="8032" spans="16:18">
      <c r="P8032" s="485"/>
      <c r="Q8032" s="485"/>
      <c r="R8032" s="485"/>
    </row>
    <row r="8033" spans="16:18">
      <c r="P8033" s="485"/>
      <c r="Q8033" s="485"/>
      <c r="R8033" s="485"/>
    </row>
    <row r="8034" spans="16:18">
      <c r="P8034" s="485"/>
      <c r="Q8034" s="485"/>
      <c r="R8034" s="485"/>
    </row>
    <row r="8035" spans="16:18">
      <c r="P8035" s="485"/>
      <c r="Q8035" s="485"/>
      <c r="R8035" s="485"/>
    </row>
    <row r="8036" spans="16:18">
      <c r="P8036" s="485"/>
      <c r="Q8036" s="485"/>
      <c r="R8036" s="485"/>
    </row>
    <row r="8037" spans="16:18">
      <c r="P8037" s="485"/>
      <c r="Q8037" s="485"/>
      <c r="R8037" s="485"/>
    </row>
    <row r="8038" spans="16:18">
      <c r="P8038" s="485"/>
      <c r="Q8038" s="485"/>
      <c r="R8038" s="485"/>
    </row>
    <row r="8039" spans="16:18">
      <c r="P8039" s="485"/>
      <c r="Q8039" s="485"/>
      <c r="R8039" s="485"/>
    </row>
    <row r="8040" spans="16:18">
      <c r="P8040" s="485"/>
      <c r="Q8040" s="485"/>
      <c r="R8040" s="485"/>
    </row>
    <row r="8041" spans="16:18">
      <c r="P8041" s="485"/>
      <c r="Q8041" s="485"/>
      <c r="R8041" s="485"/>
    </row>
    <row r="8042" spans="16:18">
      <c r="P8042" s="485"/>
      <c r="Q8042" s="485"/>
      <c r="R8042" s="485"/>
    </row>
    <row r="8043" spans="16:18">
      <c r="P8043" s="485"/>
      <c r="Q8043" s="485"/>
      <c r="R8043" s="485"/>
    </row>
    <row r="8044" spans="16:18">
      <c r="P8044" s="485"/>
      <c r="Q8044" s="485"/>
      <c r="R8044" s="485"/>
    </row>
    <row r="8045" spans="16:18">
      <c r="P8045" s="485"/>
      <c r="Q8045" s="485"/>
      <c r="R8045" s="485"/>
    </row>
    <row r="8046" spans="16:18">
      <c r="P8046" s="485"/>
      <c r="Q8046" s="485"/>
      <c r="R8046" s="485"/>
    </row>
    <row r="8047" spans="16:18">
      <c r="P8047" s="485"/>
      <c r="Q8047" s="485"/>
      <c r="R8047" s="485"/>
    </row>
    <row r="8048" spans="16:18">
      <c r="P8048" s="485"/>
      <c r="Q8048" s="485"/>
      <c r="R8048" s="485"/>
    </row>
    <row r="8049" spans="16:18">
      <c r="P8049" s="485"/>
      <c r="Q8049" s="485"/>
      <c r="R8049" s="485"/>
    </row>
    <row r="8050" spans="16:18">
      <c r="P8050" s="485"/>
      <c r="Q8050" s="485"/>
      <c r="R8050" s="485"/>
    </row>
    <row r="8051" spans="16:18">
      <c r="P8051" s="485"/>
      <c r="Q8051" s="485"/>
      <c r="R8051" s="485"/>
    </row>
    <row r="8052" spans="16:18">
      <c r="P8052" s="485"/>
      <c r="Q8052" s="485"/>
      <c r="R8052" s="485"/>
    </row>
    <row r="8053" spans="16:18">
      <c r="P8053" s="485"/>
      <c r="Q8053" s="485"/>
      <c r="R8053" s="485"/>
    </row>
    <row r="8054" spans="16:18">
      <c r="P8054" s="485"/>
      <c r="Q8054" s="485"/>
      <c r="R8054" s="485"/>
    </row>
    <row r="8055" spans="16:18">
      <c r="P8055" s="485"/>
      <c r="Q8055" s="485"/>
      <c r="R8055" s="485"/>
    </row>
    <row r="8056" spans="16:18">
      <c r="P8056" s="485"/>
      <c r="Q8056" s="485"/>
      <c r="R8056" s="485"/>
    </row>
    <row r="8057" spans="16:18">
      <c r="P8057" s="485"/>
      <c r="Q8057" s="485"/>
      <c r="R8057" s="485"/>
    </row>
    <row r="8058" spans="16:18">
      <c r="P8058" s="485"/>
      <c r="Q8058" s="485"/>
      <c r="R8058" s="485"/>
    </row>
    <row r="8059" spans="16:18">
      <c r="P8059" s="485"/>
      <c r="Q8059" s="485"/>
      <c r="R8059" s="485"/>
    </row>
    <row r="8060" spans="16:18">
      <c r="P8060" s="485"/>
      <c r="Q8060" s="485"/>
      <c r="R8060" s="485"/>
    </row>
    <row r="8061" spans="16:18">
      <c r="P8061" s="485"/>
      <c r="Q8061" s="485"/>
      <c r="R8061" s="485"/>
    </row>
    <row r="8062" spans="16:18">
      <c r="P8062" s="485"/>
      <c r="Q8062" s="485"/>
      <c r="R8062" s="485"/>
    </row>
    <row r="8063" spans="16:18">
      <c r="P8063" s="485"/>
      <c r="Q8063" s="485"/>
      <c r="R8063" s="485"/>
    </row>
    <row r="8064" spans="16:18">
      <c r="P8064" s="485"/>
      <c r="Q8064" s="485"/>
      <c r="R8064" s="485"/>
    </row>
    <row r="8065" spans="16:18">
      <c r="P8065" s="485"/>
      <c r="Q8065" s="485"/>
      <c r="R8065" s="485"/>
    </row>
    <row r="8066" spans="16:18">
      <c r="P8066" s="485"/>
      <c r="Q8066" s="485"/>
      <c r="R8066" s="485"/>
    </row>
    <row r="8067" spans="16:18">
      <c r="P8067" s="485"/>
      <c r="Q8067" s="485"/>
      <c r="R8067" s="485"/>
    </row>
    <row r="8068" spans="16:18">
      <c r="P8068" s="485"/>
      <c r="Q8068" s="485"/>
      <c r="R8068" s="485"/>
    </row>
    <row r="8069" spans="16:18">
      <c r="P8069" s="485"/>
      <c r="Q8069" s="485"/>
      <c r="R8069" s="485"/>
    </row>
    <row r="8070" spans="16:18">
      <c r="P8070" s="485"/>
      <c r="Q8070" s="485"/>
      <c r="R8070" s="485"/>
    </row>
    <row r="8071" spans="16:18">
      <c r="P8071" s="485"/>
      <c r="Q8071" s="485"/>
      <c r="R8071" s="485"/>
    </row>
    <row r="8072" spans="16:18">
      <c r="P8072" s="485"/>
      <c r="Q8072" s="485"/>
      <c r="R8072" s="485"/>
    </row>
    <row r="8073" spans="16:18">
      <c r="P8073" s="485"/>
      <c r="Q8073" s="485"/>
      <c r="R8073" s="485"/>
    </row>
    <row r="8074" spans="16:18">
      <c r="P8074" s="485"/>
      <c r="Q8074" s="485"/>
      <c r="R8074" s="485"/>
    </row>
    <row r="8075" spans="16:18">
      <c r="P8075" s="485"/>
      <c r="Q8075" s="485"/>
      <c r="R8075" s="485"/>
    </row>
    <row r="8076" spans="16:18">
      <c r="P8076" s="485"/>
      <c r="Q8076" s="485"/>
      <c r="R8076" s="485"/>
    </row>
    <row r="8077" spans="16:18">
      <c r="P8077" s="485"/>
      <c r="Q8077" s="485"/>
      <c r="R8077" s="485"/>
    </row>
    <row r="8078" spans="16:18">
      <c r="P8078" s="485"/>
      <c r="Q8078" s="485"/>
      <c r="R8078" s="485"/>
    </row>
    <row r="8079" spans="16:18">
      <c r="P8079" s="485"/>
      <c r="Q8079" s="485"/>
      <c r="R8079" s="485"/>
    </row>
    <row r="8080" spans="16:18">
      <c r="P8080" s="485"/>
      <c r="Q8080" s="485"/>
      <c r="R8080" s="485"/>
    </row>
    <row r="8081" spans="16:18">
      <c r="P8081" s="485"/>
      <c r="Q8081" s="485"/>
      <c r="R8081" s="485"/>
    </row>
    <row r="8082" spans="16:18">
      <c r="P8082" s="485"/>
      <c r="Q8082" s="485"/>
      <c r="R8082" s="485"/>
    </row>
    <row r="8083" spans="16:18">
      <c r="P8083" s="485"/>
      <c r="Q8083" s="485"/>
      <c r="R8083" s="485"/>
    </row>
    <row r="8084" spans="16:18">
      <c r="P8084" s="485"/>
      <c r="Q8084" s="485"/>
      <c r="R8084" s="485"/>
    </row>
    <row r="8085" spans="16:18">
      <c r="P8085" s="485"/>
      <c r="Q8085" s="485"/>
      <c r="R8085" s="485"/>
    </row>
    <row r="8086" spans="16:18">
      <c r="P8086" s="485"/>
      <c r="Q8086" s="485"/>
      <c r="R8086" s="485"/>
    </row>
    <row r="8087" spans="16:18">
      <c r="P8087" s="485"/>
      <c r="Q8087" s="485"/>
      <c r="R8087" s="485"/>
    </row>
    <row r="8088" spans="16:18">
      <c r="P8088" s="485"/>
      <c r="Q8088" s="485"/>
      <c r="R8088" s="485"/>
    </row>
    <row r="8089" spans="16:18">
      <c r="P8089" s="485"/>
      <c r="Q8089" s="485"/>
      <c r="R8089" s="485"/>
    </row>
    <row r="8090" spans="16:18">
      <c r="P8090" s="485"/>
      <c r="Q8090" s="485"/>
      <c r="R8090" s="485"/>
    </row>
    <row r="8091" spans="16:18">
      <c r="P8091" s="485"/>
      <c r="Q8091" s="485"/>
      <c r="R8091" s="485"/>
    </row>
    <row r="8092" spans="16:18">
      <c r="P8092" s="485"/>
      <c r="Q8092" s="485"/>
      <c r="R8092" s="485"/>
    </row>
    <row r="8093" spans="16:18">
      <c r="P8093" s="485"/>
      <c r="Q8093" s="485"/>
      <c r="R8093" s="485"/>
    </row>
    <row r="8094" spans="16:18">
      <c r="P8094" s="485"/>
      <c r="Q8094" s="485"/>
      <c r="R8094" s="485"/>
    </row>
    <row r="8095" spans="16:18">
      <c r="P8095" s="485"/>
      <c r="Q8095" s="485"/>
      <c r="R8095" s="485"/>
    </row>
    <row r="8096" spans="16:18">
      <c r="P8096" s="485"/>
      <c r="Q8096" s="485"/>
      <c r="R8096" s="485"/>
    </row>
    <row r="8097" spans="16:18">
      <c r="P8097" s="485"/>
      <c r="Q8097" s="485"/>
      <c r="R8097" s="485"/>
    </row>
    <row r="8098" spans="16:18">
      <c r="P8098" s="485"/>
      <c r="Q8098" s="485"/>
      <c r="R8098" s="485"/>
    </row>
    <row r="8099" spans="16:18">
      <c r="P8099" s="485"/>
      <c r="Q8099" s="485"/>
      <c r="R8099" s="485"/>
    </row>
    <row r="8100" spans="16:18">
      <c r="P8100" s="485"/>
      <c r="Q8100" s="485"/>
      <c r="R8100" s="485"/>
    </row>
    <row r="8101" spans="16:18">
      <c r="P8101" s="485"/>
      <c r="Q8101" s="485"/>
      <c r="R8101" s="485"/>
    </row>
    <row r="8102" spans="16:18">
      <c r="P8102" s="485"/>
      <c r="Q8102" s="485"/>
      <c r="R8102" s="485"/>
    </row>
    <row r="8103" spans="16:18">
      <c r="P8103" s="485"/>
      <c r="Q8103" s="485"/>
      <c r="R8103" s="485"/>
    </row>
    <row r="8104" spans="16:18">
      <c r="P8104" s="485"/>
      <c r="Q8104" s="485"/>
      <c r="R8104" s="485"/>
    </row>
    <row r="8105" spans="16:18">
      <c r="P8105" s="485"/>
      <c r="Q8105" s="485"/>
      <c r="R8105" s="485"/>
    </row>
    <row r="8106" spans="16:18">
      <c r="P8106" s="485"/>
      <c r="Q8106" s="485"/>
      <c r="R8106" s="485"/>
    </row>
    <row r="8107" spans="16:18">
      <c r="P8107" s="485"/>
      <c r="Q8107" s="485"/>
      <c r="R8107" s="485"/>
    </row>
    <row r="8108" spans="16:18">
      <c r="P8108" s="485"/>
      <c r="Q8108" s="485"/>
      <c r="R8108" s="485"/>
    </row>
    <row r="8109" spans="16:18">
      <c r="P8109" s="485"/>
      <c r="Q8109" s="485"/>
      <c r="R8109" s="485"/>
    </row>
    <row r="8110" spans="16:18">
      <c r="P8110" s="485"/>
      <c r="Q8110" s="485"/>
      <c r="R8110" s="485"/>
    </row>
    <row r="8111" spans="16:18">
      <c r="P8111" s="485"/>
      <c r="Q8111" s="485"/>
      <c r="R8111" s="485"/>
    </row>
    <row r="8112" spans="16:18">
      <c r="P8112" s="485"/>
      <c r="Q8112" s="485"/>
      <c r="R8112" s="485"/>
    </row>
    <row r="8113" spans="16:18">
      <c r="P8113" s="485"/>
      <c r="Q8113" s="485"/>
      <c r="R8113" s="485"/>
    </row>
    <row r="8114" spans="16:18">
      <c r="P8114" s="485"/>
      <c r="Q8114" s="485"/>
      <c r="R8114" s="485"/>
    </row>
    <row r="8115" spans="16:18">
      <c r="P8115" s="485"/>
      <c r="Q8115" s="485"/>
      <c r="R8115" s="485"/>
    </row>
    <row r="8116" spans="16:18">
      <c r="P8116" s="485"/>
      <c r="Q8116" s="485"/>
      <c r="R8116" s="485"/>
    </row>
    <row r="8117" spans="16:18">
      <c r="P8117" s="485"/>
      <c r="Q8117" s="485"/>
      <c r="R8117" s="485"/>
    </row>
    <row r="8118" spans="16:18">
      <c r="P8118" s="485"/>
      <c r="Q8118" s="485"/>
      <c r="R8118" s="485"/>
    </row>
    <row r="8119" spans="16:18">
      <c r="P8119" s="485"/>
      <c r="Q8119" s="485"/>
      <c r="R8119" s="485"/>
    </row>
    <row r="8120" spans="16:18">
      <c r="P8120" s="485"/>
      <c r="Q8120" s="485"/>
      <c r="R8120" s="485"/>
    </row>
    <row r="8121" spans="16:18">
      <c r="P8121" s="485"/>
      <c r="Q8121" s="485"/>
      <c r="R8121" s="485"/>
    </row>
    <row r="8122" spans="16:18">
      <c r="P8122" s="485"/>
      <c r="Q8122" s="485"/>
      <c r="R8122" s="485"/>
    </row>
    <row r="8123" spans="16:18">
      <c r="P8123" s="485"/>
      <c r="Q8123" s="485"/>
      <c r="R8123" s="485"/>
    </row>
    <row r="8124" spans="16:18">
      <c r="P8124" s="485"/>
      <c r="Q8124" s="485"/>
      <c r="R8124" s="485"/>
    </row>
    <row r="8125" spans="16:18">
      <c r="P8125" s="485"/>
      <c r="Q8125" s="485"/>
      <c r="R8125" s="485"/>
    </row>
    <row r="8126" spans="16:18">
      <c r="P8126" s="485"/>
      <c r="Q8126" s="485"/>
      <c r="R8126" s="485"/>
    </row>
    <row r="8127" spans="16:18">
      <c r="P8127" s="485"/>
      <c r="Q8127" s="485"/>
      <c r="R8127" s="485"/>
    </row>
    <row r="8128" spans="16:18">
      <c r="P8128" s="485"/>
      <c r="Q8128" s="485"/>
      <c r="R8128" s="485"/>
    </row>
    <row r="8129" spans="16:18">
      <c r="P8129" s="485"/>
      <c r="Q8129" s="485"/>
      <c r="R8129" s="485"/>
    </row>
    <row r="8130" spans="16:18">
      <c r="P8130" s="485"/>
      <c r="Q8130" s="485"/>
      <c r="R8130" s="485"/>
    </row>
    <row r="8131" spans="16:18">
      <c r="P8131" s="485"/>
      <c r="Q8131" s="485"/>
      <c r="R8131" s="485"/>
    </row>
    <row r="8132" spans="16:18">
      <c r="P8132" s="485"/>
      <c r="Q8132" s="485"/>
      <c r="R8132" s="485"/>
    </row>
    <row r="8133" spans="16:18">
      <c r="P8133" s="485"/>
      <c r="Q8133" s="485"/>
      <c r="R8133" s="485"/>
    </row>
    <row r="8134" spans="16:18">
      <c r="P8134" s="485"/>
      <c r="Q8134" s="485"/>
      <c r="R8134" s="485"/>
    </row>
    <row r="8135" spans="16:18">
      <c r="P8135" s="485"/>
      <c r="Q8135" s="485"/>
      <c r="R8135" s="485"/>
    </row>
    <row r="8136" spans="16:18">
      <c r="P8136" s="485"/>
      <c r="Q8136" s="485"/>
      <c r="R8136" s="485"/>
    </row>
    <row r="8137" spans="16:18">
      <c r="P8137" s="485"/>
      <c r="Q8137" s="485"/>
      <c r="R8137" s="485"/>
    </row>
    <row r="8138" spans="16:18">
      <c r="P8138" s="485"/>
      <c r="Q8138" s="485"/>
      <c r="R8138" s="485"/>
    </row>
    <row r="8139" spans="16:18">
      <c r="P8139" s="485"/>
      <c r="Q8139" s="485"/>
      <c r="R8139" s="485"/>
    </row>
    <row r="8140" spans="16:18">
      <c r="P8140" s="485"/>
      <c r="Q8140" s="485"/>
      <c r="R8140" s="485"/>
    </row>
    <row r="8141" spans="16:18">
      <c r="P8141" s="485"/>
      <c r="Q8141" s="485"/>
      <c r="R8141" s="485"/>
    </row>
    <row r="8142" spans="16:18">
      <c r="P8142" s="485"/>
      <c r="Q8142" s="485"/>
      <c r="R8142" s="485"/>
    </row>
    <row r="8143" spans="16:18">
      <c r="P8143" s="485"/>
      <c r="Q8143" s="485"/>
      <c r="R8143" s="485"/>
    </row>
    <row r="8144" spans="16:18">
      <c r="P8144" s="485"/>
      <c r="Q8144" s="485"/>
      <c r="R8144" s="485"/>
    </row>
    <row r="8145" spans="16:18">
      <c r="P8145" s="485"/>
      <c r="Q8145" s="485"/>
      <c r="R8145" s="485"/>
    </row>
    <row r="8146" spans="16:18">
      <c r="P8146" s="485"/>
      <c r="Q8146" s="485"/>
      <c r="R8146" s="485"/>
    </row>
    <row r="8147" spans="16:18">
      <c r="P8147" s="485"/>
      <c r="Q8147" s="485"/>
      <c r="R8147" s="485"/>
    </row>
    <row r="8148" spans="16:18">
      <c r="P8148" s="485"/>
      <c r="Q8148" s="485"/>
      <c r="R8148" s="485"/>
    </row>
    <row r="8149" spans="16:18">
      <c r="P8149" s="485"/>
      <c r="Q8149" s="485"/>
      <c r="R8149" s="485"/>
    </row>
    <row r="8150" spans="16:18">
      <c r="P8150" s="485"/>
      <c r="Q8150" s="485"/>
      <c r="R8150" s="485"/>
    </row>
    <row r="8151" spans="16:18">
      <c r="P8151" s="485"/>
      <c r="Q8151" s="485"/>
      <c r="R8151" s="485"/>
    </row>
    <row r="8152" spans="16:18">
      <c r="P8152" s="485"/>
      <c r="Q8152" s="485"/>
      <c r="R8152" s="485"/>
    </row>
    <row r="8153" spans="16:18">
      <c r="P8153" s="485"/>
      <c r="Q8153" s="485"/>
      <c r="R8153" s="485"/>
    </row>
    <row r="8154" spans="16:18">
      <c r="P8154" s="485"/>
      <c r="Q8154" s="485"/>
      <c r="R8154" s="485"/>
    </row>
    <row r="8155" spans="16:18">
      <c r="P8155" s="485"/>
      <c r="Q8155" s="485"/>
      <c r="R8155" s="485"/>
    </row>
    <row r="8156" spans="16:18">
      <c r="P8156" s="485"/>
      <c r="Q8156" s="485"/>
      <c r="R8156" s="485"/>
    </row>
    <row r="8157" spans="16:18">
      <c r="P8157" s="485"/>
      <c r="Q8157" s="485"/>
      <c r="R8157" s="485"/>
    </row>
    <row r="8158" spans="16:18">
      <c r="P8158" s="485"/>
      <c r="Q8158" s="485"/>
      <c r="R8158" s="485"/>
    </row>
    <row r="8159" spans="16:18">
      <c r="P8159" s="485"/>
      <c r="Q8159" s="485"/>
      <c r="R8159" s="485"/>
    </row>
    <row r="8160" spans="16:18">
      <c r="P8160" s="485"/>
      <c r="Q8160" s="485"/>
      <c r="R8160" s="485"/>
    </row>
    <row r="8161" spans="16:18">
      <c r="P8161" s="485"/>
      <c r="Q8161" s="485"/>
      <c r="R8161" s="485"/>
    </row>
    <row r="8162" spans="16:18">
      <c r="P8162" s="485"/>
      <c r="Q8162" s="485"/>
      <c r="R8162" s="485"/>
    </row>
    <row r="8163" spans="16:18">
      <c r="P8163" s="485"/>
      <c r="Q8163" s="485"/>
      <c r="R8163" s="485"/>
    </row>
    <row r="8164" spans="16:18">
      <c r="P8164" s="485"/>
      <c r="Q8164" s="485"/>
      <c r="R8164" s="485"/>
    </row>
    <row r="8165" spans="16:18">
      <c r="P8165" s="485"/>
      <c r="Q8165" s="485"/>
      <c r="R8165" s="485"/>
    </row>
    <row r="8166" spans="16:18">
      <c r="P8166" s="485"/>
      <c r="Q8166" s="485"/>
      <c r="R8166" s="485"/>
    </row>
    <row r="8167" spans="16:18">
      <c r="P8167" s="485"/>
      <c r="Q8167" s="485"/>
      <c r="R8167" s="485"/>
    </row>
    <row r="8168" spans="16:18">
      <c r="P8168" s="485"/>
      <c r="Q8168" s="485"/>
      <c r="R8168" s="485"/>
    </row>
    <row r="8169" spans="16:18">
      <c r="P8169" s="485"/>
      <c r="Q8169" s="485"/>
      <c r="R8169" s="485"/>
    </row>
    <row r="8170" spans="16:18">
      <c r="P8170" s="485"/>
      <c r="Q8170" s="485"/>
      <c r="R8170" s="485"/>
    </row>
    <row r="8171" spans="16:18">
      <c r="P8171" s="485"/>
      <c r="Q8171" s="485"/>
      <c r="R8171" s="485"/>
    </row>
    <row r="8172" spans="16:18">
      <c r="P8172" s="485"/>
      <c r="Q8172" s="485"/>
      <c r="R8172" s="485"/>
    </row>
    <row r="8173" spans="16:18">
      <c r="P8173" s="485"/>
      <c r="Q8173" s="485"/>
      <c r="R8173" s="485"/>
    </row>
    <row r="8174" spans="16:18">
      <c r="P8174" s="485"/>
      <c r="Q8174" s="485"/>
      <c r="R8174" s="485"/>
    </row>
    <row r="8175" spans="16:18">
      <c r="P8175" s="485"/>
      <c r="Q8175" s="485"/>
      <c r="R8175" s="485"/>
    </row>
    <row r="8176" spans="16:18">
      <c r="P8176" s="485"/>
      <c r="Q8176" s="485"/>
      <c r="R8176" s="485"/>
    </row>
    <row r="8177" spans="16:18">
      <c r="P8177" s="485"/>
      <c r="Q8177" s="485"/>
      <c r="R8177" s="485"/>
    </row>
    <row r="8178" spans="16:18">
      <c r="P8178" s="485"/>
      <c r="Q8178" s="485"/>
      <c r="R8178" s="485"/>
    </row>
    <row r="8179" spans="16:18">
      <c r="P8179" s="485"/>
      <c r="Q8179" s="485"/>
      <c r="R8179" s="485"/>
    </row>
    <row r="8180" spans="16:18">
      <c r="P8180" s="485"/>
      <c r="Q8180" s="485"/>
      <c r="R8180" s="485"/>
    </row>
    <row r="8181" spans="16:18">
      <c r="P8181" s="485"/>
      <c r="Q8181" s="485"/>
      <c r="R8181" s="485"/>
    </row>
    <row r="8182" spans="16:18">
      <c r="P8182" s="485"/>
      <c r="Q8182" s="485"/>
      <c r="R8182" s="485"/>
    </row>
    <row r="8183" spans="16:18">
      <c r="P8183" s="485"/>
      <c r="Q8183" s="485"/>
      <c r="R8183" s="485"/>
    </row>
    <row r="8184" spans="16:18">
      <c r="P8184" s="485"/>
      <c r="Q8184" s="485"/>
      <c r="R8184" s="485"/>
    </row>
    <row r="8185" spans="16:18">
      <c r="P8185" s="485"/>
      <c r="Q8185" s="485"/>
      <c r="R8185" s="485"/>
    </row>
    <row r="8186" spans="16:18">
      <c r="P8186" s="485"/>
      <c r="Q8186" s="485"/>
      <c r="R8186" s="485"/>
    </row>
    <row r="8187" spans="16:18">
      <c r="P8187" s="485"/>
      <c r="Q8187" s="485"/>
      <c r="R8187" s="485"/>
    </row>
    <row r="8188" spans="16:18">
      <c r="P8188" s="485"/>
      <c r="Q8188" s="485"/>
      <c r="R8188" s="485"/>
    </row>
    <row r="8189" spans="16:18">
      <c r="P8189" s="485"/>
      <c r="Q8189" s="485"/>
      <c r="R8189" s="485"/>
    </row>
    <row r="8190" spans="16:18">
      <c r="P8190" s="485"/>
      <c r="Q8190" s="485"/>
      <c r="R8190" s="485"/>
    </row>
    <row r="8191" spans="16:18">
      <c r="P8191" s="485"/>
      <c r="Q8191" s="485"/>
      <c r="R8191" s="485"/>
    </row>
    <row r="8192" spans="16:18">
      <c r="P8192" s="485"/>
      <c r="Q8192" s="485"/>
      <c r="R8192" s="485"/>
    </row>
    <row r="8193" spans="16:18">
      <c r="P8193" s="485"/>
      <c r="Q8193" s="485"/>
      <c r="R8193" s="485"/>
    </row>
    <row r="8194" spans="16:18">
      <c r="P8194" s="485"/>
      <c r="Q8194" s="485"/>
      <c r="R8194" s="485"/>
    </row>
    <row r="8195" spans="16:18">
      <c r="P8195" s="485"/>
      <c r="Q8195" s="485"/>
      <c r="R8195" s="485"/>
    </row>
    <row r="8196" spans="16:18">
      <c r="P8196" s="485"/>
      <c r="Q8196" s="485"/>
      <c r="R8196" s="485"/>
    </row>
    <row r="8197" spans="16:18">
      <c r="P8197" s="485"/>
      <c r="Q8197" s="485"/>
      <c r="R8197" s="485"/>
    </row>
    <row r="8198" spans="16:18">
      <c r="P8198" s="485"/>
      <c r="Q8198" s="485"/>
      <c r="R8198" s="485"/>
    </row>
    <row r="8199" spans="16:18">
      <c r="P8199" s="485"/>
      <c r="Q8199" s="485"/>
      <c r="R8199" s="485"/>
    </row>
    <row r="8200" spans="16:18">
      <c r="P8200" s="485"/>
      <c r="Q8200" s="485"/>
      <c r="R8200" s="485"/>
    </row>
    <row r="8201" spans="16:18">
      <c r="P8201" s="485"/>
      <c r="Q8201" s="485"/>
      <c r="R8201" s="485"/>
    </row>
    <row r="8202" spans="16:18">
      <c r="P8202" s="485"/>
      <c r="Q8202" s="485"/>
      <c r="R8202" s="485"/>
    </row>
    <row r="8203" spans="16:18">
      <c r="P8203" s="485"/>
      <c r="Q8203" s="485"/>
      <c r="R8203" s="485"/>
    </row>
    <row r="8204" spans="16:18">
      <c r="P8204" s="485"/>
      <c r="Q8204" s="485"/>
      <c r="R8204" s="485"/>
    </row>
    <row r="8205" spans="16:18">
      <c r="P8205" s="485"/>
      <c r="Q8205" s="485"/>
      <c r="R8205" s="485"/>
    </row>
    <row r="8206" spans="16:18">
      <c r="P8206" s="485"/>
      <c r="Q8206" s="485"/>
      <c r="R8206" s="485"/>
    </row>
    <row r="8207" spans="16:18">
      <c r="P8207" s="485"/>
      <c r="Q8207" s="485"/>
      <c r="R8207" s="485"/>
    </row>
    <row r="8208" spans="16:18">
      <c r="P8208" s="485"/>
      <c r="Q8208" s="485"/>
      <c r="R8208" s="485"/>
    </row>
    <row r="8209" spans="16:18">
      <c r="P8209" s="485"/>
      <c r="Q8209" s="485"/>
      <c r="R8209" s="485"/>
    </row>
    <row r="8210" spans="16:18">
      <c r="P8210" s="485"/>
      <c r="Q8210" s="485"/>
      <c r="R8210" s="485"/>
    </row>
    <row r="8211" spans="16:18">
      <c r="P8211" s="485"/>
      <c r="Q8211" s="485"/>
      <c r="R8211" s="485"/>
    </row>
    <row r="8212" spans="16:18">
      <c r="P8212" s="485"/>
      <c r="Q8212" s="485"/>
      <c r="R8212" s="485"/>
    </row>
    <row r="8213" spans="16:18">
      <c r="P8213" s="485"/>
      <c r="Q8213" s="485"/>
      <c r="R8213" s="485"/>
    </row>
    <row r="8214" spans="16:18">
      <c r="P8214" s="485"/>
      <c r="Q8214" s="485"/>
      <c r="R8214" s="485"/>
    </row>
    <row r="8215" spans="16:18">
      <c r="P8215" s="485"/>
      <c r="Q8215" s="485"/>
      <c r="R8215" s="485"/>
    </row>
    <row r="8216" spans="16:18">
      <c r="P8216" s="485"/>
      <c r="Q8216" s="485"/>
      <c r="R8216" s="485"/>
    </row>
    <row r="8217" spans="16:18">
      <c r="P8217" s="485"/>
      <c r="Q8217" s="485"/>
      <c r="R8217" s="485"/>
    </row>
    <row r="8218" spans="16:18">
      <c r="P8218" s="485"/>
      <c r="Q8218" s="485"/>
      <c r="R8218" s="485"/>
    </row>
    <row r="8219" spans="16:18">
      <c r="P8219" s="485"/>
      <c r="Q8219" s="485"/>
      <c r="R8219" s="485"/>
    </row>
    <row r="8220" spans="16:18">
      <c r="P8220" s="485"/>
      <c r="Q8220" s="485"/>
      <c r="R8220" s="485"/>
    </row>
    <row r="8221" spans="16:18">
      <c r="P8221" s="485"/>
      <c r="Q8221" s="485"/>
      <c r="R8221" s="485"/>
    </row>
    <row r="8222" spans="16:18">
      <c r="P8222" s="485"/>
      <c r="Q8222" s="485"/>
      <c r="R8222" s="485"/>
    </row>
    <row r="8223" spans="16:18">
      <c r="P8223" s="485"/>
      <c r="Q8223" s="485"/>
      <c r="R8223" s="485"/>
    </row>
    <row r="8224" spans="16:18">
      <c r="P8224" s="485"/>
      <c r="Q8224" s="485"/>
      <c r="R8224" s="485"/>
    </row>
    <row r="8225" spans="16:18">
      <c r="P8225" s="485"/>
      <c r="Q8225" s="485"/>
      <c r="R8225" s="485"/>
    </row>
    <row r="8226" spans="16:18">
      <c r="P8226" s="485"/>
      <c r="Q8226" s="485"/>
      <c r="R8226" s="485"/>
    </row>
    <row r="8227" spans="16:18">
      <c r="P8227" s="485"/>
      <c r="Q8227" s="485"/>
      <c r="R8227" s="485"/>
    </row>
    <row r="8228" spans="16:18">
      <c r="P8228" s="485"/>
      <c r="Q8228" s="485"/>
      <c r="R8228" s="485"/>
    </row>
    <row r="8229" spans="16:18">
      <c r="P8229" s="485"/>
      <c r="Q8229" s="485"/>
      <c r="R8229" s="485"/>
    </row>
    <row r="8230" spans="16:18">
      <c r="P8230" s="485"/>
      <c r="Q8230" s="485"/>
      <c r="R8230" s="485"/>
    </row>
    <row r="8231" spans="16:18">
      <c r="P8231" s="485"/>
      <c r="Q8231" s="485"/>
      <c r="R8231" s="485"/>
    </row>
    <row r="8232" spans="16:18">
      <c r="P8232" s="485"/>
      <c r="Q8232" s="485"/>
      <c r="R8232" s="485"/>
    </row>
    <row r="8233" spans="16:18">
      <c r="P8233" s="485"/>
      <c r="Q8233" s="485"/>
      <c r="R8233" s="485"/>
    </row>
    <row r="8234" spans="16:18">
      <c r="P8234" s="485"/>
      <c r="Q8234" s="485"/>
      <c r="R8234" s="485"/>
    </row>
    <row r="8235" spans="16:18">
      <c r="P8235" s="485"/>
      <c r="Q8235" s="485"/>
      <c r="R8235" s="485"/>
    </row>
    <row r="8236" spans="16:18">
      <c r="P8236" s="485"/>
      <c r="Q8236" s="485"/>
      <c r="R8236" s="485"/>
    </row>
    <row r="8237" spans="16:18">
      <c r="P8237" s="485"/>
      <c r="Q8237" s="485"/>
      <c r="R8237" s="485"/>
    </row>
    <row r="8238" spans="16:18">
      <c r="P8238" s="485"/>
      <c r="Q8238" s="485"/>
      <c r="R8238" s="485"/>
    </row>
    <row r="8239" spans="16:18">
      <c r="P8239" s="485"/>
      <c r="Q8239" s="485"/>
      <c r="R8239" s="485"/>
    </row>
    <row r="8240" spans="16:18">
      <c r="P8240" s="485"/>
      <c r="Q8240" s="485"/>
      <c r="R8240" s="485"/>
    </row>
    <row r="8241" spans="16:18">
      <c r="P8241" s="485"/>
      <c r="Q8241" s="485"/>
      <c r="R8241" s="485"/>
    </row>
    <row r="8242" spans="16:18">
      <c r="P8242" s="485"/>
      <c r="Q8242" s="485"/>
      <c r="R8242" s="485"/>
    </row>
    <row r="8243" spans="16:18">
      <c r="P8243" s="485"/>
      <c r="Q8243" s="485"/>
      <c r="R8243" s="485"/>
    </row>
    <row r="8244" spans="16:18">
      <c r="P8244" s="485"/>
      <c r="Q8244" s="485"/>
      <c r="R8244" s="485"/>
    </row>
    <row r="8245" spans="16:18">
      <c r="P8245" s="485"/>
      <c r="Q8245" s="485"/>
      <c r="R8245" s="485"/>
    </row>
    <row r="8246" spans="16:18">
      <c r="P8246" s="485"/>
      <c r="Q8246" s="485"/>
      <c r="R8246" s="485"/>
    </row>
    <row r="8247" spans="16:18">
      <c r="P8247" s="485"/>
      <c r="Q8247" s="485"/>
      <c r="R8247" s="485"/>
    </row>
    <row r="8248" spans="16:18">
      <c r="P8248" s="485"/>
      <c r="Q8248" s="485"/>
      <c r="R8248" s="485"/>
    </row>
    <row r="8249" spans="16:18">
      <c r="P8249" s="485"/>
      <c r="Q8249" s="485"/>
      <c r="R8249" s="485"/>
    </row>
    <row r="8250" spans="16:18">
      <c r="P8250" s="485"/>
      <c r="Q8250" s="485"/>
      <c r="R8250" s="485"/>
    </row>
    <row r="8251" spans="16:18">
      <c r="P8251" s="485"/>
      <c r="Q8251" s="485"/>
      <c r="R8251" s="485"/>
    </row>
    <row r="8252" spans="16:18">
      <c r="P8252" s="485"/>
      <c r="Q8252" s="485"/>
      <c r="R8252" s="485"/>
    </row>
    <row r="8253" spans="16:18">
      <c r="P8253" s="485"/>
      <c r="Q8253" s="485"/>
      <c r="R8253" s="485"/>
    </row>
    <row r="8254" spans="16:18">
      <c r="P8254" s="485"/>
      <c r="Q8254" s="485"/>
      <c r="R8254" s="485"/>
    </row>
    <row r="8255" spans="16:18">
      <c r="P8255" s="485"/>
      <c r="Q8255" s="485"/>
      <c r="R8255" s="485"/>
    </row>
    <row r="8256" spans="16:18">
      <c r="P8256" s="485"/>
      <c r="Q8256" s="485"/>
      <c r="R8256" s="485"/>
    </row>
    <row r="8257" spans="16:18">
      <c r="P8257" s="485"/>
      <c r="Q8257" s="485"/>
      <c r="R8257" s="485"/>
    </row>
    <row r="8258" spans="16:18">
      <c r="P8258" s="485"/>
      <c r="Q8258" s="485"/>
      <c r="R8258" s="485"/>
    </row>
    <row r="8259" spans="16:18">
      <c r="P8259" s="485"/>
      <c r="Q8259" s="485"/>
      <c r="R8259" s="485"/>
    </row>
    <row r="8260" spans="16:18">
      <c r="P8260" s="485"/>
      <c r="Q8260" s="485"/>
      <c r="R8260" s="485"/>
    </row>
    <row r="8261" spans="16:18">
      <c r="P8261" s="485"/>
      <c r="Q8261" s="485"/>
      <c r="R8261" s="485"/>
    </row>
    <row r="8262" spans="16:18">
      <c r="P8262" s="485"/>
      <c r="Q8262" s="485"/>
      <c r="R8262" s="485"/>
    </row>
    <row r="8263" spans="16:18">
      <c r="P8263" s="485"/>
      <c r="Q8263" s="485"/>
      <c r="R8263" s="485"/>
    </row>
    <row r="8264" spans="16:18">
      <c r="P8264" s="485"/>
      <c r="Q8264" s="485"/>
      <c r="R8264" s="485"/>
    </row>
    <row r="8265" spans="16:18">
      <c r="P8265" s="485"/>
      <c r="Q8265" s="485"/>
      <c r="R8265" s="485"/>
    </row>
    <row r="8266" spans="16:18">
      <c r="P8266" s="485"/>
      <c r="Q8266" s="485"/>
      <c r="R8266" s="485"/>
    </row>
    <row r="8267" spans="16:18">
      <c r="P8267" s="485"/>
      <c r="Q8267" s="485"/>
      <c r="R8267" s="485"/>
    </row>
    <row r="8268" spans="16:18">
      <c r="P8268" s="485"/>
      <c r="Q8268" s="485"/>
      <c r="R8268" s="485"/>
    </row>
    <row r="8269" spans="16:18">
      <c r="P8269" s="485"/>
      <c r="Q8269" s="485"/>
      <c r="R8269" s="485"/>
    </row>
    <row r="8270" spans="16:18">
      <c r="P8270" s="485"/>
      <c r="Q8270" s="485"/>
      <c r="R8270" s="485"/>
    </row>
    <row r="8271" spans="16:18">
      <c r="P8271" s="485"/>
      <c r="Q8271" s="485"/>
      <c r="R8271" s="485"/>
    </row>
    <row r="8272" spans="16:18">
      <c r="P8272" s="485"/>
      <c r="Q8272" s="485"/>
      <c r="R8272" s="485"/>
    </row>
    <row r="8273" spans="16:18">
      <c r="P8273" s="485"/>
      <c r="Q8273" s="485"/>
      <c r="R8273" s="485"/>
    </row>
    <row r="8274" spans="16:18">
      <c r="P8274" s="485"/>
      <c r="Q8274" s="485"/>
      <c r="R8274" s="485"/>
    </row>
    <row r="8275" spans="16:18">
      <c r="P8275" s="485"/>
      <c r="Q8275" s="485"/>
      <c r="R8275" s="485"/>
    </row>
    <row r="8276" spans="16:18">
      <c r="P8276" s="485"/>
      <c r="Q8276" s="485"/>
      <c r="R8276" s="485"/>
    </row>
    <row r="8277" spans="16:18">
      <c r="P8277" s="485"/>
      <c r="Q8277" s="485"/>
      <c r="R8277" s="485"/>
    </row>
    <row r="8278" spans="16:18">
      <c r="P8278" s="485"/>
      <c r="Q8278" s="485"/>
      <c r="R8278" s="485"/>
    </row>
    <row r="8279" spans="16:18">
      <c r="P8279" s="485"/>
      <c r="Q8279" s="485"/>
      <c r="R8279" s="485"/>
    </row>
    <row r="8280" spans="16:18">
      <c r="P8280" s="485"/>
      <c r="Q8280" s="485"/>
      <c r="R8280" s="485"/>
    </row>
    <row r="8281" spans="16:18">
      <c r="P8281" s="485"/>
      <c r="Q8281" s="485"/>
      <c r="R8281" s="485"/>
    </row>
    <row r="8282" spans="16:18">
      <c r="P8282" s="485"/>
      <c r="Q8282" s="485"/>
      <c r="R8282" s="485"/>
    </row>
    <row r="8283" spans="16:18">
      <c r="P8283" s="485"/>
      <c r="Q8283" s="485"/>
      <c r="R8283" s="485"/>
    </row>
    <row r="8284" spans="16:18">
      <c r="P8284" s="485"/>
      <c r="Q8284" s="485"/>
      <c r="R8284" s="485"/>
    </row>
    <row r="8285" spans="16:18">
      <c r="P8285" s="485"/>
      <c r="Q8285" s="485"/>
      <c r="R8285" s="485"/>
    </row>
    <row r="8286" spans="16:18">
      <c r="P8286" s="485"/>
      <c r="Q8286" s="485"/>
      <c r="R8286" s="485"/>
    </row>
    <row r="8287" spans="16:18">
      <c r="P8287" s="485"/>
      <c r="Q8287" s="485"/>
      <c r="R8287" s="485"/>
    </row>
    <row r="8288" spans="16:18">
      <c r="P8288" s="485"/>
      <c r="Q8288" s="485"/>
      <c r="R8288" s="485"/>
    </row>
    <row r="8289" spans="16:18">
      <c r="P8289" s="485"/>
      <c r="Q8289" s="485"/>
      <c r="R8289" s="485"/>
    </row>
    <row r="8290" spans="16:18">
      <c r="P8290" s="485"/>
      <c r="Q8290" s="485"/>
      <c r="R8290" s="485"/>
    </row>
    <row r="8291" spans="16:18">
      <c r="P8291" s="485"/>
      <c r="Q8291" s="485"/>
      <c r="R8291" s="485"/>
    </row>
    <row r="8292" spans="16:18">
      <c r="P8292" s="485"/>
      <c r="Q8292" s="485"/>
      <c r="R8292" s="485"/>
    </row>
    <row r="8293" spans="16:18">
      <c r="P8293" s="485"/>
      <c r="Q8293" s="485"/>
      <c r="R8293" s="485"/>
    </row>
    <row r="8294" spans="16:18">
      <c r="P8294" s="485"/>
      <c r="Q8294" s="485"/>
      <c r="R8294" s="485"/>
    </row>
    <row r="8295" spans="16:18">
      <c r="P8295" s="485"/>
      <c r="Q8295" s="485"/>
      <c r="R8295" s="485"/>
    </row>
    <row r="8296" spans="16:18">
      <c r="P8296" s="485"/>
      <c r="Q8296" s="485"/>
      <c r="R8296" s="485"/>
    </row>
    <row r="8297" spans="16:18">
      <c r="P8297" s="485"/>
      <c r="Q8297" s="485"/>
      <c r="R8297" s="485"/>
    </row>
    <row r="8298" spans="16:18">
      <c r="P8298" s="485"/>
      <c r="Q8298" s="485"/>
      <c r="R8298" s="485"/>
    </row>
    <row r="8299" spans="16:18">
      <c r="P8299" s="485"/>
      <c r="Q8299" s="485"/>
      <c r="R8299" s="485"/>
    </row>
    <row r="8300" spans="16:18">
      <c r="P8300" s="485"/>
      <c r="Q8300" s="485"/>
      <c r="R8300" s="485"/>
    </row>
    <row r="8301" spans="16:18">
      <c r="P8301" s="485"/>
      <c r="Q8301" s="485"/>
      <c r="R8301" s="485"/>
    </row>
    <row r="8302" spans="16:18">
      <c r="P8302" s="485"/>
      <c r="Q8302" s="485"/>
      <c r="R8302" s="485"/>
    </row>
    <row r="8303" spans="16:18">
      <c r="P8303" s="485"/>
      <c r="Q8303" s="485"/>
      <c r="R8303" s="485"/>
    </row>
    <row r="8304" spans="16:18">
      <c r="P8304" s="485"/>
      <c r="Q8304" s="485"/>
      <c r="R8304" s="485"/>
    </row>
    <row r="8305" spans="16:18">
      <c r="P8305" s="485"/>
      <c r="Q8305" s="485"/>
      <c r="R8305" s="485"/>
    </row>
    <row r="8306" spans="16:18">
      <c r="P8306" s="485"/>
      <c r="Q8306" s="485"/>
      <c r="R8306" s="485"/>
    </row>
    <row r="8307" spans="16:18">
      <c r="P8307" s="485"/>
      <c r="Q8307" s="485"/>
      <c r="R8307" s="485"/>
    </row>
    <row r="8308" spans="16:18">
      <c r="P8308" s="485"/>
      <c r="Q8308" s="485"/>
      <c r="R8308" s="485"/>
    </row>
    <row r="8309" spans="16:18">
      <c r="P8309" s="485"/>
      <c r="Q8309" s="485"/>
      <c r="R8309" s="485"/>
    </row>
    <row r="8310" spans="16:18">
      <c r="P8310" s="485"/>
      <c r="Q8310" s="485"/>
      <c r="R8310" s="485"/>
    </row>
    <row r="8311" spans="16:18">
      <c r="P8311" s="485"/>
      <c r="Q8311" s="485"/>
      <c r="R8311" s="485"/>
    </row>
    <row r="8312" spans="16:18">
      <c r="P8312" s="485"/>
      <c r="Q8312" s="485"/>
      <c r="R8312" s="485"/>
    </row>
    <row r="8313" spans="16:18">
      <c r="P8313" s="485"/>
      <c r="Q8313" s="485"/>
      <c r="R8313" s="485"/>
    </row>
    <row r="8314" spans="16:18">
      <c r="P8314" s="485"/>
      <c r="Q8314" s="485"/>
      <c r="R8314" s="485"/>
    </row>
    <row r="8315" spans="16:18">
      <c r="P8315" s="485"/>
      <c r="Q8315" s="485"/>
      <c r="R8315" s="485"/>
    </row>
    <row r="8316" spans="16:18">
      <c r="P8316" s="485"/>
      <c r="Q8316" s="485"/>
      <c r="R8316" s="485"/>
    </row>
    <row r="8317" spans="16:18">
      <c r="P8317" s="485"/>
      <c r="Q8317" s="485"/>
      <c r="R8317" s="485"/>
    </row>
    <row r="8318" spans="16:18">
      <c r="P8318" s="485"/>
      <c r="Q8318" s="485"/>
      <c r="R8318" s="485"/>
    </row>
    <row r="8319" spans="16:18">
      <c r="P8319" s="485"/>
      <c r="Q8319" s="485"/>
      <c r="R8319" s="485"/>
    </row>
    <row r="8320" spans="16:18">
      <c r="P8320" s="485"/>
      <c r="Q8320" s="485"/>
      <c r="R8320" s="485"/>
    </row>
    <row r="8321" spans="16:18">
      <c r="P8321" s="485"/>
      <c r="Q8321" s="485"/>
      <c r="R8321" s="485"/>
    </row>
    <row r="8322" spans="16:18">
      <c r="P8322" s="485"/>
      <c r="Q8322" s="485"/>
      <c r="R8322" s="485"/>
    </row>
    <row r="8323" spans="16:18">
      <c r="P8323" s="485"/>
      <c r="Q8323" s="485"/>
      <c r="R8323" s="485"/>
    </row>
    <row r="8324" spans="16:18">
      <c r="P8324" s="485"/>
      <c r="Q8324" s="485"/>
      <c r="R8324" s="485"/>
    </row>
    <row r="8325" spans="16:18">
      <c r="P8325" s="485"/>
      <c r="Q8325" s="485"/>
      <c r="R8325" s="485"/>
    </row>
    <row r="8326" spans="16:18">
      <c r="P8326" s="485"/>
      <c r="Q8326" s="485"/>
      <c r="R8326" s="485"/>
    </row>
    <row r="8327" spans="16:18">
      <c r="P8327" s="485"/>
      <c r="Q8327" s="485"/>
      <c r="R8327" s="485"/>
    </row>
    <row r="8328" spans="16:18">
      <c r="P8328" s="485"/>
      <c r="Q8328" s="485"/>
      <c r="R8328" s="485"/>
    </row>
    <row r="8329" spans="16:18">
      <c r="P8329" s="485"/>
      <c r="Q8329" s="485"/>
      <c r="R8329" s="485"/>
    </row>
    <row r="8330" spans="16:18">
      <c r="P8330" s="485"/>
      <c r="Q8330" s="485"/>
      <c r="R8330" s="485"/>
    </row>
    <row r="8331" spans="16:18">
      <c r="P8331" s="485"/>
      <c r="Q8331" s="485"/>
      <c r="R8331" s="485"/>
    </row>
    <row r="8332" spans="16:18">
      <c r="P8332" s="485"/>
      <c r="Q8332" s="485"/>
      <c r="R8332" s="485"/>
    </row>
    <row r="8333" spans="16:18">
      <c r="P8333" s="485"/>
      <c r="Q8333" s="485"/>
      <c r="R8333" s="485"/>
    </row>
    <row r="8334" spans="16:18">
      <c r="P8334" s="485"/>
      <c r="Q8334" s="485"/>
      <c r="R8334" s="485"/>
    </row>
    <row r="8335" spans="16:18">
      <c r="P8335" s="485"/>
      <c r="Q8335" s="485"/>
      <c r="R8335" s="485"/>
    </row>
    <row r="8336" spans="16:18">
      <c r="P8336" s="485"/>
      <c r="Q8336" s="485"/>
      <c r="R8336" s="485"/>
    </row>
    <row r="8337" spans="16:18">
      <c r="P8337" s="485"/>
      <c r="Q8337" s="485"/>
      <c r="R8337" s="485"/>
    </row>
    <row r="8338" spans="16:18">
      <c r="P8338" s="485"/>
      <c r="Q8338" s="485"/>
      <c r="R8338" s="485"/>
    </row>
    <row r="8339" spans="16:18">
      <c r="P8339" s="485"/>
      <c r="Q8339" s="485"/>
      <c r="R8339" s="485"/>
    </row>
    <row r="8340" spans="16:18">
      <c r="P8340" s="485"/>
      <c r="Q8340" s="485"/>
      <c r="R8340" s="485"/>
    </row>
    <row r="8341" spans="16:18">
      <c r="P8341" s="485"/>
      <c r="Q8341" s="485"/>
      <c r="R8341" s="485"/>
    </row>
    <row r="8342" spans="16:18">
      <c r="P8342" s="485"/>
      <c r="Q8342" s="485"/>
      <c r="R8342" s="485"/>
    </row>
    <row r="8343" spans="16:18">
      <c r="P8343" s="485"/>
      <c r="Q8343" s="485"/>
      <c r="R8343" s="485"/>
    </row>
    <row r="8344" spans="16:18">
      <c r="P8344" s="485"/>
      <c r="Q8344" s="485"/>
      <c r="R8344" s="485"/>
    </row>
    <row r="8345" spans="16:18">
      <c r="P8345" s="485"/>
      <c r="Q8345" s="485"/>
      <c r="R8345" s="485"/>
    </row>
    <row r="8346" spans="16:18">
      <c r="P8346" s="485"/>
      <c r="Q8346" s="485"/>
      <c r="R8346" s="485"/>
    </row>
    <row r="8347" spans="16:18">
      <c r="P8347" s="485"/>
      <c r="Q8347" s="485"/>
      <c r="R8347" s="485"/>
    </row>
    <row r="8348" spans="16:18">
      <c r="P8348" s="485"/>
      <c r="Q8348" s="485"/>
      <c r="R8348" s="485"/>
    </row>
    <row r="8349" spans="16:18">
      <c r="P8349" s="485"/>
      <c r="Q8349" s="485"/>
      <c r="R8349" s="485"/>
    </row>
    <row r="8350" spans="16:18">
      <c r="P8350" s="485"/>
      <c r="Q8350" s="485"/>
      <c r="R8350" s="485"/>
    </row>
    <row r="8351" spans="16:18">
      <c r="P8351" s="485"/>
      <c r="Q8351" s="485"/>
      <c r="R8351" s="485"/>
    </row>
    <row r="8352" spans="16:18">
      <c r="P8352" s="485"/>
      <c r="Q8352" s="485"/>
      <c r="R8352" s="485"/>
    </row>
    <row r="8353" spans="16:18">
      <c r="P8353" s="485"/>
      <c r="Q8353" s="485"/>
      <c r="R8353" s="485"/>
    </row>
    <row r="8354" spans="16:18">
      <c r="P8354" s="485"/>
      <c r="Q8354" s="485"/>
      <c r="R8354" s="485"/>
    </row>
    <row r="8355" spans="16:18">
      <c r="P8355" s="485"/>
      <c r="Q8355" s="485"/>
      <c r="R8355" s="485"/>
    </row>
    <row r="8356" spans="16:18">
      <c r="P8356" s="485"/>
      <c r="Q8356" s="485"/>
      <c r="R8356" s="485"/>
    </row>
    <row r="8357" spans="16:18">
      <c r="P8357" s="485"/>
      <c r="Q8357" s="485"/>
      <c r="R8357" s="485"/>
    </row>
    <row r="8358" spans="16:18">
      <c r="P8358" s="485"/>
      <c r="Q8358" s="485"/>
      <c r="R8358" s="485"/>
    </row>
    <row r="8359" spans="16:18">
      <c r="P8359" s="485"/>
      <c r="Q8359" s="485"/>
      <c r="R8359" s="485"/>
    </row>
    <row r="8360" spans="16:18">
      <c r="P8360" s="485"/>
      <c r="Q8360" s="485"/>
      <c r="R8360" s="485"/>
    </row>
    <row r="8361" spans="16:18">
      <c r="P8361" s="485"/>
      <c r="Q8361" s="485"/>
      <c r="R8361" s="485"/>
    </row>
    <row r="8362" spans="16:18">
      <c r="P8362" s="485"/>
      <c r="Q8362" s="485"/>
      <c r="R8362" s="485"/>
    </row>
    <row r="8363" spans="16:18">
      <c r="P8363" s="485"/>
      <c r="Q8363" s="485"/>
      <c r="R8363" s="485"/>
    </row>
    <row r="8364" spans="16:18">
      <c r="P8364" s="485"/>
      <c r="Q8364" s="485"/>
      <c r="R8364" s="485"/>
    </row>
    <row r="8365" spans="16:18">
      <c r="P8365" s="485"/>
      <c r="Q8365" s="485"/>
      <c r="R8365" s="485"/>
    </row>
    <row r="8366" spans="16:18">
      <c r="P8366" s="485"/>
      <c r="Q8366" s="485"/>
      <c r="R8366" s="485"/>
    </row>
    <row r="8367" spans="16:18">
      <c r="P8367" s="485"/>
      <c r="Q8367" s="485"/>
      <c r="R8367" s="485"/>
    </row>
    <row r="8368" spans="16:18">
      <c r="P8368" s="485"/>
      <c r="Q8368" s="485"/>
      <c r="R8368" s="485"/>
    </row>
    <row r="8369" spans="16:18">
      <c r="P8369" s="485"/>
      <c r="Q8369" s="485"/>
      <c r="R8369" s="485"/>
    </row>
    <row r="8370" spans="16:18">
      <c r="P8370" s="485"/>
      <c r="Q8370" s="485"/>
      <c r="R8370" s="485"/>
    </row>
    <row r="8371" spans="16:18">
      <c r="P8371" s="485"/>
      <c r="Q8371" s="485"/>
      <c r="R8371" s="485"/>
    </row>
    <row r="8372" spans="16:18">
      <c r="P8372" s="485"/>
      <c r="Q8372" s="485"/>
      <c r="R8372" s="485"/>
    </row>
    <row r="8373" spans="16:18">
      <c r="P8373" s="485"/>
      <c r="Q8373" s="485"/>
      <c r="R8373" s="485"/>
    </row>
    <row r="8374" spans="16:18">
      <c r="P8374" s="485"/>
      <c r="Q8374" s="485"/>
      <c r="R8374" s="485"/>
    </row>
    <row r="8375" spans="16:18">
      <c r="P8375" s="485"/>
      <c r="Q8375" s="485"/>
      <c r="R8375" s="485"/>
    </row>
    <row r="8376" spans="16:18">
      <c r="P8376" s="485"/>
      <c r="Q8376" s="485"/>
      <c r="R8376" s="485"/>
    </row>
    <row r="8377" spans="16:18">
      <c r="P8377" s="485"/>
      <c r="Q8377" s="485"/>
      <c r="R8377" s="485"/>
    </row>
    <row r="8378" spans="16:18">
      <c r="P8378" s="485"/>
      <c r="Q8378" s="485"/>
      <c r="R8378" s="485"/>
    </row>
    <row r="8379" spans="16:18">
      <c r="P8379" s="485"/>
      <c r="Q8379" s="485"/>
      <c r="R8379" s="485"/>
    </row>
    <row r="8380" spans="16:18">
      <c r="P8380" s="485"/>
      <c r="Q8380" s="485"/>
      <c r="R8380" s="485"/>
    </row>
    <row r="8381" spans="16:18">
      <c r="P8381" s="485"/>
      <c r="Q8381" s="485"/>
      <c r="R8381" s="485"/>
    </row>
    <row r="8382" spans="16:18">
      <c r="P8382" s="485"/>
      <c r="Q8382" s="485"/>
      <c r="R8382" s="485"/>
    </row>
    <row r="8383" spans="16:18">
      <c r="P8383" s="485"/>
      <c r="Q8383" s="485"/>
      <c r="R8383" s="485"/>
    </row>
    <row r="8384" spans="16:18">
      <c r="P8384" s="485"/>
      <c r="Q8384" s="485"/>
      <c r="R8384" s="485"/>
    </row>
    <row r="8385" spans="16:18">
      <c r="P8385" s="485"/>
      <c r="Q8385" s="485"/>
      <c r="R8385" s="485"/>
    </row>
    <row r="8386" spans="16:18">
      <c r="P8386" s="485"/>
      <c r="Q8386" s="485"/>
      <c r="R8386" s="485"/>
    </row>
    <row r="8387" spans="16:18">
      <c r="P8387" s="485"/>
      <c r="Q8387" s="485"/>
      <c r="R8387" s="485"/>
    </row>
    <row r="8388" spans="16:18">
      <c r="P8388" s="485"/>
      <c r="Q8388" s="485"/>
      <c r="R8388" s="485"/>
    </row>
    <row r="8389" spans="16:18">
      <c r="P8389" s="485"/>
      <c r="Q8389" s="485"/>
      <c r="R8389" s="485"/>
    </row>
    <row r="8390" spans="16:18">
      <c r="P8390" s="485"/>
      <c r="Q8390" s="485"/>
      <c r="R8390" s="485"/>
    </row>
    <row r="8391" spans="16:18">
      <c r="P8391" s="485"/>
      <c r="Q8391" s="485"/>
      <c r="R8391" s="485"/>
    </row>
    <row r="8392" spans="16:18">
      <c r="P8392" s="485"/>
      <c r="Q8392" s="485"/>
      <c r="R8392" s="485"/>
    </row>
    <row r="8393" spans="16:18">
      <c r="P8393" s="485"/>
      <c r="Q8393" s="485"/>
      <c r="R8393" s="485"/>
    </row>
    <row r="8394" spans="16:18">
      <c r="P8394" s="485"/>
      <c r="Q8394" s="485"/>
      <c r="R8394" s="485"/>
    </row>
    <row r="8395" spans="16:18">
      <c r="P8395" s="485"/>
      <c r="Q8395" s="485"/>
      <c r="R8395" s="485"/>
    </row>
    <row r="8396" spans="16:18">
      <c r="P8396" s="485"/>
      <c r="Q8396" s="485"/>
      <c r="R8396" s="485"/>
    </row>
    <row r="8397" spans="16:18">
      <c r="P8397" s="485"/>
      <c r="Q8397" s="485"/>
      <c r="R8397" s="485"/>
    </row>
    <row r="8398" spans="16:18">
      <c r="P8398" s="485"/>
      <c r="Q8398" s="485"/>
      <c r="R8398" s="485"/>
    </row>
    <row r="8399" spans="16:18">
      <c r="P8399" s="485"/>
      <c r="Q8399" s="485"/>
      <c r="R8399" s="485"/>
    </row>
    <row r="8400" spans="16:18">
      <c r="P8400" s="485"/>
      <c r="Q8400" s="485"/>
      <c r="R8400" s="485"/>
    </row>
    <row r="8401" spans="16:18">
      <c r="P8401" s="485"/>
      <c r="Q8401" s="485"/>
      <c r="R8401" s="485"/>
    </row>
    <row r="8402" spans="16:18">
      <c r="P8402" s="485"/>
      <c r="Q8402" s="485"/>
      <c r="R8402" s="485"/>
    </row>
    <row r="8403" spans="16:18">
      <c r="P8403" s="485"/>
      <c r="Q8403" s="485"/>
      <c r="R8403" s="485"/>
    </row>
    <row r="8404" spans="16:18">
      <c r="P8404" s="485"/>
      <c r="Q8404" s="485"/>
      <c r="R8404" s="485"/>
    </row>
    <row r="8405" spans="16:18">
      <c r="P8405" s="485"/>
      <c r="Q8405" s="485"/>
      <c r="R8405" s="485"/>
    </row>
    <row r="8406" spans="16:18">
      <c r="P8406" s="485"/>
      <c r="Q8406" s="485"/>
      <c r="R8406" s="485"/>
    </row>
    <row r="8407" spans="16:18">
      <c r="P8407" s="485"/>
      <c r="Q8407" s="485"/>
      <c r="R8407" s="485"/>
    </row>
    <row r="8408" spans="16:18">
      <c r="P8408" s="485"/>
      <c r="Q8408" s="485"/>
      <c r="R8408" s="485"/>
    </row>
    <row r="8409" spans="16:18">
      <c r="P8409" s="485"/>
      <c r="Q8409" s="485"/>
      <c r="R8409" s="485"/>
    </row>
    <row r="8410" spans="16:18">
      <c r="P8410" s="485"/>
      <c r="Q8410" s="485"/>
      <c r="R8410" s="485"/>
    </row>
    <row r="8411" spans="16:18">
      <c r="P8411" s="485"/>
      <c r="Q8411" s="485"/>
      <c r="R8411" s="485"/>
    </row>
    <row r="8412" spans="16:18">
      <c r="P8412" s="485"/>
      <c r="Q8412" s="485"/>
      <c r="R8412" s="485"/>
    </row>
    <row r="8413" spans="16:18">
      <c r="P8413" s="485"/>
      <c r="Q8413" s="485"/>
      <c r="R8413" s="485"/>
    </row>
    <row r="8414" spans="16:18">
      <c r="P8414" s="485"/>
      <c r="Q8414" s="485"/>
      <c r="R8414" s="485"/>
    </row>
    <row r="8415" spans="16:18">
      <c r="P8415" s="485"/>
      <c r="Q8415" s="485"/>
      <c r="R8415" s="485"/>
    </row>
    <row r="8416" spans="16:18">
      <c r="P8416" s="485"/>
      <c r="Q8416" s="485"/>
      <c r="R8416" s="485"/>
    </row>
    <row r="8417" spans="16:18">
      <c r="P8417" s="485"/>
      <c r="Q8417" s="485"/>
      <c r="R8417" s="485"/>
    </row>
    <row r="8418" spans="16:18">
      <c r="P8418" s="485"/>
      <c r="Q8418" s="485"/>
      <c r="R8418" s="485"/>
    </row>
    <row r="8419" spans="16:18">
      <c r="P8419" s="485"/>
      <c r="Q8419" s="485"/>
      <c r="R8419" s="485"/>
    </row>
    <row r="8420" spans="16:18">
      <c r="P8420" s="485"/>
      <c r="Q8420" s="485"/>
      <c r="R8420" s="485"/>
    </row>
    <row r="8421" spans="16:18">
      <c r="P8421" s="485"/>
      <c r="Q8421" s="485"/>
      <c r="R8421" s="485"/>
    </row>
    <row r="8422" spans="16:18">
      <c r="P8422" s="485"/>
      <c r="Q8422" s="485"/>
      <c r="R8422" s="485"/>
    </row>
    <row r="8423" spans="16:18">
      <c r="P8423" s="485"/>
      <c r="Q8423" s="485"/>
      <c r="R8423" s="485"/>
    </row>
    <row r="8424" spans="16:18">
      <c r="P8424" s="485"/>
      <c r="Q8424" s="485"/>
      <c r="R8424" s="485"/>
    </row>
    <row r="8425" spans="16:18">
      <c r="P8425" s="485"/>
      <c r="Q8425" s="485"/>
      <c r="R8425" s="485"/>
    </row>
    <row r="8426" spans="16:18">
      <c r="P8426" s="485"/>
      <c r="Q8426" s="485"/>
      <c r="R8426" s="485"/>
    </row>
    <row r="8427" spans="16:18">
      <c r="P8427" s="485"/>
      <c r="Q8427" s="485"/>
      <c r="R8427" s="485"/>
    </row>
    <row r="8428" spans="16:18">
      <c r="P8428" s="485"/>
      <c r="Q8428" s="485"/>
      <c r="R8428" s="485"/>
    </row>
    <row r="8429" spans="16:18">
      <c r="P8429" s="485"/>
      <c r="Q8429" s="485"/>
      <c r="R8429" s="485"/>
    </row>
    <row r="8430" spans="16:18">
      <c r="P8430" s="485"/>
      <c r="Q8430" s="485"/>
      <c r="R8430" s="485"/>
    </row>
    <row r="8431" spans="16:18">
      <c r="P8431" s="485"/>
      <c r="Q8431" s="485"/>
      <c r="R8431" s="485"/>
    </row>
    <row r="8432" spans="16:18">
      <c r="P8432" s="485"/>
      <c r="Q8432" s="485"/>
      <c r="R8432" s="485"/>
    </row>
    <row r="8433" spans="16:18">
      <c r="P8433" s="485"/>
      <c r="Q8433" s="485"/>
      <c r="R8433" s="485"/>
    </row>
    <row r="8434" spans="16:18">
      <c r="P8434" s="485"/>
      <c r="Q8434" s="485"/>
      <c r="R8434" s="485"/>
    </row>
    <row r="8435" spans="16:18">
      <c r="P8435" s="485"/>
      <c r="Q8435" s="485"/>
      <c r="R8435" s="485"/>
    </row>
    <row r="8436" spans="16:18">
      <c r="P8436" s="485"/>
      <c r="Q8436" s="485"/>
      <c r="R8436" s="485"/>
    </row>
    <row r="8437" spans="16:18">
      <c r="P8437" s="485"/>
      <c r="Q8437" s="485"/>
      <c r="R8437" s="485"/>
    </row>
    <row r="8438" spans="16:18">
      <c r="P8438" s="485"/>
      <c r="Q8438" s="485"/>
      <c r="R8438" s="485"/>
    </row>
    <row r="8439" spans="16:18">
      <c r="P8439" s="485"/>
      <c r="Q8439" s="485"/>
      <c r="R8439" s="485"/>
    </row>
    <row r="8440" spans="16:18">
      <c r="P8440" s="485"/>
      <c r="Q8440" s="485"/>
      <c r="R8440" s="485"/>
    </row>
    <row r="8441" spans="16:18">
      <c r="P8441" s="485"/>
      <c r="Q8441" s="485"/>
      <c r="R8441" s="485"/>
    </row>
    <row r="8442" spans="16:18">
      <c r="P8442" s="485"/>
      <c r="Q8442" s="485"/>
      <c r="R8442" s="485"/>
    </row>
    <row r="8443" spans="16:18">
      <c r="P8443" s="485"/>
      <c r="Q8443" s="485"/>
      <c r="R8443" s="485"/>
    </row>
    <row r="8444" spans="16:18">
      <c r="P8444" s="485"/>
      <c r="Q8444" s="485"/>
      <c r="R8444" s="485"/>
    </row>
    <row r="8445" spans="16:18">
      <c r="P8445" s="485"/>
      <c r="Q8445" s="485"/>
      <c r="R8445" s="485"/>
    </row>
    <row r="8446" spans="16:18">
      <c r="P8446" s="485"/>
      <c r="Q8446" s="485"/>
      <c r="R8446" s="485"/>
    </row>
    <row r="8447" spans="16:18">
      <c r="P8447" s="485"/>
      <c r="Q8447" s="485"/>
      <c r="R8447" s="485"/>
    </row>
    <row r="8448" spans="16:18">
      <c r="P8448" s="485"/>
      <c r="Q8448" s="485"/>
      <c r="R8448" s="485"/>
    </row>
    <row r="8449" spans="16:18">
      <c r="P8449" s="485"/>
      <c r="Q8449" s="485"/>
      <c r="R8449" s="485"/>
    </row>
    <row r="8450" spans="16:18">
      <c r="P8450" s="485"/>
      <c r="Q8450" s="485"/>
      <c r="R8450" s="485"/>
    </row>
    <row r="8451" spans="16:18">
      <c r="P8451" s="485"/>
      <c r="Q8451" s="485"/>
      <c r="R8451" s="485"/>
    </row>
    <row r="8452" spans="16:18">
      <c r="P8452" s="485"/>
      <c r="Q8452" s="485"/>
      <c r="R8452" s="485"/>
    </row>
    <row r="8453" spans="16:18">
      <c r="P8453" s="485"/>
      <c r="Q8453" s="485"/>
      <c r="R8453" s="485"/>
    </row>
    <row r="8454" spans="16:18">
      <c r="P8454" s="485"/>
      <c r="Q8454" s="485"/>
      <c r="R8454" s="485"/>
    </row>
    <row r="8455" spans="16:18">
      <c r="P8455" s="485"/>
      <c r="Q8455" s="485"/>
      <c r="R8455" s="485"/>
    </row>
    <row r="8456" spans="16:18">
      <c r="P8456" s="485"/>
      <c r="Q8456" s="485"/>
      <c r="R8456" s="485"/>
    </row>
    <row r="8457" spans="16:18">
      <c r="P8457" s="485"/>
      <c r="Q8457" s="485"/>
      <c r="R8457" s="485"/>
    </row>
    <row r="8458" spans="16:18">
      <c r="P8458" s="485"/>
      <c r="Q8458" s="485"/>
      <c r="R8458" s="485"/>
    </row>
    <row r="8459" spans="16:18">
      <c r="P8459" s="485"/>
      <c r="Q8459" s="485"/>
      <c r="R8459" s="485"/>
    </row>
    <row r="8460" spans="16:18">
      <c r="P8460" s="485"/>
      <c r="Q8460" s="485"/>
      <c r="R8460" s="485"/>
    </row>
    <row r="8461" spans="16:18">
      <c r="P8461" s="485"/>
      <c r="Q8461" s="485"/>
      <c r="R8461" s="485"/>
    </row>
    <row r="8462" spans="16:18">
      <c r="P8462" s="485"/>
      <c r="Q8462" s="485"/>
      <c r="R8462" s="485"/>
    </row>
    <row r="8463" spans="16:18">
      <c r="P8463" s="485"/>
      <c r="Q8463" s="485"/>
      <c r="R8463" s="485"/>
    </row>
    <row r="8464" spans="16:18">
      <c r="P8464" s="485"/>
      <c r="Q8464" s="485"/>
      <c r="R8464" s="485"/>
    </row>
    <row r="8465" spans="16:18">
      <c r="P8465" s="485"/>
      <c r="Q8465" s="485"/>
      <c r="R8465" s="485"/>
    </row>
    <row r="8466" spans="16:18">
      <c r="P8466" s="485"/>
      <c r="Q8466" s="485"/>
      <c r="R8466" s="485"/>
    </row>
    <row r="8467" spans="16:18">
      <c r="P8467" s="485"/>
      <c r="Q8467" s="485"/>
      <c r="R8467" s="485"/>
    </row>
    <row r="8468" spans="16:18">
      <c r="P8468" s="485"/>
      <c r="Q8468" s="485"/>
      <c r="R8468" s="485"/>
    </row>
    <row r="8469" spans="16:18">
      <c r="P8469" s="485"/>
      <c r="Q8469" s="485"/>
      <c r="R8469" s="485"/>
    </row>
    <row r="8470" spans="16:18">
      <c r="P8470" s="485"/>
      <c r="Q8470" s="485"/>
      <c r="R8470" s="485"/>
    </row>
    <row r="8471" spans="16:18">
      <c r="P8471" s="485"/>
      <c r="Q8471" s="485"/>
      <c r="R8471" s="485"/>
    </row>
    <row r="8472" spans="16:18">
      <c r="P8472" s="485"/>
      <c r="Q8472" s="485"/>
      <c r="R8472" s="485"/>
    </row>
    <row r="8473" spans="16:18">
      <c r="P8473" s="485"/>
      <c r="Q8473" s="485"/>
      <c r="R8473" s="485"/>
    </row>
    <row r="8474" spans="16:18">
      <c r="P8474" s="485"/>
      <c r="Q8474" s="485"/>
      <c r="R8474" s="485"/>
    </row>
    <row r="8475" spans="16:18">
      <c r="P8475" s="485"/>
      <c r="Q8475" s="485"/>
      <c r="R8475" s="485"/>
    </row>
    <row r="8476" spans="16:18">
      <c r="P8476" s="485"/>
      <c r="Q8476" s="485"/>
      <c r="R8476" s="485"/>
    </row>
    <row r="8477" spans="16:18">
      <c r="P8477" s="485"/>
      <c r="Q8477" s="485"/>
      <c r="R8477" s="485"/>
    </row>
    <row r="8478" spans="16:18">
      <c r="P8478" s="485"/>
      <c r="Q8478" s="485"/>
      <c r="R8478" s="485"/>
    </row>
    <row r="8479" spans="16:18">
      <c r="P8479" s="485"/>
      <c r="Q8479" s="485"/>
      <c r="R8479" s="485"/>
    </row>
    <row r="8480" spans="16:18">
      <c r="P8480" s="485"/>
      <c r="Q8480" s="485"/>
      <c r="R8480" s="485"/>
    </row>
    <row r="8481" spans="16:18">
      <c r="P8481" s="485"/>
      <c r="Q8481" s="485"/>
      <c r="R8481" s="485"/>
    </row>
    <row r="8482" spans="16:18">
      <c r="P8482" s="485"/>
      <c r="Q8482" s="485"/>
      <c r="R8482" s="485"/>
    </row>
    <row r="8483" spans="16:18">
      <c r="P8483" s="485"/>
      <c r="Q8483" s="485"/>
      <c r="R8483" s="485"/>
    </row>
    <row r="8484" spans="16:18">
      <c r="P8484" s="485"/>
      <c r="Q8484" s="485"/>
      <c r="R8484" s="485"/>
    </row>
    <row r="8485" spans="16:18">
      <c r="P8485" s="485"/>
      <c r="Q8485" s="485"/>
      <c r="R8485" s="485"/>
    </row>
    <row r="8486" spans="16:18">
      <c r="P8486" s="485"/>
      <c r="Q8486" s="485"/>
      <c r="R8486" s="485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 filterMode="1"/>
  <dimension ref="A1:AA5"/>
  <sheetViews>
    <sheetView zoomScale="80" zoomScaleNormal="80" workbookViewId="0">
      <pane ySplit="5" topLeftCell="A6" activePane="bottomLeft" state="frozen"/>
      <selection pane="bottomLeft" activeCell="Q31" sqref="Q31"/>
    </sheetView>
  </sheetViews>
  <sheetFormatPr defaultRowHeight="12.75"/>
  <cols>
    <col min="1" max="1" width="18.7109375" style="486" customWidth="1"/>
    <col min="2" max="2" width="48" style="486" customWidth="1"/>
    <col min="3" max="3" width="8.140625" style="486" customWidth="1"/>
    <col min="4" max="4" width="6.140625" style="486" customWidth="1"/>
    <col min="5" max="5" width="6.42578125" style="486" customWidth="1"/>
    <col min="6" max="6" width="7.28515625" style="486" customWidth="1"/>
    <col min="7" max="7" width="5.85546875" style="486" customWidth="1"/>
    <col min="8" max="8" width="6.140625" style="486" customWidth="1"/>
    <col min="9" max="9" width="6.5703125" style="486" customWidth="1"/>
    <col min="10" max="10" width="6.7109375" style="486" customWidth="1"/>
    <col min="11" max="11" width="6.42578125" style="486" customWidth="1"/>
    <col min="12" max="12" width="7.7109375" style="486" customWidth="1"/>
    <col min="13" max="13" width="6.5703125" style="486" customWidth="1"/>
    <col min="14" max="14" width="5.85546875" style="486" customWidth="1"/>
    <col min="15" max="15" width="6.5703125" style="486" customWidth="1"/>
    <col min="16" max="16" width="8.140625" style="486" customWidth="1"/>
    <col min="17" max="17" width="7.5703125" style="486" customWidth="1"/>
    <col min="18" max="18" width="29.42578125" style="486" customWidth="1"/>
    <col min="19" max="19" width="8" style="486" customWidth="1"/>
    <col min="20" max="20" width="11.5703125" style="486" customWidth="1"/>
    <col min="21" max="21" width="18.42578125" style="486" customWidth="1"/>
    <col min="22" max="22" width="9.5703125" style="486" customWidth="1"/>
    <col min="23" max="23" width="15.28515625" style="486" customWidth="1"/>
    <col min="24" max="24" width="14.5703125" style="487" customWidth="1"/>
    <col min="25" max="25" width="14.28515625" style="487" customWidth="1"/>
    <col min="26" max="26" width="17.7109375" style="486" customWidth="1"/>
    <col min="27" max="27" width="18.140625" customWidth="1"/>
  </cols>
  <sheetData>
    <row r="1" spans="1:27" ht="15.75" customHeight="1"/>
    <row r="2" spans="1:27" ht="15" customHeight="1"/>
    <row r="3" spans="1:27" ht="16.5" customHeight="1"/>
    <row r="4" spans="1:27" ht="15" customHeight="1">
      <c r="A4" s="506" t="s">
        <v>486</v>
      </c>
      <c r="B4" s="509" t="s">
        <v>472</v>
      </c>
      <c r="C4" s="511" t="s">
        <v>490</v>
      </c>
      <c r="D4" s="509" t="s">
        <v>473</v>
      </c>
      <c r="E4" s="509"/>
      <c r="F4" s="509"/>
      <c r="G4" s="509"/>
      <c r="H4" s="509"/>
      <c r="I4" s="509"/>
      <c r="J4" s="509"/>
      <c r="K4" s="508" t="s">
        <v>474</v>
      </c>
      <c r="L4" s="508"/>
      <c r="M4" s="508"/>
      <c r="N4" s="508"/>
      <c r="O4" s="508"/>
      <c r="P4" s="508"/>
      <c r="Q4" s="508"/>
      <c r="R4" s="508" t="s">
        <v>475</v>
      </c>
      <c r="S4" s="508"/>
      <c r="T4" s="508"/>
      <c r="U4" s="508"/>
      <c r="V4" s="508"/>
      <c r="W4" s="508"/>
      <c r="X4" s="508"/>
      <c r="Y4" s="508"/>
      <c r="Z4" s="506" t="s">
        <v>493</v>
      </c>
      <c r="AA4" s="506"/>
    </row>
    <row r="5" spans="1:27" s="438" customFormat="1" ht="36.75" customHeight="1">
      <c r="A5" s="507"/>
      <c r="B5" s="510"/>
      <c r="C5" s="512"/>
      <c r="D5" s="488" t="s">
        <v>489</v>
      </c>
      <c r="E5" s="488" t="s">
        <v>487</v>
      </c>
      <c r="F5" s="488" t="s">
        <v>476</v>
      </c>
      <c r="G5" s="488" t="s">
        <v>1</v>
      </c>
      <c r="H5" s="488" t="s">
        <v>488</v>
      </c>
      <c r="I5" s="488" t="s">
        <v>491</v>
      </c>
      <c r="J5" s="488" t="s">
        <v>477</v>
      </c>
      <c r="K5" s="488" t="s">
        <v>489</v>
      </c>
      <c r="L5" s="488" t="s">
        <v>487</v>
      </c>
      <c r="M5" s="488" t="s">
        <v>476</v>
      </c>
      <c r="N5" s="488" t="s">
        <v>1</v>
      </c>
      <c r="O5" s="488" t="s">
        <v>488</v>
      </c>
      <c r="P5" s="488" t="s">
        <v>491</v>
      </c>
      <c r="Q5" s="488" t="s">
        <v>477</v>
      </c>
      <c r="R5" s="488" t="s">
        <v>492</v>
      </c>
      <c r="S5" s="488" t="s">
        <v>27</v>
      </c>
      <c r="T5" s="488" t="s">
        <v>478</v>
      </c>
      <c r="U5" s="488" t="s">
        <v>479</v>
      </c>
      <c r="V5" s="488" t="s">
        <v>480</v>
      </c>
      <c r="W5" s="488" t="s">
        <v>481</v>
      </c>
      <c r="X5" s="489" t="s">
        <v>482</v>
      </c>
      <c r="Y5" s="489" t="s">
        <v>483</v>
      </c>
      <c r="Z5" s="488" t="s">
        <v>495</v>
      </c>
      <c r="AA5" s="490" t="s">
        <v>494</v>
      </c>
    </row>
  </sheetData>
  <autoFilter ref="D5:Y5">
    <filterColumn colId="15">
      <filters blank="1">
        <filter val="AUDJPY"/>
        <filter val="AUDNZD"/>
        <filter val="CADCHF"/>
        <filter val="CHFJPY"/>
        <filter val="EURCHF"/>
        <filter val="EURJPY"/>
        <filter val="GBPUSD"/>
        <filter val="NZDCHF"/>
      </filters>
    </filterColumn>
  </autoFilter>
  <mergeCells count="7">
    <mergeCell ref="Z4:AA4"/>
    <mergeCell ref="A4:A5"/>
    <mergeCell ref="R4:Y4"/>
    <mergeCell ref="K4:Q4"/>
    <mergeCell ref="D4:J4"/>
    <mergeCell ref="B4:B5"/>
    <mergeCell ref="C4:C5"/>
  </mergeCell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CB80"/>
  <sheetViews>
    <sheetView tabSelected="1" zoomScale="70" zoomScaleNormal="70" workbookViewId="0">
      <pane xSplit="1" ySplit="18" topLeftCell="B43" activePane="bottomRight" state="frozen"/>
      <selection pane="topRight" activeCell="B1" sqref="B1"/>
      <selection pane="bottomLeft" activeCell="A16" sqref="A16"/>
      <selection pane="bottomRight" activeCell="O9" sqref="O9"/>
    </sheetView>
  </sheetViews>
  <sheetFormatPr defaultRowHeight="12.75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6" bestFit="1" customWidth="1"/>
    <col min="37" max="37" width="6.140625" style="416" bestFit="1" customWidth="1"/>
    <col min="38" max="38" width="8.140625" style="416" bestFit="1" customWidth="1"/>
    <col min="39" max="39" width="6.85546875" style="416" customWidth="1"/>
    <col min="40" max="40" width="7.42578125" style="416" customWidth="1"/>
    <col min="41" max="41" width="8.85546875" style="416" customWidth="1"/>
    <col min="42" max="42" width="13.140625" style="416" customWidth="1"/>
    <col min="43" max="43" width="13.28515625" style="416" customWidth="1"/>
    <col min="44" max="44" width="11.42578125" style="416" bestFit="1" customWidth="1"/>
    <col min="45" max="45" width="7.140625" style="416" bestFit="1" customWidth="1"/>
    <col min="46" max="46" width="10.85546875" style="416" customWidth="1"/>
    <col min="47" max="47" width="8" style="416" bestFit="1" customWidth="1"/>
    <col min="48" max="48" width="7.28515625" style="416" customWidth="1"/>
    <col min="49" max="49" width="7" style="416" customWidth="1"/>
    <col min="50" max="50" width="8" style="416" bestFit="1" customWidth="1"/>
    <col min="51" max="51" width="7.7109375" style="416" customWidth="1"/>
    <col min="52" max="52" width="7.5703125" style="416" customWidth="1"/>
    <col min="53" max="53" width="7.28515625" style="416" customWidth="1"/>
    <col min="54" max="54" width="7.5703125" style="416" customWidth="1"/>
    <col min="55" max="55" width="8" style="416" bestFit="1" customWidth="1"/>
    <col min="56" max="56" width="7.5703125" style="416" customWidth="1"/>
    <col min="57" max="57" width="5.7109375" style="416" customWidth="1"/>
    <col min="58" max="58" width="8" style="416" bestFit="1" customWidth="1"/>
    <col min="59" max="59" width="5.140625" style="416" bestFit="1" customWidth="1"/>
    <col min="60" max="60" width="8" style="416" bestFit="1" customWidth="1"/>
    <col min="61" max="62" width="8.7109375" style="416" customWidth="1"/>
    <col min="63" max="63" width="8.28515625" style="416" customWidth="1"/>
    <col min="64" max="64" width="9.7109375" style="416" customWidth="1"/>
    <col min="65" max="65" width="8" style="416" bestFit="1" customWidth="1"/>
    <col min="66" max="66" width="5.5703125" customWidth="1"/>
    <col min="68" max="68" width="17.42578125" bestFit="1" customWidth="1"/>
    <col min="69" max="70" width="11.42578125" customWidth="1"/>
    <col min="71" max="71" width="7.42578125" customWidth="1"/>
    <col min="74" max="74" width="17.42578125" bestFit="1" customWidth="1"/>
    <col min="75" max="75" width="17.42578125" customWidth="1"/>
    <col min="76" max="79" width="16" customWidth="1"/>
    <col min="80" max="80" width="11.42578125" customWidth="1"/>
    <col min="81" max="83" width="16" bestFit="1" customWidth="1"/>
    <col min="84" max="85" width="16" customWidth="1"/>
    <col min="86" max="86" width="11.42578125" customWidth="1"/>
    <col min="87" max="87" width="16" bestFit="1" customWidth="1"/>
    <col min="88" max="88" width="16" customWidth="1"/>
    <col min="89" max="90" width="11.42578125" customWidth="1"/>
    <col min="91" max="92" width="16" bestFit="1" customWidth="1"/>
    <col min="93" max="93" width="11.42578125" bestFit="1" customWidth="1"/>
  </cols>
  <sheetData>
    <row r="1" spans="1:67">
      <c r="B1" s="306"/>
      <c r="D1" s="263"/>
      <c r="F1" s="306"/>
      <c r="H1" s="264"/>
      <c r="I1" s="277" t="s">
        <v>85</v>
      </c>
      <c r="J1" s="262" t="str">
        <f>IF(K$1=0,"LastOrder",IF(K$1=1,"MinOrder","ОШИБКА"))</f>
        <v>LastOrder</v>
      </c>
      <c r="K1" s="278">
        <v>0</v>
      </c>
      <c r="L1" s="158"/>
      <c r="P1" s="125"/>
      <c r="V1" s="384"/>
      <c r="Y1" s="158"/>
      <c r="AE1" s="384"/>
      <c r="AH1" s="395"/>
    </row>
    <row r="2" spans="1:67" ht="18">
      <c r="A2" s="96" t="s">
        <v>21</v>
      </c>
      <c r="B2" s="246" t="str">
        <f>IF(C$2&lt;=0,"д.б. &gt;0","")</f>
        <v/>
      </c>
      <c r="C2" s="144">
        <v>11</v>
      </c>
      <c r="D2" s="83"/>
      <c r="E2" s="96" t="s">
        <v>12</v>
      </c>
      <c r="F2" s="246" t="str">
        <f>IF(G$2&lt;2,"д.б. &gt;1","")</f>
        <v/>
      </c>
      <c r="G2" s="144">
        <v>20</v>
      </c>
      <c r="H2" s="84"/>
      <c r="I2" s="96" t="s">
        <v>0</v>
      </c>
      <c r="J2" s="247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67</v>
      </c>
      <c r="Q2" s="215"/>
      <c r="R2" s="114"/>
      <c r="S2" s="114"/>
      <c r="T2" s="114"/>
      <c r="U2" s="114"/>
      <c r="V2" s="384"/>
      <c r="Y2" s="158"/>
      <c r="AE2" s="384"/>
      <c r="AH2" s="395"/>
      <c r="AN2" s="477" t="s">
        <v>624</v>
      </c>
    </row>
    <row r="3" spans="1:67" ht="15">
      <c r="A3" s="96"/>
      <c r="B3" s="246"/>
      <c r="C3" s="326"/>
      <c r="D3" s="30"/>
      <c r="E3" s="96"/>
      <c r="F3" s="246"/>
      <c r="G3" s="325"/>
      <c r="H3" s="31"/>
      <c r="I3" s="96" t="s">
        <v>1</v>
      </c>
      <c r="J3" s="247" t="str">
        <f>IF(K$3&lt;0,"д.б. &gt;0","")</f>
        <v/>
      </c>
      <c r="K3" s="148">
        <v>1</v>
      </c>
      <c r="L3" s="115"/>
      <c r="M3" s="114" t="s">
        <v>28</v>
      </c>
      <c r="N3" s="114"/>
      <c r="O3" s="151">
        <v>5</v>
      </c>
      <c r="Q3" s="216"/>
      <c r="R3" s="114"/>
      <c r="S3" s="114"/>
      <c r="T3" s="114"/>
      <c r="U3" s="114"/>
      <c r="V3" s="384"/>
      <c r="Y3" s="158"/>
      <c r="AE3" s="384"/>
      <c r="AH3" s="395"/>
    </row>
    <row r="4" spans="1:67" ht="15">
      <c r="A4" s="96"/>
      <c r="B4" s="246"/>
      <c r="C4" s="326"/>
      <c r="D4" s="30"/>
      <c r="E4" s="96"/>
      <c r="F4" s="246"/>
      <c r="G4" s="326"/>
      <c r="H4" s="31"/>
      <c r="I4" s="96" t="s">
        <v>6</v>
      </c>
      <c r="J4" s="247" t="str">
        <f>IF(K$4&lt;2,"д.б. &gt;1","")</f>
        <v/>
      </c>
      <c r="K4" s="144">
        <v>5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4"/>
      <c r="Y4" s="158"/>
      <c r="AE4" s="384"/>
      <c r="AH4" s="395"/>
      <c r="AN4" s="530" t="s">
        <v>625</v>
      </c>
      <c r="AO4" s="530"/>
      <c r="AP4" s="530"/>
      <c r="AQ4" s="530"/>
      <c r="AR4" s="530"/>
      <c r="AS4" s="530"/>
      <c r="AT4" s="530"/>
      <c r="AU4" s="530"/>
      <c r="AV4" s="530"/>
      <c r="AW4" s="530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>
      <c r="A5" s="97"/>
      <c r="B5" s="246"/>
      <c r="C5" s="375"/>
      <c r="D5" s="36"/>
      <c r="E5" s="97"/>
      <c r="F5" s="246"/>
      <c r="G5" s="327"/>
      <c r="H5" s="37"/>
      <c r="I5" s="97"/>
      <c r="J5" s="247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4"/>
      <c r="Y5" s="158"/>
      <c r="AE5" s="384"/>
      <c r="AH5" s="395"/>
      <c r="AN5" s="530"/>
      <c r="AO5" s="530"/>
      <c r="AP5" s="530"/>
      <c r="AQ5" s="530"/>
      <c r="AR5" s="530"/>
      <c r="AS5" s="530"/>
      <c r="AT5" s="530"/>
      <c r="AU5" s="530"/>
      <c r="AV5" s="530"/>
      <c r="AW5" s="530"/>
      <c r="AZ5"/>
      <c r="BB5"/>
      <c r="BC5"/>
      <c r="BD5"/>
      <c r="BE5"/>
      <c r="BF5"/>
      <c r="BG5"/>
      <c r="BH5"/>
      <c r="BI5"/>
      <c r="BJ5"/>
      <c r="BK5"/>
      <c r="BL5"/>
      <c r="BM5"/>
      <c r="BO5" s="516">
        <v>1</v>
      </c>
    </row>
    <row r="6" spans="1:67" ht="15">
      <c r="A6" s="254" t="s">
        <v>22</v>
      </c>
      <c r="B6" s="246"/>
      <c r="C6" s="146">
        <v>2</v>
      </c>
      <c r="D6" s="40"/>
      <c r="E6" s="254" t="s">
        <v>13</v>
      </c>
      <c r="F6" s="246" t="str">
        <f>IF(G$6&lt;0,"д.б. &gt;=0","")</f>
        <v/>
      </c>
      <c r="G6" s="146">
        <v>0</v>
      </c>
      <c r="H6" s="41"/>
      <c r="I6" s="254" t="s">
        <v>2</v>
      </c>
      <c r="J6" s="247" t="str">
        <f>IF(K$6&lt;0,"д.б. &gt;=0","")</f>
        <v/>
      </c>
      <c r="K6" s="147">
        <v>0</v>
      </c>
      <c r="L6" s="135"/>
      <c r="M6" s="136" t="s">
        <v>36</v>
      </c>
      <c r="N6" s="136"/>
      <c r="O6" s="152">
        <v>10</v>
      </c>
      <c r="Q6" s="219"/>
      <c r="R6" s="114"/>
      <c r="S6" s="114"/>
      <c r="T6" s="114"/>
      <c r="U6" s="114"/>
      <c r="V6" s="384"/>
      <c r="Y6" s="158"/>
      <c r="AE6" s="384"/>
      <c r="AH6" s="395"/>
      <c r="AN6" s="476"/>
      <c r="AO6" s="478"/>
      <c r="AP6" s="478"/>
      <c r="AQ6" s="478"/>
      <c r="AR6" s="478"/>
      <c r="AS6" s="478"/>
      <c r="AT6" s="478"/>
      <c r="AZ6"/>
      <c r="BB6"/>
      <c r="BC6"/>
      <c r="BD6"/>
      <c r="BE6"/>
      <c r="BF6"/>
      <c r="BG6"/>
      <c r="BH6"/>
      <c r="BI6"/>
      <c r="BJ6"/>
      <c r="BK6"/>
      <c r="BL6"/>
      <c r="BM6"/>
      <c r="BO6" s="516"/>
    </row>
    <row r="7" spans="1:67" ht="15">
      <c r="A7" s="254" t="s">
        <v>23</v>
      </c>
      <c r="B7" s="246"/>
      <c r="C7" s="145">
        <v>9</v>
      </c>
      <c r="D7" s="93"/>
      <c r="E7" s="254" t="s">
        <v>14</v>
      </c>
      <c r="F7" s="314"/>
      <c r="G7" s="145">
        <v>0</v>
      </c>
      <c r="H7" s="94"/>
      <c r="I7" s="254" t="s">
        <v>3</v>
      </c>
      <c r="J7" s="247" t="str">
        <f>IF(AND(K$6=0,K$7&lt;&gt;0),"д.б. =0","")</f>
        <v/>
      </c>
      <c r="K7" s="143">
        <v>0</v>
      </c>
      <c r="L7" s="135"/>
      <c r="M7" s="136" t="s">
        <v>35</v>
      </c>
      <c r="N7" s="136"/>
      <c r="O7" s="153">
        <v>225</v>
      </c>
      <c r="Q7" s="219"/>
      <c r="R7" s="114"/>
      <c r="S7" s="114"/>
      <c r="T7" s="114"/>
      <c r="U7" s="114"/>
      <c r="V7" s="384"/>
      <c r="Y7" s="158"/>
      <c r="AE7" s="384"/>
      <c r="AH7" s="395"/>
      <c r="AN7" s="476" t="s">
        <v>606</v>
      </c>
      <c r="AO7" s="478"/>
      <c r="AP7" s="478"/>
      <c r="AQ7" s="476" t="s">
        <v>627</v>
      </c>
      <c r="AR7" s="476"/>
      <c r="AS7" s="476" t="s">
        <v>628</v>
      </c>
      <c r="AT7" s="478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>
      <c r="A8" s="254"/>
      <c r="B8" s="245" t="str">
        <f>IF(OR(C$6=1,C$6&lt;0,C$9=1,C$9&lt;0,C$12=1,C$12&lt;0,AND(C$6&gt;1,C$9&gt;1,C$6&gt;=C$9),AND(C$6&gt;1,C$12&gt;1,C$6&gt;=C$12),AND(C$9&gt;1,C$12&gt;1,C$9&gt;=C$12)),"ОШИБКА в № колен","")</f>
        <v/>
      </c>
      <c r="C8" s="376"/>
      <c r="D8" s="40"/>
      <c r="E8" s="254"/>
      <c r="F8" s="245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7"/>
      <c r="H8" s="41"/>
      <c r="I8" s="254"/>
      <c r="J8" s="250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7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4"/>
      <c r="Y8" s="158"/>
      <c r="AE8" s="384"/>
      <c r="AH8" s="395"/>
      <c r="AL8" s="427"/>
      <c r="AN8" s="478"/>
      <c r="AO8" s="478"/>
      <c r="AP8" s="478"/>
      <c r="AQ8" s="478"/>
      <c r="AR8" s="478"/>
      <c r="AS8" s="478"/>
      <c r="AT8" s="478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>
      <c r="A9" s="286" t="s">
        <v>87</v>
      </c>
      <c r="B9" s="246"/>
      <c r="C9" s="287">
        <v>3</v>
      </c>
      <c r="D9" s="289"/>
      <c r="E9" s="286" t="s">
        <v>15</v>
      </c>
      <c r="F9" s="314"/>
      <c r="G9" s="287">
        <v>0</v>
      </c>
      <c r="H9" s="291"/>
      <c r="I9" s="286" t="s">
        <v>4</v>
      </c>
      <c r="J9" s="247" t="str">
        <f>IF(K$9&lt;0,"д.б. &gt;=0","")</f>
        <v/>
      </c>
      <c r="K9" s="292">
        <v>0</v>
      </c>
      <c r="L9" s="293"/>
      <c r="M9" s="290"/>
      <c r="N9" s="290"/>
      <c r="O9" s="294"/>
      <c r="Q9" s="221"/>
      <c r="R9" s="114"/>
      <c r="S9" s="114"/>
      <c r="T9" s="114"/>
      <c r="U9" s="114"/>
      <c r="V9" s="384"/>
      <c r="Y9" s="158"/>
      <c r="AE9" s="384"/>
      <c r="AH9" s="395"/>
      <c r="AN9" s="476" t="s">
        <v>478</v>
      </c>
      <c r="AO9" s="478"/>
      <c r="AP9" s="478"/>
      <c r="AQ9" s="479">
        <v>50</v>
      </c>
      <c r="AR9" s="478"/>
      <c r="AS9" s="478"/>
      <c r="AT9" s="478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>
      <c r="A10" s="286" t="s">
        <v>88</v>
      </c>
      <c r="B10" s="246"/>
      <c r="C10" s="288">
        <v>10</v>
      </c>
      <c r="D10" s="295"/>
      <c r="E10" s="286" t="s">
        <v>16</v>
      </c>
      <c r="F10" s="314"/>
      <c r="G10" s="288">
        <v>0</v>
      </c>
      <c r="H10" s="296"/>
      <c r="I10" s="286" t="s">
        <v>5</v>
      </c>
      <c r="J10" s="247" t="str">
        <f>IF(AND(K$9=0,K$10&lt;&gt;0),"д.б. =0","")</f>
        <v/>
      </c>
      <c r="K10" s="297">
        <v>0</v>
      </c>
      <c r="L10" s="293"/>
      <c r="M10" s="298" t="s">
        <v>38</v>
      </c>
      <c r="N10" s="298"/>
      <c r="O10" s="299">
        <v>33</v>
      </c>
      <c r="Q10" s="222"/>
      <c r="R10" s="114"/>
      <c r="S10" s="114"/>
      <c r="T10" s="114"/>
      <c r="U10" s="114"/>
      <c r="V10" s="384"/>
      <c r="Y10" s="158"/>
      <c r="AE10" s="384"/>
      <c r="AH10" s="395"/>
      <c r="AL10" s="427"/>
      <c r="AN10" s="476"/>
      <c r="AO10" s="478"/>
      <c r="AP10" s="478"/>
      <c r="AQ10" s="476"/>
      <c r="AR10" s="478"/>
      <c r="AS10" s="478"/>
      <c r="AT10" s="478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>
      <c r="A11" s="286"/>
      <c r="B11" s="246"/>
      <c r="C11" s="378"/>
      <c r="D11" s="295"/>
      <c r="E11" s="286"/>
      <c r="F11" s="314"/>
      <c r="G11" s="378"/>
      <c r="H11" s="296"/>
      <c r="I11" s="286"/>
      <c r="J11" s="247"/>
      <c r="K11" s="379"/>
      <c r="L11" s="293"/>
      <c r="M11" s="298"/>
      <c r="N11" s="298"/>
      <c r="O11" s="380"/>
      <c r="Q11" s="222"/>
      <c r="R11" s="114"/>
      <c r="S11" s="114"/>
      <c r="T11" s="114"/>
      <c r="U11" s="114"/>
      <c r="V11" s="384"/>
      <c r="Y11" s="158"/>
      <c r="AE11" s="384"/>
      <c r="AH11" s="395"/>
      <c r="AL11" s="427"/>
      <c r="AN11" s="476" t="s">
        <v>480</v>
      </c>
      <c r="AO11" s="478"/>
      <c r="AP11" s="478"/>
      <c r="AQ11" s="479">
        <v>57.68</v>
      </c>
      <c r="AR11" s="478"/>
      <c r="AS11" s="478"/>
      <c r="AT11" s="478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>
      <c r="A12" s="279" t="s">
        <v>24</v>
      </c>
      <c r="B12" s="246"/>
      <c r="C12" s="280">
        <v>0</v>
      </c>
      <c r="D12" s="295"/>
      <c r="E12" s="279" t="s">
        <v>90</v>
      </c>
      <c r="F12" s="247" t="str">
        <f>IF(G$12&lt;0,"д.б. &gt;=0","")</f>
        <v/>
      </c>
      <c r="G12" s="315">
        <v>0</v>
      </c>
      <c r="H12" s="243"/>
      <c r="I12" s="279" t="s">
        <v>92</v>
      </c>
      <c r="J12" s="247" t="str">
        <f>IF(K$12&lt;0,"д.б. &gt;=0","")</f>
        <v/>
      </c>
      <c r="K12" s="318">
        <v>0</v>
      </c>
      <c r="L12" s="293"/>
      <c r="M12" s="298"/>
      <c r="N12" s="298"/>
      <c r="O12" s="380"/>
      <c r="Q12" s="222"/>
      <c r="R12" s="114"/>
      <c r="S12" s="114"/>
      <c r="T12" s="114"/>
      <c r="U12" s="114"/>
      <c r="V12" s="384"/>
      <c r="Y12" s="158"/>
      <c r="AE12" s="384"/>
      <c r="AH12" s="395"/>
      <c r="AN12" s="476"/>
      <c r="AO12" s="478"/>
      <c r="AP12" s="478"/>
      <c r="AQ12" s="476"/>
      <c r="AR12" s="478"/>
      <c r="AS12" s="478"/>
      <c r="AT12" s="478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>
      <c r="A13" s="279" t="s">
        <v>25</v>
      </c>
      <c r="B13" s="246"/>
      <c r="C13" s="240">
        <v>0</v>
      </c>
      <c r="D13" s="295"/>
      <c r="E13" s="279" t="s">
        <v>91</v>
      </c>
      <c r="F13" s="247" t="str">
        <f>IF(AND(G$12=0,G$13&lt;&gt;0),"д.б. =0","")</f>
        <v/>
      </c>
      <c r="G13" s="240">
        <v>0</v>
      </c>
      <c r="H13" s="243"/>
      <c r="I13" s="279" t="s">
        <v>93</v>
      </c>
      <c r="J13" s="247" t="str">
        <f>IF(AND(K$12=0,K$13&lt;&gt;0),"д.б. =0","")</f>
        <v/>
      </c>
      <c r="K13" s="316">
        <v>0</v>
      </c>
      <c r="L13" s="293"/>
      <c r="M13" s="298"/>
      <c r="N13" s="298"/>
      <c r="O13" s="380"/>
      <c r="Q13" s="222"/>
      <c r="R13" s="114"/>
      <c r="S13" s="114"/>
      <c r="T13" s="114"/>
      <c r="U13" s="114"/>
      <c r="V13" s="384"/>
      <c r="Y13" s="158"/>
      <c r="AE13" s="384"/>
      <c r="AH13" s="395"/>
      <c r="AN13" s="476" t="s">
        <v>481</v>
      </c>
      <c r="AO13" s="478"/>
      <c r="AP13" s="478"/>
      <c r="AQ13" s="476" t="s">
        <v>629</v>
      </c>
      <c r="AR13" s="478"/>
      <c r="AS13" s="478"/>
      <c r="AT13" s="478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>
      <c r="A14" s="139"/>
      <c r="B14" s="246"/>
      <c r="C14" s="381"/>
      <c r="D14" s="141"/>
      <c r="E14" s="139"/>
      <c r="F14" s="246"/>
      <c r="G14" s="381"/>
      <c r="H14" s="142"/>
      <c r="I14" s="139"/>
      <c r="J14" s="247"/>
      <c r="K14" s="382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4"/>
      <c r="Y14" s="158"/>
      <c r="AE14" s="384"/>
      <c r="AH14" s="395"/>
      <c r="AJ14" s="442" t="s">
        <v>67</v>
      </c>
      <c r="AN14" s="476"/>
      <c r="AO14" s="478"/>
      <c r="AP14" s="478"/>
      <c r="AQ14" s="476"/>
      <c r="AR14" s="478"/>
      <c r="AS14" s="478"/>
      <c r="AT14" s="478"/>
      <c r="AV14" s="452"/>
      <c r="BO14" s="229"/>
    </row>
    <row r="15" spans="1:67" ht="15">
      <c r="D15" s="241"/>
      <c r="E15" s="96" t="s">
        <v>82</v>
      </c>
      <c r="F15" s="246" t="str">
        <f>IF(G$15&lt;0,"д.б. &gt;=0","")</f>
        <v/>
      </c>
      <c r="G15" s="240">
        <v>0</v>
      </c>
      <c r="H15" s="243"/>
      <c r="I15" s="96" t="s">
        <v>83</v>
      </c>
      <c r="J15" s="247" t="str">
        <f>IF(K$15&lt;0,"д.б. &gt;=0","")</f>
        <v/>
      </c>
      <c r="K15" s="261">
        <v>0</v>
      </c>
      <c r="L15" s="244"/>
      <c r="M15" s="513" t="s">
        <v>626</v>
      </c>
      <c r="N15" s="513"/>
      <c r="O15" s="513"/>
      <c r="P15" s="513"/>
      <c r="Q15" s="513"/>
      <c r="R15" s="513"/>
      <c r="S15" s="513"/>
      <c r="T15" s="513"/>
      <c r="U15" s="513"/>
      <c r="V15" s="384"/>
      <c r="Y15" s="158"/>
      <c r="AE15" s="384"/>
      <c r="AH15" s="395"/>
      <c r="AL15" s="427"/>
      <c r="AN15" s="476" t="s">
        <v>630</v>
      </c>
      <c r="AO15" s="478"/>
      <c r="AP15" s="478"/>
      <c r="AQ15" s="480">
        <v>0.13259770114942529</v>
      </c>
      <c r="AR15" s="478"/>
      <c r="AS15" s="478" t="s">
        <v>631</v>
      </c>
      <c r="AT15" s="480">
        <v>1.6480000000000001</v>
      </c>
      <c r="BO15" s="229"/>
    </row>
    <row r="16" spans="1:67" ht="15">
      <c r="A16" s="481" t="s">
        <v>224</v>
      </c>
      <c r="B16" s="482"/>
      <c r="C16" s="483">
        <v>5</v>
      </c>
      <c r="D16" s="241"/>
      <c r="E16" s="96"/>
      <c r="F16" s="242"/>
      <c r="G16" s="383"/>
      <c r="H16" s="243"/>
      <c r="I16" s="98" t="s">
        <v>86</v>
      </c>
      <c r="J16" s="247" t="str">
        <f>IF(K$16&lt;0,"д.б. &gt;=0","")</f>
        <v/>
      </c>
      <c r="K16" s="260">
        <v>0</v>
      </c>
      <c r="L16" s="244"/>
      <c r="M16" s="513"/>
      <c r="N16" s="513"/>
      <c r="O16" s="513"/>
      <c r="P16" s="513"/>
      <c r="Q16" s="513"/>
      <c r="R16" s="513"/>
      <c r="S16" s="513"/>
      <c r="T16" s="513"/>
      <c r="U16" s="513"/>
      <c r="V16" s="384"/>
      <c r="Y16" s="158"/>
      <c r="AE16" s="384"/>
      <c r="AH16" s="395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5"/>
      <c r="W17" s="114"/>
      <c r="X17" s="114"/>
      <c r="Y17" s="115"/>
      <c r="Z17" s="114"/>
      <c r="AA17" s="114"/>
      <c r="AB17" s="114"/>
      <c r="AC17" s="114"/>
      <c r="AD17" s="114"/>
      <c r="AE17" s="385"/>
      <c r="AF17" s="114"/>
      <c r="AG17" s="114"/>
      <c r="AH17" s="395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23" t="s">
        <v>89</v>
      </c>
      <c r="N18" s="524"/>
      <c r="O18" s="133" t="s">
        <v>26</v>
      </c>
      <c r="P18" s="525" t="s">
        <v>81</v>
      </c>
      <c r="Q18" s="526"/>
      <c r="R18" s="521" t="s">
        <v>31</v>
      </c>
      <c r="S18" s="522"/>
      <c r="T18" s="517" t="s">
        <v>34</v>
      </c>
      <c r="U18" s="518"/>
      <c r="V18" s="386"/>
      <c r="W18" s="389" t="s">
        <v>39</v>
      </c>
      <c r="X18" s="339" t="s">
        <v>94</v>
      </c>
      <c r="Y18" s="342"/>
      <c r="Z18" s="343" t="s">
        <v>62</v>
      </c>
      <c r="AA18" s="344" t="s">
        <v>40</v>
      </c>
      <c r="AB18" s="519" t="s">
        <v>48</v>
      </c>
      <c r="AC18" s="520"/>
      <c r="AD18" s="345" t="s">
        <v>49</v>
      </c>
      <c r="AE18" s="387"/>
      <c r="AF18" s="340" t="s">
        <v>42</v>
      </c>
      <c r="AG18" s="341" t="s">
        <v>41</v>
      </c>
      <c r="AH18" s="395"/>
      <c r="AI18" s="396" t="s">
        <v>49</v>
      </c>
      <c r="AJ18" s="527" t="s">
        <v>99</v>
      </c>
      <c r="AK18" s="528"/>
      <c r="AL18" s="529"/>
      <c r="AM18" s="527" t="s">
        <v>100</v>
      </c>
      <c r="AN18" s="528"/>
      <c r="AO18" s="529"/>
      <c r="AP18" s="527" t="s">
        <v>101</v>
      </c>
      <c r="AQ18" s="528"/>
      <c r="AR18" s="529"/>
      <c r="AS18" s="527" t="s">
        <v>102</v>
      </c>
      <c r="AT18" s="528"/>
      <c r="AU18" s="529"/>
      <c r="AV18" s="527" t="s">
        <v>103</v>
      </c>
      <c r="AW18" s="528"/>
      <c r="AX18" s="529"/>
      <c r="AY18" s="527" t="s">
        <v>104</v>
      </c>
      <c r="AZ18" s="529"/>
      <c r="BA18" s="527" t="s">
        <v>105</v>
      </c>
      <c r="BB18" s="528"/>
      <c r="BC18" s="529"/>
      <c r="BD18" s="527" t="s">
        <v>106</v>
      </c>
      <c r="BE18" s="529"/>
      <c r="BF18" s="527" t="s">
        <v>107</v>
      </c>
      <c r="BG18" s="528"/>
      <c r="BH18" s="529"/>
      <c r="BI18" s="527" t="s">
        <v>108</v>
      </c>
      <c r="BJ18" s="529"/>
      <c r="BK18" s="527" t="s">
        <v>109</v>
      </c>
      <c r="BL18" s="528"/>
      <c r="BM18" s="529"/>
      <c r="BN18" s="134"/>
      <c r="BO18" s="230"/>
    </row>
    <row r="19" spans="1:67" ht="15.75" thickBot="1">
      <c r="A19" s="66"/>
      <c r="B19" s="304"/>
      <c r="C19" s="305"/>
      <c r="D19" s="70"/>
      <c r="E19" s="67"/>
      <c r="F19" s="68"/>
      <c r="G19" s="69"/>
      <c r="H19" s="72"/>
      <c r="I19" s="67"/>
      <c r="J19" s="68"/>
      <c r="K19" s="69"/>
      <c r="L19" s="157"/>
      <c r="M19" s="309" t="s">
        <v>79</v>
      </c>
      <c r="N19" s="310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5"/>
      <c r="W19" s="346"/>
      <c r="X19" s="116"/>
      <c r="Y19" s="115"/>
      <c r="Z19" s="346"/>
      <c r="AA19" s="116"/>
      <c r="AB19" s="347" t="s">
        <v>43</v>
      </c>
      <c r="AC19" s="348" t="s">
        <v>44</v>
      </c>
      <c r="AD19" s="349"/>
      <c r="AE19" s="385"/>
      <c r="AF19" s="347"/>
      <c r="AG19" s="348"/>
      <c r="AH19" s="395"/>
      <c r="AI19" s="397"/>
      <c r="AJ19" s="473" t="s">
        <v>98</v>
      </c>
      <c r="AK19" s="474" t="s">
        <v>97</v>
      </c>
      <c r="AL19" s="475" t="s">
        <v>110</v>
      </c>
      <c r="AM19" s="473" t="s">
        <v>98</v>
      </c>
      <c r="AN19" s="474" t="s">
        <v>97</v>
      </c>
      <c r="AO19" s="475" t="s">
        <v>110</v>
      </c>
      <c r="AP19" s="473" t="s">
        <v>98</v>
      </c>
      <c r="AQ19" s="474" t="s">
        <v>97</v>
      </c>
      <c r="AR19" s="475" t="s">
        <v>110</v>
      </c>
      <c r="AS19" s="473" t="s">
        <v>98</v>
      </c>
      <c r="AT19" s="474" t="s">
        <v>97</v>
      </c>
      <c r="AU19" s="475" t="s">
        <v>110</v>
      </c>
      <c r="AV19" s="473" t="s">
        <v>98</v>
      </c>
      <c r="AW19" s="474" t="s">
        <v>97</v>
      </c>
      <c r="AX19" s="475" t="s">
        <v>110</v>
      </c>
      <c r="AY19" s="473" t="s">
        <v>98</v>
      </c>
      <c r="AZ19" s="475" t="s">
        <v>97</v>
      </c>
      <c r="BA19" s="473" t="s">
        <v>98</v>
      </c>
      <c r="BB19" s="474" t="s">
        <v>97</v>
      </c>
      <c r="BC19" s="475" t="s">
        <v>110</v>
      </c>
      <c r="BD19" s="473" t="s">
        <v>98</v>
      </c>
      <c r="BE19" s="475" t="s">
        <v>97</v>
      </c>
      <c r="BF19" s="473" t="s">
        <v>98</v>
      </c>
      <c r="BG19" s="474" t="s">
        <v>97</v>
      </c>
      <c r="BH19" s="475" t="s">
        <v>110</v>
      </c>
      <c r="BI19" s="473" t="s">
        <v>98</v>
      </c>
      <c r="BJ19" s="475" t="s">
        <v>97</v>
      </c>
      <c r="BK19" s="473" t="s">
        <v>98</v>
      </c>
      <c r="BL19" s="474" t="s">
        <v>97</v>
      </c>
      <c r="BM19" s="475" t="s">
        <v>110</v>
      </c>
      <c r="BO19" s="229"/>
    </row>
    <row r="20" spans="1:67" ht="15">
      <c r="A20" s="165">
        <v>1</v>
      </c>
      <c r="B20" s="107">
        <v>0</v>
      </c>
      <c r="C20" s="112">
        <f>C$2</f>
        <v>11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</v>
      </c>
      <c r="N20" s="311">
        <f t="shared" ref="N20:N39" si="2">IF($O$10&gt;0,M20/$O$10,0)</f>
        <v>3.0303030303030304E-2</v>
      </c>
      <c r="O20" s="159">
        <f t="shared" ref="O20:O39" si="3">ROUND(ROUND(K20,2)*$O$4,2)</f>
        <v>0.1</v>
      </c>
      <c r="P20" s="212">
        <f>ROUND(J20*$O$6,2)</f>
        <v>0.1</v>
      </c>
      <c r="Q20" s="225">
        <f t="shared" ref="Q20:Q39" si="4">P20/$O$10</f>
        <v>3.0303030303030303E-3</v>
      </c>
      <c r="R20" s="119">
        <f>ROUND(P20/O20,0)</f>
        <v>1</v>
      </c>
      <c r="S20" s="120">
        <v>0</v>
      </c>
      <c r="T20" s="126">
        <f>R20+C20</f>
        <v>12</v>
      </c>
      <c r="U20" s="127">
        <v>0</v>
      </c>
      <c r="V20" s="385"/>
      <c r="W20" s="350">
        <f t="shared" ref="W20:W39" si="5">ROUND(K20*$O$7,2)</f>
        <v>2.25</v>
      </c>
      <c r="X20" s="351">
        <f>ROUND(P20+W20,2)</f>
        <v>2.35</v>
      </c>
      <c r="Y20" s="354"/>
      <c r="Z20" s="355">
        <f t="shared" ref="Z20:Z39" si="6">IF($O$10&gt;0,ROUND($O$10-X20,2),0)</f>
        <v>30.65</v>
      </c>
      <c r="AA20" s="356">
        <f t="shared" ref="AA20:AA39" si="7">IF($O$10&gt;0,ROUND(X20/$O$10,2),0)</f>
        <v>7.0000000000000007E-2</v>
      </c>
      <c r="AB20" s="357">
        <f t="shared" ref="AB20:AB39" si="8">IF(AND(Z20&gt;0,$O$4&gt;0),($O$10-P20-W20*$O$8)/O20,0)</f>
        <v>326.74999999999994</v>
      </c>
      <c r="AC20" s="358">
        <f t="shared" ref="AC20:AC39" si="9">IF(AB20&gt;0,AB20+G20,0)</f>
        <v>326.74999999999994</v>
      </c>
      <c r="AD20" s="174">
        <v>1</v>
      </c>
      <c r="AE20" s="388"/>
      <c r="AF20" s="352">
        <f t="shared" ref="AF20:AF39" si="10">IF(P20&gt;0,ROUND(W20/P20,2),0)</f>
        <v>22.5</v>
      </c>
      <c r="AG20" s="353">
        <f t="shared" ref="AG20:AG39" si="11">IF($O$10&gt;0,ROUND(W20/$O$10,2),0)</f>
        <v>7.0000000000000007E-2</v>
      </c>
      <c r="AH20" s="395"/>
      <c r="AI20" s="398">
        <v>1</v>
      </c>
      <c r="AJ20" s="464">
        <f>COUNTIFS('Данные из терминала'!C:C,AI20,'Данные из терминала'!B:B,"sell")</f>
        <v>5</v>
      </c>
      <c r="AK20" s="465">
        <f>COUNTIFS('Данные из терминала'!C:C,AI20,'Данные из терминала'!B:B,"buy")</f>
        <v>7</v>
      </c>
      <c r="AL20" s="466">
        <f>COUNTIFS('Данные из терминала'!C:C,AI20)</f>
        <v>12</v>
      </c>
      <c r="AM20" s="464">
        <f>SUMIFS('Данные из терминала'!E:E,'Данные из терминала'!C:C,AI20,'Данные из терминала'!B:B,"sell")</f>
        <v>0.05</v>
      </c>
      <c r="AN20" s="465">
        <f>SUMIFS('Данные из терминала'!E:E,'Данные из терминала'!C:C,AI20,'Данные из терминала'!B:B,"buy")</f>
        <v>7.0000000000000007E-2</v>
      </c>
      <c r="AO20" s="466">
        <f>SUMIFS('Данные из терминала'!E:E,'Данные из терминала'!C:C,AI20)</f>
        <v>0.11999999999999998</v>
      </c>
      <c r="AP20" s="464">
        <f>SUMIFS('Данные из терминала'!N:N,'Данные из терминала'!C:C,AI20,'Данные из терминала'!B:B,"sell")</f>
        <v>5.1199999999999992</v>
      </c>
      <c r="AQ20" s="465">
        <f>SUMIFS('Данные из терминала'!N:N,'Данные из терминала'!C:C,AI20,'Данные из терминала'!B:B,"buy")</f>
        <v>7.1499999999999986</v>
      </c>
      <c r="AR20" s="466">
        <f>SUMIFS('Данные из терминала'!N:N,'Данные из терминала'!C:C,AI20)</f>
        <v>12.27</v>
      </c>
      <c r="AS20" s="464">
        <f>ROUND(IF(AJ20&gt;0,AVERAGEIFS('Данные из терминала'!N:N,'Данные из терминала'!C:C,AI20,'Данные из терминала'!B:B,"sell"),0),2)</f>
        <v>1.02</v>
      </c>
      <c r="AT20" s="465">
        <f>ROUND(IF(AK20&gt;0,AVERAGEIFS('Данные из терминала'!N:N,'Данные из терминала'!C:C,AI20,'Данные из терминала'!B:B,"buy"),0),2)</f>
        <v>1.02</v>
      </c>
      <c r="AU20" s="466">
        <f>ROUND(IF(AL20&gt;0,AVERAGEIFS('Данные из терминала'!N:N,'Данные из терминала'!C:C,AI20),0),2)</f>
        <v>1.02</v>
      </c>
      <c r="AV20" s="467">
        <f>IF(AJ20&gt;0,AP20/$AR$42,0)</f>
        <v>8.8734835355285938E-2</v>
      </c>
      <c r="AW20" s="468">
        <f>IF(AK20&gt;0,AQ20/$AR$42,0)</f>
        <v>0.12391681109185439</v>
      </c>
      <c r="AX20" s="469">
        <f>IF(AL20&gt;0,AR20/$AR$42,0)</f>
        <v>0.21265164644714035</v>
      </c>
      <c r="AY20" s="464">
        <f>IF(AJ20&gt;0,VLOOKUP(AI20,Сводная!A:E,5,0),0)</f>
        <v>0</v>
      </c>
      <c r="AZ20" s="466">
        <f>IF(AK20&gt;0,VLOOKUP(AI20,Сводная!A:B,2,0),0)</f>
        <v>0</v>
      </c>
      <c r="BA20" s="464">
        <f>ROUND(IF(AJ20&gt;0,AVERAGEIFS('Данные из терминала'!L:L,'Данные из терминала'!C:C,AI20,'Данные из терминала'!B:B,"sell"),0),1)</f>
        <v>0</v>
      </c>
      <c r="BB20" s="465">
        <f>ROUND(IF(AK20&gt;0,AVERAGEIFS('Данные из терминала'!L:L,'Данные из терминала'!C:C,AI20,'Данные из терминала'!B:B,"buy"),0),1)</f>
        <v>0</v>
      </c>
      <c r="BC20" s="466">
        <f>ROUND(IF(AL20&gt;0,AVERAGEIFS('Данные из терминала'!L:L,'Данные из терминала'!C:C,AI20),0),1)</f>
        <v>0</v>
      </c>
      <c r="BD20" s="464">
        <f>IF(AJ20&gt;0,VLOOKUP(AI20,Сводная!A:F,6,0),0)</f>
        <v>11</v>
      </c>
      <c r="BE20" s="466">
        <f>IF(AK20&gt;0,VLOOKUP(AI20,Сводная!A:C,3,0),0)</f>
        <v>11.000000000001819</v>
      </c>
      <c r="BF20" s="464">
        <f>ROUND(IF(AJ20&gt;0,AVERAGEIFS('Данные из терминала'!M:M,'Данные из терминала'!C:C,AI20,'Данные из терминала'!B:B,"sell"),0),1)</f>
        <v>11</v>
      </c>
      <c r="BG20" s="465">
        <f>ROUND(IF(AK20&gt;0,AVERAGEIFS('Данные из терминала'!M:M,'Данные из терминала'!C:C,AI20,'Данные из терминала'!B:B,"buy"),0),1)</f>
        <v>11</v>
      </c>
      <c r="BH20" s="466">
        <f>ROUND(IF(AL20&gt;0,AVERAGEIFS('Данные из терминала'!M:M,'Данные из терминала'!C:C,AI20),0),1)</f>
        <v>11</v>
      </c>
      <c r="BI20" s="470">
        <f>IF(AJ20&gt;0,VLOOKUP(AI20,Сводная!A:G,7,0),0)</f>
        <v>0.30833333333333335</v>
      </c>
      <c r="BJ20" s="471">
        <f>IF(AK20&gt;0,VLOOKUP(AI20,Сводная!A:D,4,0),0)</f>
        <v>0.33819444444444446</v>
      </c>
      <c r="BK20" s="470">
        <f>IF(AJ20&gt;0,AVERAGEIFS('Данные из терминала'!O:O,'Данные из терминала'!C:C,AI20,'Данные из терминала'!B:B,"sell"),0)</f>
        <v>0.14597222222364509</v>
      </c>
      <c r="BL20" s="472">
        <f>IF(AK20&gt;0,AVERAGEIFS('Данные из терминала'!O:O,'Данные из терминала'!C:C,AI20,'Данные из терминала'!B:B,"buy"),0)</f>
        <v>0.15386904762064141</v>
      </c>
      <c r="BM20" s="471">
        <f>IF(AL20&gt;0,AVERAGEIFS('Данные из терминала'!O:O,'Данные из терминала'!C:C,AI20),0)</f>
        <v>0.15057870370522627</v>
      </c>
      <c r="BO20" s="229"/>
    </row>
    <row r="21" spans="1:67" ht="15">
      <c r="A21" s="165">
        <v>2</v>
      </c>
      <c r="B21" s="107">
        <f t="shared" ref="B21:B39" si="12">IF(AND($A21&gt;=C$12,C$12&gt;0),0,IF(AND($A21&gt;=C$9,C$9&gt;0),C$10,IF(AND($A21&gt;=C$6,C$6&gt;0),C$7,0)))</f>
        <v>9</v>
      </c>
      <c r="C21" s="112">
        <f t="shared" ref="C21:C39" si="13">IF(AND($A21&gt;=C$12,C$12&gt;0),C$13,C20+B21)</f>
        <v>20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20</v>
      </c>
      <c r="G21" s="100">
        <f t="shared" ref="G21:G39" si="15">G20+F21</f>
        <v>20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7"/>
      <c r="M21" s="162">
        <f t="shared" si="1"/>
        <v>3.8</v>
      </c>
      <c r="N21" s="311">
        <f t="shared" si="2"/>
        <v>0.11515151515151514</v>
      </c>
      <c r="O21" s="159">
        <f t="shared" si="3"/>
        <v>0.2</v>
      </c>
      <c r="P21" s="212">
        <f t="shared" ref="P21:P39" si="17">ROUND((ROUND(K20,2)*(G21-G20)*$O$4+P20+J21*$O$6),2)</f>
        <v>2.2000000000000002</v>
      </c>
      <c r="Q21" s="225">
        <f t="shared" si="4"/>
        <v>6.6666666666666666E-2</v>
      </c>
      <c r="R21" s="119">
        <f>ROUND(P21/O21,0)</f>
        <v>11</v>
      </c>
      <c r="S21" s="120">
        <f>ROUND(R21/G21,2)</f>
        <v>0.55000000000000004</v>
      </c>
      <c r="T21" s="126">
        <f t="shared" ref="T21:T39" si="18">R21+C21</f>
        <v>31</v>
      </c>
      <c r="U21" s="127">
        <f>ROUND(T21/G21,2)</f>
        <v>1.55</v>
      </c>
      <c r="V21" s="385"/>
      <c r="W21" s="350">
        <f t="shared" si="5"/>
        <v>4.5</v>
      </c>
      <c r="X21" s="351">
        <f t="shared" ref="X21:X39" si="19">ROUND(P21+W21,2)</f>
        <v>6.7</v>
      </c>
      <c r="Y21" s="354"/>
      <c r="Z21" s="355">
        <f t="shared" si="6"/>
        <v>26.3</v>
      </c>
      <c r="AA21" s="356">
        <f t="shared" si="7"/>
        <v>0.2</v>
      </c>
      <c r="AB21" s="357">
        <f t="shared" si="8"/>
        <v>151.75</v>
      </c>
      <c r="AC21" s="358">
        <f t="shared" si="9"/>
        <v>171.75</v>
      </c>
      <c r="AD21" s="174">
        <v>2</v>
      </c>
      <c r="AE21" s="388"/>
      <c r="AF21" s="352">
        <f t="shared" si="10"/>
        <v>2.0499999999999998</v>
      </c>
      <c r="AG21" s="353">
        <f t="shared" si="11"/>
        <v>0.14000000000000001</v>
      </c>
      <c r="AH21" s="395"/>
      <c r="AI21" s="398">
        <v>2</v>
      </c>
      <c r="AJ21" s="399">
        <f>COUNTIFS('Данные из терминала'!C:C,AI21,'Данные из терминала'!B:B,"sell")</f>
        <v>3</v>
      </c>
      <c r="AK21" s="400">
        <f>COUNTIFS('Данные из терминала'!C:C,AI21,'Данные из терминала'!B:B,"buy")</f>
        <v>1</v>
      </c>
      <c r="AL21" s="401">
        <f>COUNTIFS('Данные из терминала'!C:C,AI21)</f>
        <v>4</v>
      </c>
      <c r="AM21" s="399">
        <f>SUMIFS('Данные из терминала'!E:E,'Данные из терминала'!C:C,AI21,'Данные из терминала'!B:B,"sell")</f>
        <v>0.06</v>
      </c>
      <c r="AN21" s="400">
        <f>SUMIFS('Данные из терминала'!E:E,'Данные из терминала'!C:C,AI21,'Данные из терминала'!B:B,"buy")</f>
        <v>0.02</v>
      </c>
      <c r="AO21" s="401">
        <f>SUMIFS('Данные из терминала'!E:E,'Данные из терминала'!C:C,AI21)</f>
        <v>0.08</v>
      </c>
      <c r="AP21" s="399">
        <f>SUMIFS('Данные из терминала'!N:N,'Данные из терминала'!C:C,AI21,'Данные из терминала'!B:B,"sell")</f>
        <v>11.15</v>
      </c>
      <c r="AQ21" s="400">
        <f>SUMIFS('Данные из терминала'!N:N,'Данные из терминала'!C:C,AI21,'Данные из терминала'!B:B,"buy")</f>
        <v>3.72</v>
      </c>
      <c r="AR21" s="401">
        <f>SUMIFS('Данные из терминала'!N:N,'Данные из терминала'!C:C,AI21)</f>
        <v>14.870000000000001</v>
      </c>
      <c r="AS21" s="399">
        <f>ROUND(IF(AJ21&gt;0,AVERAGEIFS('Данные из терминала'!N:N,'Данные из терминала'!C:C,AI21,'Данные из терминала'!B:B,"sell"),0),2)</f>
        <v>3.72</v>
      </c>
      <c r="AT21" s="400">
        <f>ROUND(IF(AK21&gt;0,AVERAGEIFS('Данные из терминала'!N:N,'Данные из терминала'!C:C,AI21,'Данные из терминала'!B:B,"buy"),0),2)</f>
        <v>3.72</v>
      </c>
      <c r="AU21" s="401">
        <f>ROUND(IF(AL21&gt;0,AVERAGEIFS('Данные из терминала'!N:N,'Данные из терминала'!C:C,AI21),0),2)</f>
        <v>3.72</v>
      </c>
      <c r="AV21" s="402">
        <f t="shared" ref="AV21:AV39" si="20">IF(AJ21&gt;0,AP21/$AR$42,0)</f>
        <v>0.19324090121317158</v>
      </c>
      <c r="AW21" s="403">
        <f t="shared" ref="AW21:AW39" si="21">IF(AK21&gt;0,AQ21/$AR$42,0)</f>
        <v>6.4471403812824957E-2</v>
      </c>
      <c r="AX21" s="404">
        <f t="shared" ref="AX21:AX39" si="22">IF(AL21&gt;0,AR21/$AR$42,0)</f>
        <v>0.25771230502599651</v>
      </c>
      <c r="AY21" s="399">
        <f>IF(AJ21&gt;0,VLOOKUP(AI21,Сводная!A:E,5,0),0)</f>
        <v>20</v>
      </c>
      <c r="AZ21" s="401">
        <f>IF(AK21&gt;0,VLOOKUP(AI21,Сводная!A:B,2,0),0)</f>
        <v>20.099999999998545</v>
      </c>
      <c r="BA21" s="399">
        <f>ROUND(IF(AJ21&gt;0,AVERAGEIFS('Данные из терминала'!L:L,'Данные из терминала'!C:C,AI21,'Данные из терминала'!B:B,"sell"),0),1)</f>
        <v>20</v>
      </c>
      <c r="BB21" s="400">
        <f>ROUND(IF(AK21&gt;0,AVERAGEIFS('Данные из терминала'!L:L,'Данные из терминала'!C:C,AI21,'Данные из терминала'!B:B,"buy"),0),1)</f>
        <v>20</v>
      </c>
      <c r="BC21" s="401">
        <f>ROUND(IF(AL21&gt;0,AVERAGEIFS('Данные из терминала'!L:L,'Данные из терминала'!C:C,AI21),0),1)</f>
        <v>20</v>
      </c>
      <c r="BD21" s="399">
        <f>IF(AJ21&gt;0,VLOOKUP(AI21,Сводная!A:F,6,0),0)</f>
        <v>30.000000000001819</v>
      </c>
      <c r="BE21" s="401">
        <f>IF(AK21&gt;0,VLOOKUP(AI21,Сводная!A:C,3,0),0)</f>
        <v>30.000000000001819</v>
      </c>
      <c r="BF21" s="399">
        <f>ROUND(IF(AJ21&gt;0,AVERAGEIFS('Данные из терминала'!M:M,'Данные из терминала'!C:C,AI21,'Данные из терминала'!B:B,"sell"),0),1)</f>
        <v>30</v>
      </c>
      <c r="BG21" s="400">
        <f>ROUND(IF(AK21&gt;0,AVERAGEIFS('Данные из терминала'!M:M,'Данные из терминала'!C:C,AI21,'Данные из терминала'!B:B,"buy"),0),1)</f>
        <v>30</v>
      </c>
      <c r="BH21" s="401">
        <f>ROUND(IF(AL21&gt;0,AVERAGEIFS('Данные из терминала'!M:M,'Данные из терминала'!C:C,AI21),0),1)</f>
        <v>30</v>
      </c>
      <c r="BI21" s="405">
        <f>IF(AJ21&gt;0,VLOOKUP(AI21,Сводная!A:G,7,0),0)</f>
        <v>0.3354166666666667</v>
      </c>
      <c r="BJ21" s="406">
        <f>IF(AK21&gt;0,VLOOKUP(AI21,Сводная!A:D,4,0),0)</f>
        <v>0.94027777777777777</v>
      </c>
      <c r="BK21" s="405">
        <f>IF(AJ21&gt;0,AVERAGEIFS('Данные из терминала'!O:O,'Данные из терминала'!C:C,AI21,'Данные из терминала'!B:B,"sell"),0)</f>
        <v>0.47430555555668735</v>
      </c>
      <c r="BL21" s="407">
        <f>IF(AK21&gt;0,AVERAGEIFS('Данные из терминала'!O:O,'Данные из терминала'!C:C,AI21,'Данные из терминала'!B:B,"buy"),0)</f>
        <v>0.33541666666860692</v>
      </c>
      <c r="BM21" s="406">
        <f>IF(AL21&gt;0,AVERAGEIFS('Данные из терминала'!O:O,'Данные из терминала'!C:C,AI21),0)</f>
        <v>0.43958333333466726</v>
      </c>
      <c r="BO21" s="229"/>
    </row>
    <row r="22" spans="1:67" ht="15">
      <c r="A22" s="165">
        <v>3</v>
      </c>
      <c r="B22" s="107">
        <f t="shared" si="12"/>
        <v>10</v>
      </c>
      <c r="C22" s="112">
        <f t="shared" si="13"/>
        <v>30</v>
      </c>
      <c r="D22" s="76"/>
      <c r="E22" s="107">
        <f t="shared" si="14"/>
        <v>0</v>
      </c>
      <c r="F22" s="105">
        <f>F21+E22</f>
        <v>20</v>
      </c>
      <c r="G22" s="100">
        <f>G21+F22</f>
        <v>40</v>
      </c>
      <c r="H22" s="11"/>
      <c r="I22" s="7">
        <f t="shared" si="16"/>
        <v>1</v>
      </c>
      <c r="J22" s="110">
        <f t="shared" si="0"/>
        <v>0.01</v>
      </c>
      <c r="K22" s="8">
        <f t="shared" ref="K22:K39" si="23">K21+ROUND(J22,3)</f>
        <v>0.03</v>
      </c>
      <c r="L22" s="157"/>
      <c r="M22" s="162">
        <f t="shared" si="1"/>
        <v>8.6999999999999993</v>
      </c>
      <c r="N22" s="311">
        <f t="shared" si="2"/>
        <v>0.26363636363636361</v>
      </c>
      <c r="O22" s="159">
        <f t="shared" si="3"/>
        <v>0.3</v>
      </c>
      <c r="P22" s="212">
        <f t="shared" si="17"/>
        <v>6.3</v>
      </c>
      <c r="Q22" s="225">
        <f t="shared" si="4"/>
        <v>0.19090909090909092</v>
      </c>
      <c r="R22" s="119">
        <f t="shared" ref="R22:R39" si="24">ROUND(P22/O22,0)</f>
        <v>21</v>
      </c>
      <c r="S22" s="120">
        <f t="shared" ref="S22:S39" si="25">ROUND(R22/G22,2)</f>
        <v>0.53</v>
      </c>
      <c r="T22" s="126">
        <f t="shared" si="18"/>
        <v>51</v>
      </c>
      <c r="U22" s="127">
        <f t="shared" ref="U22:U39" si="26">ROUND(T22/G22,2)</f>
        <v>1.28</v>
      </c>
      <c r="V22" s="385"/>
      <c r="W22" s="350">
        <f t="shared" si="5"/>
        <v>6.75</v>
      </c>
      <c r="X22" s="351">
        <f t="shared" si="19"/>
        <v>13.05</v>
      </c>
      <c r="Y22" s="354"/>
      <c r="Z22" s="355">
        <f t="shared" si="6"/>
        <v>19.95</v>
      </c>
      <c r="AA22" s="356">
        <f t="shared" si="7"/>
        <v>0.4</v>
      </c>
      <c r="AB22" s="357">
        <f t="shared" si="8"/>
        <v>86.75</v>
      </c>
      <c r="AC22" s="358">
        <f t="shared" si="9"/>
        <v>126.75</v>
      </c>
      <c r="AD22" s="174">
        <v>3</v>
      </c>
      <c r="AE22" s="388"/>
      <c r="AF22" s="352">
        <f t="shared" si="10"/>
        <v>1.07</v>
      </c>
      <c r="AG22" s="353">
        <f t="shared" si="11"/>
        <v>0.2</v>
      </c>
      <c r="AH22" s="395"/>
      <c r="AI22" s="398">
        <v>3</v>
      </c>
      <c r="AJ22" s="399">
        <f>COUNTIFS('Данные из терминала'!C:C,AI22,'Данные из терминала'!B:B,"sell")</f>
        <v>1</v>
      </c>
      <c r="AK22" s="400">
        <f>COUNTIFS('Данные из терминала'!C:C,AI22,'Данные из терминала'!B:B,"buy")</f>
        <v>0</v>
      </c>
      <c r="AL22" s="401">
        <f>COUNTIFS('Данные из терминала'!C:C,AI22)</f>
        <v>1</v>
      </c>
      <c r="AM22" s="399">
        <f>SUMIFS('Данные из терминала'!E:E,'Данные из терминала'!C:C,AI22,'Данные из терминала'!B:B,"sell")</f>
        <v>0.03</v>
      </c>
      <c r="AN22" s="400">
        <f>SUMIFS('Данные из терминала'!E:E,'Данные из терминала'!C:C,AI22,'Данные из терминала'!B:B,"buy")</f>
        <v>0</v>
      </c>
      <c r="AO22" s="401">
        <f>SUMIFS('Данные из терминала'!E:E,'Данные из терминала'!C:C,AI22)</f>
        <v>0.03</v>
      </c>
      <c r="AP22" s="399">
        <f>SUMIFS('Данные из терминала'!N:N,'Данные из терминала'!C:C,AI22,'Данные из терминала'!B:B,"sell")</f>
        <v>8.370000000000001</v>
      </c>
      <c r="AQ22" s="400">
        <f>SUMIFS('Данные из терминала'!N:N,'Данные из терминала'!C:C,AI22,'Данные из терминала'!B:B,"buy")</f>
        <v>0</v>
      </c>
      <c r="AR22" s="401">
        <f>SUMIFS('Данные из терминала'!N:N,'Данные из терминала'!C:C,AI22)</f>
        <v>8.370000000000001</v>
      </c>
      <c r="AS22" s="399">
        <f>ROUND(IF(AJ22&gt;0,AVERAGEIFS('Данные из терминала'!N:N,'Данные из терминала'!C:C,AI22,'Данные из терминала'!B:B,"sell"),0),2)</f>
        <v>8.3699999999999992</v>
      </c>
      <c r="AT22" s="400">
        <f>ROUND(IF(AK22&gt;0,AVERAGEIFS('Данные из терминала'!N:N,'Данные из терминала'!C:C,AI22,'Данные из терминала'!B:B,"buy"),0),2)</f>
        <v>0</v>
      </c>
      <c r="AU22" s="401">
        <f>ROUND(IF(AL22&gt;0,AVERAGEIFS('Данные из терминала'!N:N,'Данные из терминала'!C:C,AI22),0),2)</f>
        <v>8.3699999999999992</v>
      </c>
      <c r="AV22" s="402">
        <f t="shared" si="20"/>
        <v>0.14506065857885617</v>
      </c>
      <c r="AW22" s="403">
        <f t="shared" si="21"/>
        <v>0</v>
      </c>
      <c r="AX22" s="404">
        <f t="shared" si="22"/>
        <v>0.14506065857885617</v>
      </c>
      <c r="AY22" s="399">
        <f>IF(AJ22&gt;0,VLOOKUP(AI22,Сводная!A:E,5,0),0)</f>
        <v>0</v>
      </c>
      <c r="AZ22" s="401">
        <f>IF(AK22&gt;0,VLOOKUP(AI22,Сводная!A:B,2,0),0)</f>
        <v>0</v>
      </c>
      <c r="BA22" s="399">
        <f>ROUND(IF(AJ22&gt;0,AVERAGEIFS('Данные из терминала'!L:L,'Данные из терминала'!C:C,AI22,'Данные из терминала'!B:B,"sell"),0),1)</f>
        <v>40.299999999999997</v>
      </c>
      <c r="BB22" s="400">
        <f>ROUND(IF(AK22&gt;0,AVERAGEIFS('Данные из терминала'!L:L,'Данные из терминала'!C:C,AI22,'Данные из терминала'!B:B,"buy"),0),1)</f>
        <v>0</v>
      </c>
      <c r="BC22" s="401">
        <f>ROUND(IF(AL22&gt;0,AVERAGEIFS('Данные из терминала'!L:L,'Данные из терминала'!C:C,AI22),0),1)</f>
        <v>40.299999999999997</v>
      </c>
      <c r="BD22" s="399">
        <f>IF(AJ22&gt;0,VLOOKUP(AI22,Сводная!A:F,6,0),0)</f>
        <v>0</v>
      </c>
      <c r="BE22" s="401">
        <f>IF(AK22&gt;0,VLOOKUP(AI22,Сводная!A:C,3,0),0)</f>
        <v>0</v>
      </c>
      <c r="BF22" s="399">
        <f>ROUND(IF(AJ22&gt;0,AVERAGEIFS('Данные из терминала'!M:M,'Данные из терминала'!C:C,AI22,'Данные из терминала'!B:B,"sell"),0),1)</f>
        <v>50.1</v>
      </c>
      <c r="BG22" s="400">
        <f>ROUND(IF(AK22&gt;0,AVERAGEIFS('Данные из терминала'!M:M,'Данные из терминала'!C:C,AI22,'Данные из терминала'!B:B,"buy"),0),1)</f>
        <v>0</v>
      </c>
      <c r="BH22" s="401">
        <f>ROUND(IF(AL22&gt;0,AVERAGEIFS('Данные из терминала'!M:M,'Данные из терминала'!C:C,AI22),0),1)</f>
        <v>50.1</v>
      </c>
      <c r="BI22" s="405">
        <f>IF(AJ22&gt;0,VLOOKUP(AI22,Сводная!A:G,7,0),0)</f>
        <v>0</v>
      </c>
      <c r="BJ22" s="406">
        <f>IF(AK22&gt;0,VLOOKUP(AI22,Сводная!A:D,4,0),0)</f>
        <v>0</v>
      </c>
      <c r="BK22" s="405">
        <f>IF(AJ22&gt;0,AVERAGEIFS('Данные из терминала'!O:O,'Данные из терминала'!C:C,AI22,'Данные из терминала'!B:B,"sell"),0)</f>
        <v>0.34166666666715173</v>
      </c>
      <c r="BL22" s="407">
        <f>IF(AK22&gt;0,AVERAGEIFS('Данные из терминала'!O:O,'Данные из терминала'!C:C,AI22,'Данные из терминала'!B:B,"buy"),0)</f>
        <v>0</v>
      </c>
      <c r="BM22" s="406">
        <f>IF(AL22&gt;0,AVERAGEIFS('Данные из терминала'!O:O,'Данные из терминала'!C:C,AI22),0)</f>
        <v>0.34166666666715173</v>
      </c>
      <c r="BO22" s="229"/>
    </row>
    <row r="23" spans="1:67" ht="15">
      <c r="A23" s="165">
        <v>4</v>
      </c>
      <c r="B23" s="107">
        <f t="shared" si="12"/>
        <v>10</v>
      </c>
      <c r="C23" s="112">
        <f t="shared" si="13"/>
        <v>40</v>
      </c>
      <c r="D23" s="76"/>
      <c r="E23" s="107">
        <f t="shared" si="14"/>
        <v>0</v>
      </c>
      <c r="F23" s="105">
        <f t="shared" ref="F23:F39" si="27">F22+E23</f>
        <v>20</v>
      </c>
      <c r="G23" s="100">
        <f t="shared" si="15"/>
        <v>60</v>
      </c>
      <c r="H23" s="11"/>
      <c r="I23" s="7">
        <f t="shared" si="16"/>
        <v>1</v>
      </c>
      <c r="J23" s="110">
        <f t="shared" si="0"/>
        <v>0.01</v>
      </c>
      <c r="K23" s="8">
        <f t="shared" si="23"/>
        <v>0.04</v>
      </c>
      <c r="L23" s="157"/>
      <c r="M23" s="162">
        <f t="shared" si="1"/>
        <v>15.6</v>
      </c>
      <c r="N23" s="311">
        <f t="shared" si="2"/>
        <v>0.47272727272727272</v>
      </c>
      <c r="O23" s="159">
        <f t="shared" si="3"/>
        <v>0.4</v>
      </c>
      <c r="P23" s="212">
        <f t="shared" si="17"/>
        <v>12.4</v>
      </c>
      <c r="Q23" s="225">
        <f t="shared" si="4"/>
        <v>0.37575757575757579</v>
      </c>
      <c r="R23" s="119">
        <f t="shared" si="24"/>
        <v>31</v>
      </c>
      <c r="S23" s="120">
        <f t="shared" si="25"/>
        <v>0.52</v>
      </c>
      <c r="T23" s="126">
        <f t="shared" si="18"/>
        <v>71</v>
      </c>
      <c r="U23" s="127">
        <f t="shared" si="26"/>
        <v>1.18</v>
      </c>
      <c r="V23" s="385"/>
      <c r="W23" s="350">
        <f t="shared" si="5"/>
        <v>9</v>
      </c>
      <c r="X23" s="351">
        <f t="shared" si="19"/>
        <v>21.4</v>
      </c>
      <c r="Y23" s="354"/>
      <c r="Z23" s="355">
        <f t="shared" si="6"/>
        <v>11.6</v>
      </c>
      <c r="AA23" s="356">
        <f t="shared" si="7"/>
        <v>0.65</v>
      </c>
      <c r="AB23" s="357">
        <f t="shared" si="8"/>
        <v>49.250000000000007</v>
      </c>
      <c r="AC23" s="358">
        <f t="shared" si="9"/>
        <v>109.25</v>
      </c>
      <c r="AD23" s="174">
        <v>4</v>
      </c>
      <c r="AE23" s="388"/>
      <c r="AF23" s="352">
        <f t="shared" si="10"/>
        <v>0.73</v>
      </c>
      <c r="AG23" s="353">
        <f t="shared" si="11"/>
        <v>0.27</v>
      </c>
      <c r="AH23" s="395"/>
      <c r="AI23" s="398">
        <v>4</v>
      </c>
      <c r="AJ23" s="399">
        <f>COUNTIFS('Данные из терминала'!C:C,AI23,'Данные из терминала'!B:B,"sell")</f>
        <v>0</v>
      </c>
      <c r="AK23" s="400">
        <f>COUNTIFS('Данные из терминала'!C:C,AI23,'Данные из терминала'!B:B,"buy")</f>
        <v>0</v>
      </c>
      <c r="AL23" s="401">
        <f>COUNTIFS('Данные из терминала'!C:C,AI23)</f>
        <v>0</v>
      </c>
      <c r="AM23" s="399">
        <f>SUMIFS('Данные из терминала'!E:E,'Данные из терминала'!C:C,AI23,'Данные из терминала'!B:B,"sell")</f>
        <v>0</v>
      </c>
      <c r="AN23" s="400">
        <f>SUMIFS('Данные из терминала'!E:E,'Данные из терминала'!C:C,AI23,'Данные из терминала'!B:B,"buy")</f>
        <v>0</v>
      </c>
      <c r="AO23" s="401">
        <f>SUMIFS('Данные из терминала'!E:E,'Данные из терминала'!C:C,AI23)</f>
        <v>0</v>
      </c>
      <c r="AP23" s="399">
        <f>SUMIFS('Данные из терминала'!N:N,'Данные из терминала'!C:C,AI23,'Данные из терминала'!B:B,"sell")</f>
        <v>0</v>
      </c>
      <c r="AQ23" s="400">
        <f>SUMIFS('Данные из терминала'!N:N,'Данные из терминала'!C:C,AI23,'Данные из терминала'!B:B,"buy")</f>
        <v>0</v>
      </c>
      <c r="AR23" s="401">
        <f>SUMIFS('Данные из терминала'!N:N,'Данные из терминала'!C:C,AI23)</f>
        <v>0</v>
      </c>
      <c r="AS23" s="399">
        <f>ROUND(IF(AJ23&gt;0,AVERAGEIFS('Данные из терминала'!N:N,'Данные из терминала'!C:C,AI23,'Данные из терминала'!B:B,"sell"),0),2)</f>
        <v>0</v>
      </c>
      <c r="AT23" s="400">
        <f>ROUND(IF(AK23&gt;0,AVERAGEIFS('Данные из терминала'!N:N,'Данные из терминала'!C:C,AI23,'Данные из терминала'!B:B,"buy"),0),2)</f>
        <v>0</v>
      </c>
      <c r="AU23" s="401">
        <f>ROUND(IF(AL23&gt;0,AVERAGEIFS('Данные из терминала'!N:N,'Данные из терминала'!C:C,AI23),0),2)</f>
        <v>0</v>
      </c>
      <c r="AV23" s="402">
        <f t="shared" si="20"/>
        <v>0</v>
      </c>
      <c r="AW23" s="403">
        <f t="shared" si="21"/>
        <v>0</v>
      </c>
      <c r="AX23" s="404">
        <f t="shared" si="22"/>
        <v>0</v>
      </c>
      <c r="AY23" s="399">
        <f>IF(AJ23&gt;0,VLOOKUP(AI23,Сводная!A:E,5,0),0)</f>
        <v>0</v>
      </c>
      <c r="AZ23" s="401">
        <f>IF(AK23&gt;0,VLOOKUP(AI23,Сводная!A:B,2,0),0)</f>
        <v>0</v>
      </c>
      <c r="BA23" s="399">
        <f>ROUND(IF(AJ23&gt;0,AVERAGEIFS('Данные из терминала'!L:L,'Данные из терминала'!C:C,AI23,'Данные из терминала'!B:B,"sell"),0),1)</f>
        <v>0</v>
      </c>
      <c r="BB23" s="400">
        <f>ROUND(IF(AK23&gt;0,AVERAGEIFS('Данные из терминала'!L:L,'Данные из терминала'!C:C,AI23,'Данные из терминала'!B:B,"buy"),0),1)</f>
        <v>0</v>
      </c>
      <c r="BC23" s="401">
        <f>ROUND(IF(AL23&gt;0,AVERAGEIFS('Данные из терминала'!L:L,'Данные из терминала'!C:C,AI23),0),1)</f>
        <v>0</v>
      </c>
      <c r="BD23" s="399">
        <f>IF(AJ23&gt;0,VLOOKUP(AI23,Сводная!A:F,6,0),0)</f>
        <v>0</v>
      </c>
      <c r="BE23" s="401">
        <f>IF(AK23&gt;0,VLOOKUP(AI23,Сводная!A:C,3,0),0)</f>
        <v>0</v>
      </c>
      <c r="BF23" s="399">
        <f>ROUND(IF(AJ23&gt;0,AVERAGEIFS('Данные из терминала'!M:M,'Данные из терминала'!C:C,AI23,'Данные из терминала'!B:B,"sell"),0),1)</f>
        <v>0</v>
      </c>
      <c r="BG23" s="400">
        <f>ROUND(IF(AK23&gt;0,AVERAGEIFS('Данные из терминала'!M:M,'Данные из терминала'!C:C,AI23,'Данные из терминала'!B:B,"buy"),0),1)</f>
        <v>0</v>
      </c>
      <c r="BH23" s="401">
        <f>ROUND(IF(AL23&gt;0,AVERAGEIFS('Данные из терминала'!M:M,'Данные из терминала'!C:C,AI23),0),1)</f>
        <v>0</v>
      </c>
      <c r="BI23" s="405">
        <f>IF(AJ23&gt;0,VLOOKUP(AI23,Сводная!A:G,7,0),0)</f>
        <v>0</v>
      </c>
      <c r="BJ23" s="406">
        <f>IF(AK23&gt;0,VLOOKUP(AI23,Сводная!A:D,4,0),0)</f>
        <v>0</v>
      </c>
      <c r="BK23" s="405">
        <f>IF(AJ23&gt;0,AVERAGEIFS('Данные из терминала'!O:O,'Данные из терминала'!C:C,AI23,'Данные из терминала'!B:B,"sell"),0)</f>
        <v>0</v>
      </c>
      <c r="BL23" s="407">
        <f>IF(AK23&gt;0,AVERAGEIFS('Данные из терминала'!O:O,'Данные из терминала'!C:C,AI23,'Данные из терминала'!B:B,"buy"),0)</f>
        <v>0</v>
      </c>
      <c r="BM23" s="406">
        <f>IF(AL23&gt;0,AVERAGEIFS('Данные из терминала'!O:O,'Данные из терминала'!C:C,AI23),0)</f>
        <v>0</v>
      </c>
      <c r="BO23" s="229"/>
    </row>
    <row r="24" spans="1:67" ht="15">
      <c r="A24" s="165">
        <v>5</v>
      </c>
      <c r="B24" s="108">
        <f t="shared" si="12"/>
        <v>10</v>
      </c>
      <c r="C24" s="102">
        <f t="shared" si="13"/>
        <v>50</v>
      </c>
      <c r="D24" s="9"/>
      <c r="E24" s="108">
        <f t="shared" si="14"/>
        <v>0</v>
      </c>
      <c r="F24" s="101">
        <f t="shared" si="27"/>
        <v>20</v>
      </c>
      <c r="G24" s="102">
        <f t="shared" si="15"/>
        <v>80</v>
      </c>
      <c r="H24" s="9"/>
      <c r="I24" s="13">
        <f t="shared" si="16"/>
        <v>1</v>
      </c>
      <c r="J24" s="14">
        <f t="shared" si="0"/>
        <v>0.01</v>
      </c>
      <c r="K24" s="15">
        <f t="shared" si="23"/>
        <v>0.05</v>
      </c>
      <c r="L24" s="157"/>
      <c r="M24" s="163">
        <f t="shared" si="1"/>
        <v>24.5</v>
      </c>
      <c r="N24" s="312">
        <f t="shared" si="2"/>
        <v>0.74242424242424243</v>
      </c>
      <c r="O24" s="160">
        <f t="shared" si="3"/>
        <v>0.5</v>
      </c>
      <c r="P24" s="213">
        <f t="shared" si="17"/>
        <v>20.5</v>
      </c>
      <c r="Q24" s="224">
        <f t="shared" si="4"/>
        <v>0.62121212121212122</v>
      </c>
      <c r="R24" s="121">
        <f t="shared" si="24"/>
        <v>41</v>
      </c>
      <c r="S24" s="122">
        <f t="shared" si="25"/>
        <v>0.51</v>
      </c>
      <c r="T24" s="132">
        <f t="shared" si="18"/>
        <v>91</v>
      </c>
      <c r="U24" s="122">
        <f t="shared" si="26"/>
        <v>1.1399999999999999</v>
      </c>
      <c r="V24" s="385"/>
      <c r="W24" s="359">
        <f t="shared" si="5"/>
        <v>11.25</v>
      </c>
      <c r="X24" s="360">
        <f t="shared" si="19"/>
        <v>31.75</v>
      </c>
      <c r="Y24" s="354"/>
      <c r="Z24" s="363">
        <f t="shared" si="6"/>
        <v>1.25</v>
      </c>
      <c r="AA24" s="364">
        <f t="shared" si="7"/>
        <v>0.96</v>
      </c>
      <c r="AB24" s="365">
        <f t="shared" si="8"/>
        <v>22.75</v>
      </c>
      <c r="AC24" s="366">
        <f t="shared" si="9"/>
        <v>102.75</v>
      </c>
      <c r="AD24" s="174">
        <v>5</v>
      </c>
      <c r="AE24" s="388"/>
      <c r="AF24" s="361">
        <f t="shared" si="10"/>
        <v>0.55000000000000004</v>
      </c>
      <c r="AG24" s="362">
        <f t="shared" si="11"/>
        <v>0.34</v>
      </c>
      <c r="AH24" s="395"/>
      <c r="AI24" s="174">
        <v>5</v>
      </c>
      <c r="AJ24" s="453">
        <f>COUNTIFS('Данные из терминала'!C:C,AI24,'Данные из терминала'!B:B,"sell")</f>
        <v>0</v>
      </c>
      <c r="AK24" s="409">
        <f>COUNTIFS('Данные из терминала'!C:C,AI24,'Данные из терминала'!B:B,"buy")</f>
        <v>1</v>
      </c>
      <c r="AL24" s="410">
        <f>COUNTIFS('Данные из терминала'!C:C,AI24)</f>
        <v>1</v>
      </c>
      <c r="AM24" s="453">
        <f>SUMIFS('Данные из терминала'!E:E,'Данные из терминала'!C:C,AI24,'Данные из терминала'!B:B,"sell")</f>
        <v>0</v>
      </c>
      <c r="AN24" s="409">
        <f>SUMIFS('Данные из терминала'!E:E,'Данные из терминала'!C:C,AI24,'Данные из терминала'!B:B,"buy")</f>
        <v>0.05</v>
      </c>
      <c r="AO24" s="410">
        <f>SUMIFS('Данные из терминала'!E:E,'Данные из терминала'!C:C,AI24)</f>
        <v>0.05</v>
      </c>
      <c r="AP24" s="453">
        <f>SUMIFS('Данные из терминала'!N:N,'Данные из терминала'!C:C,AI24,'Данные из терминала'!B:B,"sell")</f>
        <v>0</v>
      </c>
      <c r="AQ24" s="409">
        <f>SUMIFS('Данные из терминала'!N:N,'Данные из терминала'!C:C,AI24,'Данные из терминала'!B:B,"buy")</f>
        <v>22.189999999999998</v>
      </c>
      <c r="AR24" s="410">
        <f>SUMIFS('Данные из терминала'!N:N,'Данные из терминала'!C:C,AI24)</f>
        <v>22.189999999999998</v>
      </c>
      <c r="AS24" s="453">
        <f>ROUND(IF(AJ24&gt;0,AVERAGEIFS('Данные из терминала'!N:N,'Данные из терминала'!C:C,AI24,'Данные из терминала'!B:B,"sell"),0),2)</f>
        <v>0</v>
      </c>
      <c r="AT24" s="409">
        <f>ROUND(IF(AK24&gt;0,AVERAGEIFS('Данные из терминала'!N:N,'Данные из терминала'!C:C,AI24,'Данные из терминала'!B:B,"buy"),0),2)</f>
        <v>22.19</v>
      </c>
      <c r="AU24" s="410">
        <f>ROUND(IF(AL24&gt;0,AVERAGEIFS('Данные из терминала'!N:N,'Данные из терминала'!C:C,AI24),0),2)</f>
        <v>22.19</v>
      </c>
      <c r="AV24" s="454">
        <f t="shared" si="20"/>
        <v>0</v>
      </c>
      <c r="AW24" s="411">
        <f t="shared" si="21"/>
        <v>0.38457538994800688</v>
      </c>
      <c r="AX24" s="457">
        <f t="shared" si="22"/>
        <v>0.38457538994800688</v>
      </c>
      <c r="AY24" s="458">
        <f>IF(AJ24&gt;0,VLOOKUP(AI24,Сводная!A:E,5,0),0)</f>
        <v>0</v>
      </c>
      <c r="AZ24" s="410">
        <f>IF(AK24&gt;0,VLOOKUP(AI24,Сводная!A:B,2,0),0)</f>
        <v>0</v>
      </c>
      <c r="BA24" s="453">
        <f>ROUND(IF(AJ24&gt;0,AVERAGEIFS('Данные из терминала'!L:L,'Данные из терминала'!C:C,AI24,'Данные из терминала'!B:B,"sell"),0),1)</f>
        <v>0</v>
      </c>
      <c r="BB24" s="409">
        <f>ROUND(IF(AK24&gt;0,AVERAGEIFS('Данные из терминала'!L:L,'Данные из терминала'!C:C,AI24,'Данные из терминала'!B:B,"buy"),0),1)</f>
        <v>80.5</v>
      </c>
      <c r="BC24" s="459">
        <f>ROUND(IF(AL24&gt;0,AVERAGEIFS('Данные из терминала'!L:L,'Данные из терминала'!C:C,AI24),0),1)</f>
        <v>80.5</v>
      </c>
      <c r="BD24" s="458">
        <f>IF(AJ24&gt;0,VLOOKUP(AI24,Сводная!A:F,6,0),0)</f>
        <v>0</v>
      </c>
      <c r="BE24" s="410">
        <f>IF(AK24&gt;0,VLOOKUP(AI24,Сводная!A:C,3,0),0)</f>
        <v>0</v>
      </c>
      <c r="BF24" s="453">
        <f>ROUND(IF(AJ24&gt;0,AVERAGEIFS('Данные из терминала'!M:M,'Данные из терминала'!C:C,AI24,'Данные из терминала'!B:B,"sell"),0),1)</f>
        <v>0</v>
      </c>
      <c r="BG24" s="409">
        <f>ROUND(IF(AK24&gt;0,AVERAGEIFS('Данные из терминала'!M:M,'Данные из терминала'!C:C,AI24,'Данные из терминала'!B:B,"buy"),0),1)</f>
        <v>90.2</v>
      </c>
      <c r="BH24" s="459">
        <f>ROUND(IF(AL24&gt;0,AVERAGEIFS('Данные из терминала'!M:M,'Данные из терминала'!C:C,AI24),0),1)</f>
        <v>90.2</v>
      </c>
      <c r="BI24" s="460">
        <f>IF(AJ24&gt;0,VLOOKUP(AI24,Сводная!A:G,7,0),0)</f>
        <v>0</v>
      </c>
      <c r="BJ24" s="413">
        <f>IF(AK24&gt;0,VLOOKUP(AI24,Сводная!A:D,4,0),0)</f>
        <v>0</v>
      </c>
      <c r="BK24" s="461">
        <f>IF(AJ24&gt;0,AVERAGEIFS('Данные из терминала'!O:O,'Данные из терминала'!C:C,AI24,'Данные из терминала'!B:B,"sell"),0)</f>
        <v>0</v>
      </c>
      <c r="BL24" s="414">
        <f>IF(AK24&gt;0,AVERAGEIFS('Данные из терминала'!O:O,'Данные из терминала'!C:C,AI24,'Данные из терминала'!B:B,"buy"),0)</f>
        <v>4.5402777777781012</v>
      </c>
      <c r="BM24" s="413">
        <f>IF(AL24&gt;0,AVERAGEIFS('Данные из терминала'!O:O,'Данные из терминала'!C:C,AI24),0)</f>
        <v>4.5402777777781012</v>
      </c>
      <c r="BO24" s="229"/>
    </row>
    <row r="25" spans="1:67" ht="15">
      <c r="A25" s="165">
        <v>6</v>
      </c>
      <c r="B25" s="107">
        <f t="shared" si="12"/>
        <v>10</v>
      </c>
      <c r="C25" s="112">
        <f t="shared" si="13"/>
        <v>60</v>
      </c>
      <c r="D25" s="76"/>
      <c r="E25" s="107">
        <f t="shared" si="14"/>
        <v>0</v>
      </c>
      <c r="F25" s="105">
        <f t="shared" si="27"/>
        <v>20</v>
      </c>
      <c r="G25" s="100">
        <f t="shared" si="15"/>
        <v>100</v>
      </c>
      <c r="H25" s="11"/>
      <c r="I25" s="7">
        <f t="shared" si="16"/>
        <v>1</v>
      </c>
      <c r="J25" s="110">
        <f t="shared" si="0"/>
        <v>0.01</v>
      </c>
      <c r="K25" s="8">
        <f t="shared" si="23"/>
        <v>6.0000000000000005E-2</v>
      </c>
      <c r="L25" s="157"/>
      <c r="M25" s="162">
        <f t="shared" si="1"/>
        <v>35.4</v>
      </c>
      <c r="N25" s="311">
        <f t="shared" si="2"/>
        <v>1.0727272727272728</v>
      </c>
      <c r="O25" s="159">
        <f t="shared" si="3"/>
        <v>0.6</v>
      </c>
      <c r="P25" s="212">
        <f t="shared" si="17"/>
        <v>30.6</v>
      </c>
      <c r="Q25" s="225">
        <f t="shared" si="4"/>
        <v>0.92727272727272736</v>
      </c>
      <c r="R25" s="119">
        <f t="shared" si="24"/>
        <v>51</v>
      </c>
      <c r="S25" s="120">
        <f t="shared" si="25"/>
        <v>0.51</v>
      </c>
      <c r="T25" s="126">
        <f t="shared" si="18"/>
        <v>111</v>
      </c>
      <c r="U25" s="127">
        <f t="shared" si="26"/>
        <v>1.1100000000000001</v>
      </c>
      <c r="V25" s="385"/>
      <c r="W25" s="350">
        <f t="shared" si="5"/>
        <v>13.5</v>
      </c>
      <c r="X25" s="351">
        <f t="shared" si="19"/>
        <v>44.1</v>
      </c>
      <c r="Y25" s="354"/>
      <c r="Z25" s="355">
        <f t="shared" si="6"/>
        <v>-11.1</v>
      </c>
      <c r="AA25" s="356">
        <f t="shared" si="7"/>
        <v>1.34</v>
      </c>
      <c r="AB25" s="357">
        <f t="shared" si="8"/>
        <v>0</v>
      </c>
      <c r="AC25" s="358">
        <f t="shared" si="9"/>
        <v>0</v>
      </c>
      <c r="AD25" s="174">
        <v>6</v>
      </c>
      <c r="AE25" s="388"/>
      <c r="AF25" s="352">
        <f t="shared" si="10"/>
        <v>0.44</v>
      </c>
      <c r="AG25" s="353">
        <f t="shared" si="11"/>
        <v>0.41</v>
      </c>
      <c r="AH25" s="395"/>
      <c r="AI25" s="398">
        <v>6</v>
      </c>
      <c r="AJ25" s="399">
        <f>COUNTIFS('Данные из терминала'!C:C,AI25,'Данные из терминала'!B:B,"sell")</f>
        <v>0</v>
      </c>
      <c r="AK25" s="400">
        <f>COUNTIFS('Данные из терминала'!C:C,AI25,'Данные из терминала'!B:B,"buy")</f>
        <v>0</v>
      </c>
      <c r="AL25" s="401">
        <f>COUNTIFS('Данные из терминала'!C:C,AI25)</f>
        <v>0</v>
      </c>
      <c r="AM25" s="399">
        <f>SUMIFS('Данные из терминала'!E:E,'Данные из терминала'!C:C,AI25,'Данные из терминала'!B:B,"sell")</f>
        <v>0</v>
      </c>
      <c r="AN25" s="400">
        <f>SUMIFS('Данные из терминала'!E:E,'Данные из терминала'!C:C,AI25,'Данные из терминала'!B:B,"buy")</f>
        <v>0</v>
      </c>
      <c r="AO25" s="401">
        <f>SUMIFS('Данные из терминала'!E:E,'Данные из терминала'!C:C,AI25)</f>
        <v>0</v>
      </c>
      <c r="AP25" s="399">
        <f>SUMIFS('Данные из терминала'!N:N,'Данные из терминала'!C:C,AI25,'Данные из терминала'!B:B,"sell")</f>
        <v>0</v>
      </c>
      <c r="AQ25" s="400">
        <f>SUMIFS('Данные из терминала'!N:N,'Данные из терминала'!C:C,AI25,'Данные из терминала'!B:B,"buy")</f>
        <v>0</v>
      </c>
      <c r="AR25" s="401">
        <f>SUMIFS('Данные из терминала'!N:N,'Данные из терминала'!C:C,AI25)</f>
        <v>0</v>
      </c>
      <c r="AS25" s="399">
        <f>ROUND(IF(AJ25&gt;0,AVERAGEIFS('Данные из терминала'!N:N,'Данные из терминала'!C:C,AI25,'Данные из терминала'!B:B,"sell"),0),2)</f>
        <v>0</v>
      </c>
      <c r="AT25" s="400">
        <f>ROUND(IF(AK25&gt;0,AVERAGEIFS('Данные из терминала'!N:N,'Данные из терминала'!C:C,AI25,'Данные из терминала'!B:B,"buy"),0),2)</f>
        <v>0</v>
      </c>
      <c r="AU25" s="401">
        <f>ROUND(IF(AL25&gt;0,AVERAGEIFS('Данные из терминала'!N:N,'Данные из терминала'!C:C,AI25),0),2)</f>
        <v>0</v>
      </c>
      <c r="AV25" s="402">
        <f t="shared" si="20"/>
        <v>0</v>
      </c>
      <c r="AW25" s="403">
        <f t="shared" si="21"/>
        <v>0</v>
      </c>
      <c r="AX25" s="404">
        <f t="shared" si="22"/>
        <v>0</v>
      </c>
      <c r="AY25" s="399">
        <f>IF(AJ25&gt;0,VLOOKUP(AI25,Сводная!A:E,5,0),0)</f>
        <v>0</v>
      </c>
      <c r="AZ25" s="401">
        <f>IF(AK25&gt;0,VLOOKUP(AI25,Сводная!A:B,2,0),0)</f>
        <v>0</v>
      </c>
      <c r="BA25" s="399">
        <f>ROUND(IF(AJ25&gt;0,AVERAGEIFS('Данные из терминала'!L:L,'Данные из терминала'!C:C,AI25,'Данные из терминала'!B:B,"sell"),0),1)</f>
        <v>0</v>
      </c>
      <c r="BB25" s="400">
        <f>ROUND(IF(AK25&gt;0,AVERAGEIFS('Данные из терминала'!L:L,'Данные из терминала'!C:C,AI25,'Данные из терминала'!B:B,"buy"),0),1)</f>
        <v>0</v>
      </c>
      <c r="BC25" s="401">
        <f>ROUND(IF(AL25&gt;0,AVERAGEIFS('Данные из терминала'!L:L,'Данные из терминала'!C:C,AI25),0),1)</f>
        <v>0</v>
      </c>
      <c r="BD25" s="399">
        <f>IF(AJ25&gt;0,VLOOKUP(AI25,Сводная!A:F,6,0),0)</f>
        <v>0</v>
      </c>
      <c r="BE25" s="401">
        <f>IF(AK25&gt;0,VLOOKUP(AI25,Сводная!A:C,3,0),0)</f>
        <v>0</v>
      </c>
      <c r="BF25" s="399">
        <f>ROUND(IF(AJ25&gt;0,AVERAGEIFS('Данные из терминала'!M:M,'Данные из терминала'!C:C,AI25,'Данные из терминала'!B:B,"sell"),0),1)</f>
        <v>0</v>
      </c>
      <c r="BG25" s="400">
        <f>ROUND(IF(AK25&gt;0,AVERAGEIFS('Данные из терминала'!M:M,'Данные из терминала'!C:C,AI25,'Данные из терминала'!B:B,"buy"),0),1)</f>
        <v>0</v>
      </c>
      <c r="BH25" s="401">
        <f>ROUND(IF(AL25&gt;0,AVERAGEIFS('Данные из терминала'!M:M,'Данные из терминала'!C:C,AI25),0),1)</f>
        <v>0</v>
      </c>
      <c r="BI25" s="405">
        <f>IF(AJ25&gt;0,VLOOKUP(AI25,Сводная!A:G,7,0),0)</f>
        <v>0</v>
      </c>
      <c r="BJ25" s="406">
        <f>IF(AK25&gt;0,VLOOKUP(AI25,Сводная!A:D,4,0),0)</f>
        <v>0</v>
      </c>
      <c r="BK25" s="405">
        <f>IF(AJ25&gt;0,AVERAGEIFS('Данные из терминала'!O:O,'Данные из терминала'!C:C,AI25,'Данные из терминала'!B:B,"sell"),0)</f>
        <v>0</v>
      </c>
      <c r="BL25" s="407">
        <f>IF(AK25&gt;0,AVERAGEIFS('Данные из терминала'!O:O,'Данные из терминала'!C:C,AI25,'Данные из терминала'!B:B,"buy"),0)</f>
        <v>0</v>
      </c>
      <c r="BM25" s="406">
        <f>IF(AL25&gt;0,AVERAGEIFS('Данные из терминала'!O:O,'Данные из терминала'!C:C,AI25),0)</f>
        <v>0</v>
      </c>
      <c r="BO25" s="229"/>
    </row>
    <row r="26" spans="1:67" ht="15">
      <c r="A26" s="165">
        <v>7</v>
      </c>
      <c r="B26" s="107">
        <f t="shared" si="12"/>
        <v>10</v>
      </c>
      <c r="C26" s="112">
        <f t="shared" si="13"/>
        <v>70</v>
      </c>
      <c r="D26" s="76"/>
      <c r="E26" s="107">
        <f t="shared" si="14"/>
        <v>0</v>
      </c>
      <c r="F26" s="105">
        <f t="shared" si="27"/>
        <v>20</v>
      </c>
      <c r="G26" s="100">
        <f t="shared" si="15"/>
        <v>120</v>
      </c>
      <c r="H26" s="11"/>
      <c r="I26" s="7">
        <f t="shared" si="16"/>
        <v>1</v>
      </c>
      <c r="J26" s="110">
        <f t="shared" si="0"/>
        <v>0.01</v>
      </c>
      <c r="K26" s="8">
        <f t="shared" si="23"/>
        <v>7.0000000000000007E-2</v>
      </c>
      <c r="L26" s="157"/>
      <c r="M26" s="162">
        <f t="shared" si="1"/>
        <v>48.3</v>
      </c>
      <c r="N26" s="311">
        <f t="shared" si="2"/>
        <v>1.4636363636363636</v>
      </c>
      <c r="O26" s="159">
        <f t="shared" si="3"/>
        <v>0.7</v>
      </c>
      <c r="P26" s="212">
        <f t="shared" si="17"/>
        <v>42.7</v>
      </c>
      <c r="Q26" s="225">
        <f t="shared" si="4"/>
        <v>1.2939393939393939</v>
      </c>
      <c r="R26" s="119">
        <f t="shared" si="24"/>
        <v>61</v>
      </c>
      <c r="S26" s="120">
        <f t="shared" si="25"/>
        <v>0.51</v>
      </c>
      <c r="T26" s="126">
        <f t="shared" si="18"/>
        <v>131</v>
      </c>
      <c r="U26" s="127">
        <f t="shared" si="26"/>
        <v>1.0900000000000001</v>
      </c>
      <c r="V26" s="385"/>
      <c r="W26" s="350">
        <f t="shared" si="5"/>
        <v>15.75</v>
      </c>
      <c r="X26" s="351">
        <f t="shared" si="19"/>
        <v>58.45</v>
      </c>
      <c r="Y26" s="354"/>
      <c r="Z26" s="355">
        <f t="shared" si="6"/>
        <v>-25.45</v>
      </c>
      <c r="AA26" s="356">
        <f t="shared" si="7"/>
        <v>1.77</v>
      </c>
      <c r="AB26" s="357">
        <f t="shared" si="8"/>
        <v>0</v>
      </c>
      <c r="AC26" s="358">
        <f t="shared" si="9"/>
        <v>0</v>
      </c>
      <c r="AD26" s="174">
        <v>7</v>
      </c>
      <c r="AE26" s="388"/>
      <c r="AF26" s="352">
        <f t="shared" si="10"/>
        <v>0.37</v>
      </c>
      <c r="AG26" s="353">
        <f t="shared" si="11"/>
        <v>0.48</v>
      </c>
      <c r="AH26" s="395"/>
      <c r="AI26" s="398">
        <v>7</v>
      </c>
      <c r="AJ26" s="399">
        <f>COUNTIFS('Данные из терминала'!C:C,AI26,'Данные из терминала'!B:B,"sell")</f>
        <v>0</v>
      </c>
      <c r="AK26" s="400">
        <f>COUNTIFS('Данные из терминала'!C:C,AI26,'Данные из терминала'!B:B,"buy")</f>
        <v>0</v>
      </c>
      <c r="AL26" s="401">
        <f>COUNTIFS('Данные из терминала'!C:C,AI26)</f>
        <v>0</v>
      </c>
      <c r="AM26" s="399">
        <f>SUMIFS('Данные из терминала'!E:E,'Данные из терминала'!C:C,AI26,'Данные из терминала'!B:B,"sell")</f>
        <v>0</v>
      </c>
      <c r="AN26" s="400">
        <f>SUMIFS('Данные из терминала'!E:E,'Данные из терминала'!C:C,AI26,'Данные из терминала'!B:B,"buy")</f>
        <v>0</v>
      </c>
      <c r="AO26" s="401">
        <f>SUMIFS('Данные из терминала'!E:E,'Данные из терминала'!C:C,AI26)</f>
        <v>0</v>
      </c>
      <c r="AP26" s="399">
        <f>SUMIFS('Данные из терминала'!N:N,'Данные из терминала'!C:C,AI26,'Данные из терминала'!B:B,"sell")</f>
        <v>0</v>
      </c>
      <c r="AQ26" s="400">
        <f>SUMIFS('Данные из терминала'!N:N,'Данные из терминала'!C:C,AI26,'Данные из терминала'!B:B,"buy")</f>
        <v>0</v>
      </c>
      <c r="AR26" s="401">
        <f>SUMIFS('Данные из терминала'!N:N,'Данные из терминала'!C:C,AI26)</f>
        <v>0</v>
      </c>
      <c r="AS26" s="399">
        <f>ROUND(IF(AJ26&gt;0,AVERAGEIFS('Данные из терминала'!N:N,'Данные из терминала'!C:C,AI26,'Данные из терминала'!B:B,"sell"),0),2)</f>
        <v>0</v>
      </c>
      <c r="AT26" s="400">
        <f>ROUND(IF(AK26&gt;0,AVERAGEIFS('Данные из терминала'!N:N,'Данные из терминала'!C:C,AI26,'Данные из терминала'!B:B,"buy"),0),2)</f>
        <v>0</v>
      </c>
      <c r="AU26" s="401">
        <f>ROUND(IF(AL26&gt;0,AVERAGEIFS('Данные из терминала'!N:N,'Данные из терминала'!C:C,AI26),0),2)</f>
        <v>0</v>
      </c>
      <c r="AV26" s="402">
        <f t="shared" si="20"/>
        <v>0</v>
      </c>
      <c r="AW26" s="403">
        <f t="shared" si="21"/>
        <v>0</v>
      </c>
      <c r="AX26" s="404">
        <f t="shared" si="22"/>
        <v>0</v>
      </c>
      <c r="AY26" s="399">
        <f>IF(AJ26&gt;0,VLOOKUP(AI26,Сводная!A:E,5,0),0)</f>
        <v>0</v>
      </c>
      <c r="AZ26" s="401">
        <f>IF(AK26&gt;0,VLOOKUP(AI26,Сводная!A:B,2,0),0)</f>
        <v>0</v>
      </c>
      <c r="BA26" s="399">
        <f>ROUND(IF(AJ26&gt;0,AVERAGEIFS('Данные из терминала'!L:L,'Данные из терминала'!C:C,AI26,'Данные из терминала'!B:B,"sell"),0),1)</f>
        <v>0</v>
      </c>
      <c r="BB26" s="400">
        <f>ROUND(IF(AK26&gt;0,AVERAGEIFS('Данные из терминала'!L:L,'Данные из терминала'!C:C,AI26,'Данные из терминала'!B:B,"buy"),0),1)</f>
        <v>0</v>
      </c>
      <c r="BC26" s="401">
        <f>ROUND(IF(AL26&gt;0,AVERAGEIFS('Данные из терминала'!L:L,'Данные из терминала'!C:C,AI26),0),1)</f>
        <v>0</v>
      </c>
      <c r="BD26" s="399">
        <f>IF(AJ26&gt;0,VLOOKUP(AI26,Сводная!A:F,6,0),0)</f>
        <v>0</v>
      </c>
      <c r="BE26" s="401">
        <f>IF(AK26&gt;0,VLOOKUP(AI26,Сводная!A:C,3,0),0)</f>
        <v>0</v>
      </c>
      <c r="BF26" s="399">
        <f>ROUND(IF(AJ26&gt;0,AVERAGEIFS('Данные из терминала'!M:M,'Данные из терминала'!C:C,AI26,'Данные из терминала'!B:B,"sell"),0),1)</f>
        <v>0</v>
      </c>
      <c r="BG26" s="400">
        <f>ROUND(IF(AK26&gt;0,AVERAGEIFS('Данные из терминала'!M:M,'Данные из терминала'!C:C,AI26,'Данные из терминала'!B:B,"buy"),0),1)</f>
        <v>0</v>
      </c>
      <c r="BH26" s="401">
        <f>ROUND(IF(AL26&gt;0,AVERAGEIFS('Данные из терминала'!M:M,'Данные из терминала'!C:C,AI26),0),1)</f>
        <v>0</v>
      </c>
      <c r="BI26" s="405">
        <f>IF(AJ26&gt;0,VLOOKUP(AI26,Сводная!A:G,7,0),0)</f>
        <v>0</v>
      </c>
      <c r="BJ26" s="406">
        <f>IF(AK26&gt;0,VLOOKUP(AI26,Сводная!A:D,4,0),0)</f>
        <v>0</v>
      </c>
      <c r="BK26" s="405">
        <f>IF(AJ26&gt;0,AVERAGEIFS('Данные из терминала'!O:O,'Данные из терминала'!C:C,AI26,'Данные из терминала'!B:B,"sell"),0)</f>
        <v>0</v>
      </c>
      <c r="BL26" s="407">
        <f>IF(AK26&gt;0,AVERAGEIFS('Данные из терминала'!O:O,'Данные из терминала'!C:C,AI26,'Данные из терминала'!B:B,"buy"),0)</f>
        <v>0</v>
      </c>
      <c r="BM26" s="406">
        <f>IF(AL26&gt;0,AVERAGEIFS('Данные из терминала'!O:O,'Данные из терминала'!C:C,AI26),0)</f>
        <v>0</v>
      </c>
      <c r="BO26" s="516">
        <v>2</v>
      </c>
    </row>
    <row r="27" spans="1:67" ht="15">
      <c r="A27" s="165">
        <v>8</v>
      </c>
      <c r="B27" s="107">
        <f t="shared" si="12"/>
        <v>10</v>
      </c>
      <c r="C27" s="112">
        <f t="shared" si="13"/>
        <v>80</v>
      </c>
      <c r="D27" s="76"/>
      <c r="E27" s="107">
        <f t="shared" si="14"/>
        <v>0</v>
      </c>
      <c r="F27" s="105">
        <f t="shared" si="27"/>
        <v>20</v>
      </c>
      <c r="G27" s="100">
        <f t="shared" si="15"/>
        <v>140</v>
      </c>
      <c r="H27" s="11"/>
      <c r="I27" s="7">
        <f t="shared" si="16"/>
        <v>1</v>
      </c>
      <c r="J27" s="110">
        <f t="shared" si="0"/>
        <v>0.01</v>
      </c>
      <c r="K27" s="8">
        <f t="shared" si="23"/>
        <v>0.08</v>
      </c>
      <c r="L27" s="157"/>
      <c r="M27" s="162">
        <f t="shared" si="1"/>
        <v>63.2</v>
      </c>
      <c r="N27" s="311">
        <f t="shared" si="2"/>
        <v>1.9151515151515153</v>
      </c>
      <c r="O27" s="159">
        <f t="shared" si="3"/>
        <v>0.8</v>
      </c>
      <c r="P27" s="212">
        <f t="shared" si="17"/>
        <v>56.8</v>
      </c>
      <c r="Q27" s="225">
        <f t="shared" si="4"/>
        <v>1.7212121212121212</v>
      </c>
      <c r="R27" s="119">
        <f t="shared" si="24"/>
        <v>71</v>
      </c>
      <c r="S27" s="120">
        <f t="shared" si="25"/>
        <v>0.51</v>
      </c>
      <c r="T27" s="126">
        <f t="shared" si="18"/>
        <v>151</v>
      </c>
      <c r="U27" s="127">
        <f t="shared" si="26"/>
        <v>1.08</v>
      </c>
      <c r="V27" s="385"/>
      <c r="W27" s="350">
        <f t="shared" si="5"/>
        <v>18</v>
      </c>
      <c r="X27" s="351">
        <f t="shared" si="19"/>
        <v>74.8</v>
      </c>
      <c r="Y27" s="354"/>
      <c r="Z27" s="355">
        <f t="shared" si="6"/>
        <v>-41.8</v>
      </c>
      <c r="AA27" s="356">
        <f t="shared" si="7"/>
        <v>2.27</v>
      </c>
      <c r="AB27" s="357">
        <f t="shared" si="8"/>
        <v>0</v>
      </c>
      <c r="AC27" s="358">
        <f t="shared" si="9"/>
        <v>0</v>
      </c>
      <c r="AD27" s="174">
        <v>8</v>
      </c>
      <c r="AE27" s="388"/>
      <c r="AF27" s="352">
        <f t="shared" si="10"/>
        <v>0.32</v>
      </c>
      <c r="AG27" s="353">
        <f t="shared" si="11"/>
        <v>0.55000000000000004</v>
      </c>
      <c r="AH27" s="395"/>
      <c r="AI27" s="398">
        <v>8</v>
      </c>
      <c r="AJ27" s="399">
        <f>COUNTIFS('Данные из терминала'!C:C,AI27,'Данные из терминала'!B:B,"sell")</f>
        <v>0</v>
      </c>
      <c r="AK27" s="400">
        <f>COUNTIFS('Данные из терминала'!C:C,AI27,'Данные из терминала'!B:B,"buy")</f>
        <v>0</v>
      </c>
      <c r="AL27" s="401">
        <f>COUNTIFS('Данные из терминала'!C:C,AI27)</f>
        <v>0</v>
      </c>
      <c r="AM27" s="399">
        <f>SUMIFS('Данные из терминала'!E:E,'Данные из терминала'!C:C,AI27,'Данные из терминала'!B:B,"sell")</f>
        <v>0</v>
      </c>
      <c r="AN27" s="400">
        <f>SUMIFS('Данные из терминала'!E:E,'Данные из терминала'!C:C,AI27,'Данные из терминала'!B:B,"buy")</f>
        <v>0</v>
      </c>
      <c r="AO27" s="401">
        <f>SUMIFS('Данные из терминала'!E:E,'Данные из терминала'!C:C,AI27)</f>
        <v>0</v>
      </c>
      <c r="AP27" s="399">
        <f>SUMIFS('Данные из терминала'!N:N,'Данные из терминала'!C:C,AI27,'Данные из терминала'!B:B,"sell")</f>
        <v>0</v>
      </c>
      <c r="AQ27" s="400">
        <f>SUMIFS('Данные из терминала'!N:N,'Данные из терминала'!C:C,AI27,'Данные из терминала'!B:B,"buy")</f>
        <v>0</v>
      </c>
      <c r="AR27" s="401">
        <f>SUMIFS('Данные из терминала'!N:N,'Данные из терминала'!C:C,AI27)</f>
        <v>0</v>
      </c>
      <c r="AS27" s="399">
        <f>ROUND(IF(AJ27&gt;0,AVERAGEIFS('Данные из терминала'!N:N,'Данные из терминала'!C:C,AI27,'Данные из терминала'!B:B,"sell"),0),2)</f>
        <v>0</v>
      </c>
      <c r="AT27" s="400">
        <f>ROUND(IF(AK27&gt;0,AVERAGEIFS('Данные из терминала'!N:N,'Данные из терминала'!C:C,AI27,'Данные из терминала'!B:B,"buy"),0),2)</f>
        <v>0</v>
      </c>
      <c r="AU27" s="401">
        <f>ROUND(IF(AL27&gt;0,AVERAGEIFS('Данные из терминала'!N:N,'Данные из терминала'!C:C,AI27),0),2)</f>
        <v>0</v>
      </c>
      <c r="AV27" s="402">
        <f t="shared" si="20"/>
        <v>0</v>
      </c>
      <c r="AW27" s="403">
        <f t="shared" si="21"/>
        <v>0</v>
      </c>
      <c r="AX27" s="404">
        <f t="shared" si="22"/>
        <v>0</v>
      </c>
      <c r="AY27" s="399">
        <f>IF(AJ27&gt;0,VLOOKUP(AI27,Сводная!A:E,5,0),0)</f>
        <v>0</v>
      </c>
      <c r="AZ27" s="401">
        <f>IF(AK27&gt;0,VLOOKUP(AI27,Сводная!A:B,2,0),0)</f>
        <v>0</v>
      </c>
      <c r="BA27" s="399">
        <f>ROUND(IF(AJ27&gt;0,AVERAGEIFS('Данные из терминала'!L:L,'Данные из терминала'!C:C,AI27,'Данные из терминала'!B:B,"sell"),0),1)</f>
        <v>0</v>
      </c>
      <c r="BB27" s="400">
        <f>ROUND(IF(AK27&gt;0,AVERAGEIFS('Данные из терминала'!L:L,'Данные из терминала'!C:C,AI27,'Данные из терминала'!B:B,"buy"),0),1)</f>
        <v>0</v>
      </c>
      <c r="BC27" s="401">
        <f>ROUND(IF(AL27&gt;0,AVERAGEIFS('Данные из терминала'!L:L,'Данные из терминала'!C:C,AI27),0),1)</f>
        <v>0</v>
      </c>
      <c r="BD27" s="399">
        <f>IF(AJ27&gt;0,VLOOKUP(AI27,Сводная!A:F,6,0),0)</f>
        <v>0</v>
      </c>
      <c r="BE27" s="401">
        <f>IF(AK27&gt;0,VLOOKUP(AI27,Сводная!A:C,3,0),0)</f>
        <v>0</v>
      </c>
      <c r="BF27" s="399">
        <f>ROUND(IF(AJ27&gt;0,AVERAGEIFS('Данные из терминала'!M:M,'Данные из терминала'!C:C,AI27,'Данные из терминала'!B:B,"sell"),0),1)</f>
        <v>0</v>
      </c>
      <c r="BG27" s="400">
        <f>ROUND(IF(AK27&gt;0,AVERAGEIFS('Данные из терминала'!M:M,'Данные из терминала'!C:C,AI27,'Данные из терминала'!B:B,"buy"),0),1)</f>
        <v>0</v>
      </c>
      <c r="BH27" s="401">
        <f>ROUND(IF(AL27&gt;0,AVERAGEIFS('Данные из терминала'!M:M,'Данные из терминала'!C:C,AI27),0),1)</f>
        <v>0</v>
      </c>
      <c r="BI27" s="405">
        <f>IF(AJ27&gt;0,VLOOKUP(AI27,Сводная!A:G,7,0),0)</f>
        <v>0</v>
      </c>
      <c r="BJ27" s="406">
        <f>IF(AK27&gt;0,VLOOKUP(AI27,Сводная!A:D,4,0),0)</f>
        <v>0</v>
      </c>
      <c r="BK27" s="405">
        <f>IF(AJ27&gt;0,AVERAGEIFS('Данные из терминала'!O:O,'Данные из терминала'!C:C,AI27,'Данные из терминала'!B:B,"sell"),0)</f>
        <v>0</v>
      </c>
      <c r="BL27" s="407">
        <f>IF(AK27&gt;0,AVERAGEIFS('Данные из терминала'!O:O,'Данные из терминала'!C:C,AI27,'Данные из терминала'!B:B,"buy"),0)</f>
        <v>0</v>
      </c>
      <c r="BM27" s="406">
        <f>IF(AL27&gt;0,AVERAGEIFS('Данные из терминала'!O:O,'Данные из терминала'!C:C,AI27),0)</f>
        <v>0</v>
      </c>
      <c r="BO27" s="516"/>
    </row>
    <row r="28" spans="1:67" ht="17.25" customHeight="1">
      <c r="A28" s="165">
        <v>9</v>
      </c>
      <c r="B28" s="107">
        <f t="shared" si="12"/>
        <v>10</v>
      </c>
      <c r="C28" s="112">
        <f t="shared" si="13"/>
        <v>90</v>
      </c>
      <c r="D28" s="76"/>
      <c r="E28" s="107">
        <f t="shared" si="14"/>
        <v>0</v>
      </c>
      <c r="F28" s="105">
        <f t="shared" si="27"/>
        <v>20</v>
      </c>
      <c r="G28" s="100">
        <f t="shared" si="15"/>
        <v>160</v>
      </c>
      <c r="H28" s="11"/>
      <c r="I28" s="7">
        <f t="shared" si="16"/>
        <v>1</v>
      </c>
      <c r="J28" s="110">
        <f t="shared" si="0"/>
        <v>0.01</v>
      </c>
      <c r="K28" s="8">
        <f t="shared" si="23"/>
        <v>0.09</v>
      </c>
      <c r="L28" s="157"/>
      <c r="M28" s="162">
        <f t="shared" si="1"/>
        <v>80.099999999999994</v>
      </c>
      <c r="N28" s="311">
        <f t="shared" si="2"/>
        <v>2.4272727272727272</v>
      </c>
      <c r="O28" s="159">
        <f t="shared" si="3"/>
        <v>0.9</v>
      </c>
      <c r="P28" s="212">
        <f t="shared" si="17"/>
        <v>72.900000000000006</v>
      </c>
      <c r="Q28" s="225">
        <f t="shared" si="4"/>
        <v>2.2090909090909094</v>
      </c>
      <c r="R28" s="119">
        <f t="shared" si="24"/>
        <v>81</v>
      </c>
      <c r="S28" s="120">
        <f t="shared" si="25"/>
        <v>0.51</v>
      </c>
      <c r="T28" s="126">
        <f t="shared" si="18"/>
        <v>171</v>
      </c>
      <c r="U28" s="127">
        <f t="shared" si="26"/>
        <v>1.07</v>
      </c>
      <c r="V28" s="385"/>
      <c r="W28" s="350">
        <f t="shared" si="5"/>
        <v>20.25</v>
      </c>
      <c r="X28" s="351">
        <f t="shared" si="19"/>
        <v>93.15</v>
      </c>
      <c r="Y28" s="354"/>
      <c r="Z28" s="355">
        <f t="shared" si="6"/>
        <v>-60.15</v>
      </c>
      <c r="AA28" s="356">
        <f t="shared" si="7"/>
        <v>2.82</v>
      </c>
      <c r="AB28" s="357">
        <f t="shared" si="8"/>
        <v>0</v>
      </c>
      <c r="AC28" s="358">
        <f t="shared" si="9"/>
        <v>0</v>
      </c>
      <c r="AD28" s="174">
        <v>9</v>
      </c>
      <c r="AE28" s="388"/>
      <c r="AF28" s="352">
        <f t="shared" si="10"/>
        <v>0.28000000000000003</v>
      </c>
      <c r="AG28" s="353">
        <f t="shared" si="11"/>
        <v>0.61</v>
      </c>
      <c r="AH28" s="395"/>
      <c r="AI28" s="398">
        <v>9</v>
      </c>
      <c r="AJ28" s="399">
        <f>COUNTIFS('Данные из терминала'!C:C,AI28,'Данные из терминала'!B:B,"sell")</f>
        <v>0</v>
      </c>
      <c r="AK28" s="400">
        <f>COUNTIFS('Данные из терминала'!C:C,AI28,'Данные из терминала'!B:B,"buy")</f>
        <v>0</v>
      </c>
      <c r="AL28" s="401">
        <f>COUNTIFS('Данные из терминала'!C:C,AI28)</f>
        <v>0</v>
      </c>
      <c r="AM28" s="399">
        <f>SUMIFS('Данные из терминала'!E:E,'Данные из терминала'!C:C,AI28,'Данные из терминала'!B:B,"sell")</f>
        <v>0</v>
      </c>
      <c r="AN28" s="400">
        <f>SUMIFS('Данные из терминала'!E:E,'Данные из терминала'!C:C,AI28,'Данные из терминала'!B:B,"buy")</f>
        <v>0</v>
      </c>
      <c r="AO28" s="401">
        <f>SUMIFS('Данные из терминала'!E:E,'Данные из терминала'!C:C,AI28)</f>
        <v>0</v>
      </c>
      <c r="AP28" s="399">
        <f>SUMIFS('Данные из терминала'!N:N,'Данные из терминала'!C:C,AI28,'Данные из терминала'!B:B,"sell")</f>
        <v>0</v>
      </c>
      <c r="AQ28" s="400">
        <f>SUMIFS('Данные из терминала'!N:N,'Данные из терминала'!C:C,AI28,'Данные из терминала'!B:B,"buy")</f>
        <v>0</v>
      </c>
      <c r="AR28" s="401">
        <f>SUMIFS('Данные из терминала'!N:N,'Данные из терминала'!C:C,AI28)</f>
        <v>0</v>
      </c>
      <c r="AS28" s="399">
        <f>ROUND(IF(AJ28&gt;0,AVERAGEIFS('Данные из терминала'!N:N,'Данные из терминала'!C:C,AI28,'Данные из терминала'!B:B,"sell"),0),2)</f>
        <v>0</v>
      </c>
      <c r="AT28" s="400">
        <f>ROUND(IF(AK28&gt;0,AVERAGEIFS('Данные из терминала'!N:N,'Данные из терминала'!C:C,AI28,'Данные из терминала'!B:B,"buy"),0),2)</f>
        <v>0</v>
      </c>
      <c r="AU28" s="401">
        <f>ROUND(IF(AL28&gt;0,AVERAGEIFS('Данные из терминала'!N:N,'Данные из терминала'!C:C,AI28),0),2)</f>
        <v>0</v>
      </c>
      <c r="AV28" s="402">
        <f t="shared" si="20"/>
        <v>0</v>
      </c>
      <c r="AW28" s="403">
        <f t="shared" si="21"/>
        <v>0</v>
      </c>
      <c r="AX28" s="404">
        <f t="shared" si="22"/>
        <v>0</v>
      </c>
      <c r="AY28" s="399">
        <f>IF(AJ28&gt;0,VLOOKUP(AI28,Сводная!A:E,5,0),0)</f>
        <v>0</v>
      </c>
      <c r="AZ28" s="401">
        <f>IF(AK28&gt;0,VLOOKUP(AI28,Сводная!A:B,2,0),0)</f>
        <v>0</v>
      </c>
      <c r="BA28" s="399">
        <f>ROUND(IF(AJ28&gt;0,AVERAGEIFS('Данные из терминала'!L:L,'Данные из терминала'!C:C,AI28,'Данные из терминала'!B:B,"sell"),0),1)</f>
        <v>0</v>
      </c>
      <c r="BB28" s="400">
        <f>ROUND(IF(AK28&gt;0,AVERAGEIFS('Данные из терминала'!L:L,'Данные из терминала'!C:C,AI28,'Данные из терминала'!B:B,"buy"),0),1)</f>
        <v>0</v>
      </c>
      <c r="BC28" s="401">
        <f>ROUND(IF(AL28&gt;0,AVERAGEIFS('Данные из терминала'!L:L,'Данные из терминала'!C:C,AI28),0),1)</f>
        <v>0</v>
      </c>
      <c r="BD28" s="399">
        <f>IF(AJ28&gt;0,VLOOKUP(AI28,Сводная!A:F,6,0),0)</f>
        <v>0</v>
      </c>
      <c r="BE28" s="401">
        <f>IF(AK28&gt;0,VLOOKUP(AI28,Сводная!A:C,3,0),0)</f>
        <v>0</v>
      </c>
      <c r="BF28" s="399">
        <f>ROUND(IF(AJ28&gt;0,AVERAGEIFS('Данные из терминала'!M:M,'Данные из терминала'!C:C,AI28,'Данные из терминала'!B:B,"sell"),0),1)</f>
        <v>0</v>
      </c>
      <c r="BG28" s="400">
        <f>ROUND(IF(AK28&gt;0,AVERAGEIFS('Данные из терминала'!M:M,'Данные из терминала'!C:C,AI28,'Данные из терминала'!B:B,"buy"),0),1)</f>
        <v>0</v>
      </c>
      <c r="BH28" s="401">
        <f>ROUND(IF(AL28&gt;0,AVERAGEIFS('Данные из терминала'!M:M,'Данные из терминала'!C:C,AI28),0),1)</f>
        <v>0</v>
      </c>
      <c r="BI28" s="405">
        <f>IF(AJ28&gt;0,VLOOKUP(AI28,Сводная!A:G,7,0),0)</f>
        <v>0</v>
      </c>
      <c r="BJ28" s="406">
        <f>IF(AK28&gt;0,VLOOKUP(AI28,Сводная!A:D,4,0),0)</f>
        <v>0</v>
      </c>
      <c r="BK28" s="405">
        <f>IF(AJ28&gt;0,AVERAGEIFS('Данные из терминала'!O:O,'Данные из терминала'!C:C,AI28,'Данные из терминала'!B:B,"sell"),0)</f>
        <v>0</v>
      </c>
      <c r="BL28" s="407">
        <f>IF(AK28&gt;0,AVERAGEIFS('Данные из терминала'!O:O,'Данные из терминала'!C:C,AI28,'Данные из терминала'!B:B,"buy"),0)</f>
        <v>0</v>
      </c>
      <c r="BM28" s="406">
        <f>IF(AL28&gt;0,AVERAGEIFS('Данные из терминала'!O:O,'Данные из терминала'!C:C,AI28),0)</f>
        <v>0</v>
      </c>
      <c r="BO28" s="181"/>
    </row>
    <row r="29" spans="1:67" ht="15">
      <c r="A29" s="165">
        <v>10</v>
      </c>
      <c r="B29" s="108">
        <f t="shared" si="12"/>
        <v>10</v>
      </c>
      <c r="C29" s="102">
        <f t="shared" si="13"/>
        <v>100</v>
      </c>
      <c r="D29" s="9"/>
      <c r="E29" s="108">
        <f t="shared" si="14"/>
        <v>0</v>
      </c>
      <c r="F29" s="101">
        <f t="shared" si="27"/>
        <v>20</v>
      </c>
      <c r="G29" s="102">
        <f t="shared" si="15"/>
        <v>180</v>
      </c>
      <c r="H29" s="9"/>
      <c r="I29" s="13">
        <f t="shared" si="16"/>
        <v>1</v>
      </c>
      <c r="J29" s="14">
        <f t="shared" si="0"/>
        <v>0.01</v>
      </c>
      <c r="K29" s="15">
        <f t="shared" si="23"/>
        <v>9.9999999999999992E-2</v>
      </c>
      <c r="L29" s="157"/>
      <c r="M29" s="163">
        <f t="shared" si="1"/>
        <v>99</v>
      </c>
      <c r="N29" s="312">
        <f t="shared" si="2"/>
        <v>3</v>
      </c>
      <c r="O29" s="160">
        <f t="shared" si="3"/>
        <v>1</v>
      </c>
      <c r="P29" s="213">
        <f t="shared" si="17"/>
        <v>91</v>
      </c>
      <c r="Q29" s="224">
        <f t="shared" si="4"/>
        <v>2.7575757575757578</v>
      </c>
      <c r="R29" s="121">
        <f t="shared" si="24"/>
        <v>91</v>
      </c>
      <c r="S29" s="122">
        <f t="shared" si="25"/>
        <v>0.51</v>
      </c>
      <c r="T29" s="132">
        <f t="shared" si="18"/>
        <v>191</v>
      </c>
      <c r="U29" s="122">
        <f t="shared" si="26"/>
        <v>1.06</v>
      </c>
      <c r="V29" s="385"/>
      <c r="W29" s="359">
        <f t="shared" si="5"/>
        <v>22.5</v>
      </c>
      <c r="X29" s="360">
        <f t="shared" si="19"/>
        <v>113.5</v>
      </c>
      <c r="Y29" s="354"/>
      <c r="Z29" s="363">
        <f t="shared" si="6"/>
        <v>-80.5</v>
      </c>
      <c r="AA29" s="364">
        <f t="shared" si="7"/>
        <v>3.44</v>
      </c>
      <c r="AB29" s="365">
        <f t="shared" si="8"/>
        <v>0</v>
      </c>
      <c r="AC29" s="366">
        <f t="shared" si="9"/>
        <v>0</v>
      </c>
      <c r="AD29" s="174">
        <v>10</v>
      </c>
      <c r="AE29" s="388"/>
      <c r="AF29" s="361">
        <f t="shared" si="10"/>
        <v>0.25</v>
      </c>
      <c r="AG29" s="362">
        <f t="shared" si="11"/>
        <v>0.68</v>
      </c>
      <c r="AH29" s="395"/>
      <c r="AI29" s="174">
        <v>10</v>
      </c>
      <c r="AJ29" s="409">
        <f>COUNTIFS('Данные из терминала'!C:C,AI29,'Данные из терминала'!B:B,"sell")</f>
        <v>0</v>
      </c>
      <c r="AK29" s="409">
        <f>COUNTIFS('Данные из терминала'!C:C,AI29,'Данные из терминала'!B:B,"buy")</f>
        <v>0</v>
      </c>
      <c r="AL29" s="410">
        <f>COUNTIFS('Данные из терминала'!C:C,AI29)</f>
        <v>0</v>
      </c>
      <c r="AM29" s="409">
        <f>SUMIFS('Данные из терминала'!E:E,'Данные из терминала'!C:C,AI29,'Данные из терминала'!B:B,"sell")</f>
        <v>0</v>
      </c>
      <c r="AN29" s="409">
        <f>SUMIFS('Данные из терминала'!E:E,'Данные из терминала'!C:C,AI29,'Данные из терминала'!B:B,"buy")</f>
        <v>0</v>
      </c>
      <c r="AO29" s="410">
        <f>SUMIFS('Данные из терминала'!E:E,'Данные из терминала'!C:C,AI29)</f>
        <v>0</v>
      </c>
      <c r="AP29" s="409">
        <f>SUMIFS('Данные из терминала'!N:N,'Данные из терминала'!C:C,AI29,'Данные из терминала'!B:B,"sell")</f>
        <v>0</v>
      </c>
      <c r="AQ29" s="409">
        <f>SUMIFS('Данные из терминала'!N:N,'Данные из терминала'!C:C,AI29,'Данные из терминала'!B:B,"buy")</f>
        <v>0</v>
      </c>
      <c r="AR29" s="410">
        <f>SUMIFS('Данные из терминала'!N:N,'Данные из терминала'!C:C,AI29)</f>
        <v>0</v>
      </c>
      <c r="AS29" s="409">
        <f>ROUND(IF(AJ29&gt;0,AVERAGEIFS('Данные из терминала'!N:N,'Данные из терминала'!C:C,AI29,'Данные из терминала'!B:B,"sell"),0),2)</f>
        <v>0</v>
      </c>
      <c r="AT29" s="409">
        <f>ROUND(IF(AK29&gt;0,AVERAGEIFS('Данные из терминала'!N:N,'Данные из терминала'!C:C,AI29,'Данные из терминала'!B:B,"buy"),0),2)</f>
        <v>0</v>
      </c>
      <c r="AU29" s="410">
        <f>ROUND(IF(AL29&gt;0,AVERAGEIFS('Данные из терминала'!N:N,'Данные из терминала'!C:C,AI29),0),2)</f>
        <v>0</v>
      </c>
      <c r="AV29" s="411">
        <f t="shared" si="20"/>
        <v>0</v>
      </c>
      <c r="AW29" s="411">
        <f t="shared" si="21"/>
        <v>0</v>
      </c>
      <c r="AX29" s="411">
        <f t="shared" si="22"/>
        <v>0</v>
      </c>
      <c r="AY29" s="408">
        <f>IF(AJ29&gt;0,VLOOKUP(AI29,Сводная!A:E,5,0),0)</f>
        <v>0</v>
      </c>
      <c r="AZ29" s="410">
        <f>IF(AK29&gt;0,VLOOKUP(AI29,Сводная!A:B,2,0),0)</f>
        <v>0</v>
      </c>
      <c r="BA29" s="409">
        <f>ROUND(IF(AJ29&gt;0,AVERAGEIFS('Данные из терминала'!L:L,'Данные из терминала'!C:C,AI29,'Данные из терминала'!B:B,"sell"),0),1)</f>
        <v>0</v>
      </c>
      <c r="BB29" s="409">
        <f>ROUND(IF(AK29&gt;0,AVERAGEIFS('Данные из терминала'!L:L,'Данные из терминала'!C:C,AI29,'Данные из терминала'!B:B,"buy"),0),1)</f>
        <v>0</v>
      </c>
      <c r="BC29" s="409">
        <f>ROUND(IF(AL29&gt;0,AVERAGEIFS('Данные из терминала'!L:L,'Данные из терминала'!C:C,AI29),0),1)</f>
        <v>0</v>
      </c>
      <c r="BD29" s="408">
        <f>IF(AJ29&gt;0,VLOOKUP(AI29,Сводная!A:F,6,0),0)</f>
        <v>0</v>
      </c>
      <c r="BE29" s="410">
        <f>IF(AK29&gt;0,VLOOKUP(AI29,Сводная!A:C,3,0),0)</f>
        <v>0</v>
      </c>
      <c r="BF29" s="409">
        <f>ROUND(IF(AJ29&gt;0,AVERAGEIFS('Данные из терминала'!M:M,'Данные из терминала'!C:C,AI29,'Данные из терминала'!B:B,"sell"),0),1)</f>
        <v>0</v>
      </c>
      <c r="BG29" s="409">
        <f>ROUND(IF(AK29&gt;0,AVERAGEIFS('Данные из терминала'!M:M,'Данные из терминала'!C:C,AI29,'Данные из терминала'!B:B,"buy"),0),1)</f>
        <v>0</v>
      </c>
      <c r="BH29" s="409">
        <f>ROUND(IF(AL29&gt;0,AVERAGEIFS('Данные из терминала'!M:M,'Данные из терминала'!C:C,AI29),0),1)</f>
        <v>0</v>
      </c>
      <c r="BI29" s="412">
        <f>IF(AJ29&gt;0,VLOOKUP(AI29,Сводная!A:G,7,0),0)</f>
        <v>0</v>
      </c>
      <c r="BJ29" s="413">
        <f>IF(AK29&gt;0,VLOOKUP(AI29,Сводная!A:D,4,0),0)</f>
        <v>0</v>
      </c>
      <c r="BK29" s="414">
        <f>IF(AJ29&gt;0,AVERAGEIFS('Данные из терминала'!O:O,'Данные из терминала'!C:C,AI29,'Данные из терминала'!B:B,"sell"),0)</f>
        <v>0</v>
      </c>
      <c r="BL29" s="414">
        <f>IF(AK29&gt;0,AVERAGEIFS('Данные из терминала'!O:O,'Данные из терминала'!C:C,AI29,'Данные из терминала'!B:B,"buy"),0)</f>
        <v>0</v>
      </c>
      <c r="BM29" s="413">
        <f>IF(AL29&gt;0,AVERAGEIFS('Данные из терминала'!O:O,'Данные из терминала'!C:C,AI29),0)</f>
        <v>0</v>
      </c>
    </row>
    <row r="30" spans="1:67" ht="15">
      <c r="A30" s="165">
        <v>11</v>
      </c>
      <c r="B30" s="107">
        <f t="shared" si="12"/>
        <v>10</v>
      </c>
      <c r="C30" s="112">
        <f t="shared" si="13"/>
        <v>110</v>
      </c>
      <c r="D30" s="76"/>
      <c r="E30" s="107">
        <f t="shared" si="14"/>
        <v>0</v>
      </c>
      <c r="F30" s="105">
        <f t="shared" si="27"/>
        <v>20</v>
      </c>
      <c r="G30" s="100">
        <f t="shared" si="15"/>
        <v>200</v>
      </c>
      <c r="H30" s="11"/>
      <c r="I30" s="7">
        <f t="shared" si="16"/>
        <v>1</v>
      </c>
      <c r="J30" s="110">
        <f t="shared" si="0"/>
        <v>0.01</v>
      </c>
      <c r="K30" s="8">
        <f t="shared" si="23"/>
        <v>0.10999999999999999</v>
      </c>
      <c r="L30" s="157"/>
      <c r="M30" s="162">
        <f t="shared" si="1"/>
        <v>119.9</v>
      </c>
      <c r="N30" s="311">
        <f t="shared" si="2"/>
        <v>3.6333333333333333</v>
      </c>
      <c r="O30" s="159">
        <f t="shared" si="3"/>
        <v>1.1000000000000001</v>
      </c>
      <c r="P30" s="212">
        <f t="shared" si="17"/>
        <v>111.1</v>
      </c>
      <c r="Q30" s="225">
        <f t="shared" si="4"/>
        <v>3.3666666666666667</v>
      </c>
      <c r="R30" s="119">
        <f t="shared" si="24"/>
        <v>101</v>
      </c>
      <c r="S30" s="120">
        <f t="shared" si="25"/>
        <v>0.51</v>
      </c>
      <c r="T30" s="126">
        <f t="shared" si="18"/>
        <v>211</v>
      </c>
      <c r="U30" s="127">
        <f t="shared" si="26"/>
        <v>1.06</v>
      </c>
      <c r="V30" s="385"/>
      <c r="W30" s="350">
        <f t="shared" si="5"/>
        <v>24.75</v>
      </c>
      <c r="X30" s="351">
        <f t="shared" si="19"/>
        <v>135.85</v>
      </c>
      <c r="Y30" s="354"/>
      <c r="Z30" s="355">
        <f t="shared" si="6"/>
        <v>-102.85</v>
      </c>
      <c r="AA30" s="356">
        <f t="shared" si="7"/>
        <v>4.12</v>
      </c>
      <c r="AB30" s="357">
        <f t="shared" si="8"/>
        <v>0</v>
      </c>
      <c r="AC30" s="358">
        <f t="shared" si="9"/>
        <v>0</v>
      </c>
      <c r="AD30" s="174">
        <v>11</v>
      </c>
      <c r="AE30" s="388"/>
      <c r="AF30" s="352">
        <f t="shared" si="10"/>
        <v>0.22</v>
      </c>
      <c r="AG30" s="353">
        <f t="shared" si="11"/>
        <v>0.75</v>
      </c>
      <c r="AH30" s="395"/>
      <c r="AI30" s="398">
        <v>11</v>
      </c>
      <c r="AJ30" s="399">
        <f>COUNTIFS('Данные из терминала'!C:C,AI30,'Данные из терминала'!B:B,"sell")</f>
        <v>0</v>
      </c>
      <c r="AK30" s="400">
        <f>COUNTIFS('Данные из терминала'!C:C,AI30,'Данные из терминала'!B:B,"buy")</f>
        <v>0</v>
      </c>
      <c r="AL30" s="401">
        <f>COUNTIFS('Данные из терминала'!C:C,AI30)</f>
        <v>0</v>
      </c>
      <c r="AM30" s="399">
        <f>SUMIFS('Данные из терминала'!E:E,'Данные из терминала'!C:C,AI30,'Данные из терминала'!B:B,"sell")</f>
        <v>0</v>
      </c>
      <c r="AN30" s="400">
        <f>SUMIFS('Данные из терминала'!E:E,'Данные из терминала'!C:C,AI30,'Данные из терминала'!B:B,"buy")</f>
        <v>0</v>
      </c>
      <c r="AO30" s="401">
        <f>SUMIFS('Данные из терминала'!E:E,'Данные из терминала'!C:C,AI30)</f>
        <v>0</v>
      </c>
      <c r="AP30" s="399">
        <f>SUMIFS('Данные из терминала'!N:N,'Данные из терминала'!C:C,AI30,'Данные из терминала'!B:B,"sell")</f>
        <v>0</v>
      </c>
      <c r="AQ30" s="400">
        <f>SUMIFS('Данные из терминала'!N:N,'Данные из терминала'!C:C,AI30,'Данные из терминала'!B:B,"buy")</f>
        <v>0</v>
      </c>
      <c r="AR30" s="401">
        <f>SUMIFS('Данные из терминала'!N:N,'Данные из терминала'!C:C,AI30)</f>
        <v>0</v>
      </c>
      <c r="AS30" s="399">
        <f>ROUND(IF(AJ30&gt;0,AVERAGEIFS('Данные из терминала'!N:N,'Данные из терминала'!C:C,AI30,'Данные из терминала'!B:B,"sell"),0),2)</f>
        <v>0</v>
      </c>
      <c r="AT30" s="400">
        <f>ROUND(IF(AK30&gt;0,AVERAGEIFS('Данные из терминала'!N:N,'Данные из терминала'!C:C,AI30,'Данные из терминала'!B:B,"buy"),0),2)</f>
        <v>0</v>
      </c>
      <c r="AU30" s="401">
        <f>ROUND(IF(AL30&gt;0,AVERAGEIFS('Данные из терминала'!N:N,'Данные из терминала'!C:C,AI30),0),2)</f>
        <v>0</v>
      </c>
      <c r="AV30" s="402">
        <f t="shared" si="20"/>
        <v>0</v>
      </c>
      <c r="AW30" s="403">
        <f t="shared" si="21"/>
        <v>0</v>
      </c>
      <c r="AX30" s="404">
        <f t="shared" si="22"/>
        <v>0</v>
      </c>
      <c r="AY30" s="399">
        <f>IF(AJ30&gt;0,VLOOKUP(AI30,Сводная!A:E,5,0),0)</f>
        <v>0</v>
      </c>
      <c r="AZ30" s="401">
        <f>IF(AK30&gt;0,VLOOKUP(AI30,Сводная!A:B,2,0),0)</f>
        <v>0</v>
      </c>
      <c r="BA30" s="399">
        <f>ROUND(IF(AJ30&gt;0,AVERAGEIFS('Данные из терминала'!L:L,'Данные из терминала'!C:C,AI30,'Данные из терминала'!B:B,"sell"),0),1)</f>
        <v>0</v>
      </c>
      <c r="BB30" s="400">
        <f>ROUND(IF(AK30&gt;0,AVERAGEIFS('Данные из терминала'!L:L,'Данные из терминала'!C:C,AI30,'Данные из терминала'!B:B,"buy"),0),1)</f>
        <v>0</v>
      </c>
      <c r="BC30" s="401">
        <f>ROUND(IF(AL30&gt;0,AVERAGEIFS('Данные из терминала'!L:L,'Данные из терминала'!C:C,AI30),0),1)</f>
        <v>0</v>
      </c>
      <c r="BD30" s="399">
        <f>IF(AJ30&gt;0,VLOOKUP(AI30,Сводная!A:F,6,0),0)</f>
        <v>0</v>
      </c>
      <c r="BE30" s="401">
        <f>IF(AK30&gt;0,VLOOKUP(AI30,Сводная!A:C,3,0),0)</f>
        <v>0</v>
      </c>
      <c r="BF30" s="399">
        <f>ROUND(IF(AJ30&gt;0,AVERAGEIFS('Данные из терминала'!M:M,'Данные из терминала'!C:C,AI30,'Данные из терминала'!B:B,"sell"),0),1)</f>
        <v>0</v>
      </c>
      <c r="BG30" s="400">
        <f>ROUND(IF(AK30&gt;0,AVERAGEIFS('Данные из терминала'!M:M,'Данные из терминала'!C:C,AI30,'Данные из терминала'!B:B,"buy"),0),1)</f>
        <v>0</v>
      </c>
      <c r="BH30" s="401">
        <f>ROUND(IF(AL30&gt;0,AVERAGEIFS('Данные из терминала'!M:M,'Данные из терминала'!C:C,AI30),0),1)</f>
        <v>0</v>
      </c>
      <c r="BI30" s="405">
        <f>IF(AJ30&gt;0,VLOOKUP(AI30,Сводная!A:G,7,0),0)</f>
        <v>0</v>
      </c>
      <c r="BJ30" s="406">
        <f>IF(AK30&gt;0,VLOOKUP(AI30,Сводная!A:D,4,0),0)</f>
        <v>0</v>
      </c>
      <c r="BK30" s="405">
        <f>IF(AJ30&gt;0,AVERAGEIFS('Данные из терминала'!O:O,'Данные из терминала'!C:C,AI30,'Данные из терминала'!B:B,"sell"),0)</f>
        <v>0</v>
      </c>
      <c r="BL30" s="407">
        <f>IF(AK30&gt;0,AVERAGEIFS('Данные из терминала'!O:O,'Данные из терминала'!C:C,AI30,'Данные из терминала'!B:B,"buy"),0)</f>
        <v>0</v>
      </c>
      <c r="BM30" s="406">
        <f>IF(AL30&gt;0,AVERAGEIFS('Данные из терминала'!O:O,'Данные из терминала'!C:C,AI30),0)</f>
        <v>0</v>
      </c>
    </row>
    <row r="31" spans="1:67" ht="15">
      <c r="A31" s="165">
        <v>12</v>
      </c>
      <c r="B31" s="107">
        <f t="shared" si="12"/>
        <v>10</v>
      </c>
      <c r="C31" s="112">
        <f t="shared" si="13"/>
        <v>120</v>
      </c>
      <c r="D31" s="76"/>
      <c r="E31" s="107">
        <f t="shared" si="14"/>
        <v>0</v>
      </c>
      <c r="F31" s="105">
        <f t="shared" si="27"/>
        <v>20</v>
      </c>
      <c r="G31" s="100">
        <f t="shared" si="15"/>
        <v>220</v>
      </c>
      <c r="H31" s="11"/>
      <c r="I31" s="7">
        <f t="shared" si="16"/>
        <v>1</v>
      </c>
      <c r="J31" s="110">
        <f t="shared" si="0"/>
        <v>0.01</v>
      </c>
      <c r="K31" s="8">
        <f t="shared" si="23"/>
        <v>0.11999999999999998</v>
      </c>
      <c r="L31" s="157"/>
      <c r="M31" s="162">
        <f t="shared" si="1"/>
        <v>142.80000000000001</v>
      </c>
      <c r="N31" s="311">
        <f t="shared" si="2"/>
        <v>4.327272727272728</v>
      </c>
      <c r="O31" s="159">
        <f t="shared" si="3"/>
        <v>1.2</v>
      </c>
      <c r="P31" s="212">
        <f t="shared" si="17"/>
        <v>133.19999999999999</v>
      </c>
      <c r="Q31" s="225">
        <f t="shared" si="4"/>
        <v>4.0363636363636362</v>
      </c>
      <c r="R31" s="119">
        <f t="shared" si="24"/>
        <v>111</v>
      </c>
      <c r="S31" s="120">
        <f t="shared" si="25"/>
        <v>0.5</v>
      </c>
      <c r="T31" s="126">
        <f t="shared" si="18"/>
        <v>231</v>
      </c>
      <c r="U31" s="127">
        <f t="shared" si="26"/>
        <v>1.05</v>
      </c>
      <c r="V31" s="385"/>
      <c r="W31" s="350">
        <f t="shared" si="5"/>
        <v>27</v>
      </c>
      <c r="X31" s="351">
        <f t="shared" si="19"/>
        <v>160.19999999999999</v>
      </c>
      <c r="Y31" s="354"/>
      <c r="Z31" s="355">
        <f t="shared" si="6"/>
        <v>-127.2</v>
      </c>
      <c r="AA31" s="356">
        <f t="shared" si="7"/>
        <v>4.8499999999999996</v>
      </c>
      <c r="AB31" s="357">
        <f t="shared" si="8"/>
        <v>0</v>
      </c>
      <c r="AC31" s="358">
        <f t="shared" si="9"/>
        <v>0</v>
      </c>
      <c r="AD31" s="174">
        <v>12</v>
      </c>
      <c r="AE31" s="388"/>
      <c r="AF31" s="352">
        <f t="shared" si="10"/>
        <v>0.2</v>
      </c>
      <c r="AG31" s="353">
        <f t="shared" si="11"/>
        <v>0.82</v>
      </c>
      <c r="AH31" s="395"/>
      <c r="AI31" s="398">
        <v>12</v>
      </c>
      <c r="AJ31" s="399">
        <f>COUNTIFS('Данные из терминала'!C:C,AI31,'Данные из терминала'!B:B,"sell")</f>
        <v>0</v>
      </c>
      <c r="AK31" s="400">
        <f>COUNTIFS('Данные из терминала'!C:C,AI31,'Данные из терминала'!B:B,"buy")</f>
        <v>0</v>
      </c>
      <c r="AL31" s="401">
        <f>COUNTIFS('Данные из терминала'!C:C,AI31)</f>
        <v>0</v>
      </c>
      <c r="AM31" s="399">
        <f>SUMIFS('Данные из терминала'!E:E,'Данные из терминала'!C:C,AI31,'Данные из терминала'!B:B,"sell")</f>
        <v>0</v>
      </c>
      <c r="AN31" s="400">
        <f>SUMIFS('Данные из терминала'!E:E,'Данные из терминала'!C:C,AI31,'Данные из терминала'!B:B,"buy")</f>
        <v>0</v>
      </c>
      <c r="AO31" s="401">
        <f>SUMIFS('Данные из терминала'!E:E,'Данные из терминала'!C:C,AI31)</f>
        <v>0</v>
      </c>
      <c r="AP31" s="399">
        <f>SUMIFS('Данные из терминала'!N:N,'Данные из терминала'!C:C,AI31,'Данные из терминала'!B:B,"sell")</f>
        <v>0</v>
      </c>
      <c r="AQ31" s="400">
        <f>SUMIFS('Данные из терминала'!N:N,'Данные из терминала'!C:C,AI31,'Данные из терминала'!B:B,"buy")</f>
        <v>0</v>
      </c>
      <c r="AR31" s="401">
        <f>SUMIFS('Данные из терминала'!N:N,'Данные из терминала'!C:C,AI31)</f>
        <v>0</v>
      </c>
      <c r="AS31" s="399">
        <f>ROUND(IF(AJ31&gt;0,AVERAGEIFS('Данные из терминала'!N:N,'Данные из терминала'!C:C,AI31,'Данные из терминала'!B:B,"sell"),0),2)</f>
        <v>0</v>
      </c>
      <c r="AT31" s="400">
        <f>ROUND(IF(AK31&gt;0,AVERAGEIFS('Данные из терминала'!N:N,'Данные из терминала'!C:C,AI31,'Данные из терминала'!B:B,"buy"),0),2)</f>
        <v>0</v>
      </c>
      <c r="AU31" s="401">
        <f>ROUND(IF(AL31&gt;0,AVERAGEIFS('Данные из терминала'!N:N,'Данные из терминала'!C:C,AI31),0),2)</f>
        <v>0</v>
      </c>
      <c r="AV31" s="402">
        <f t="shared" si="20"/>
        <v>0</v>
      </c>
      <c r="AW31" s="403">
        <f t="shared" si="21"/>
        <v>0</v>
      </c>
      <c r="AX31" s="404">
        <f t="shared" si="22"/>
        <v>0</v>
      </c>
      <c r="AY31" s="399">
        <f>IF(AJ31&gt;0,VLOOKUP(AI31,Сводная!A:E,5,0),0)</f>
        <v>0</v>
      </c>
      <c r="AZ31" s="401">
        <f>IF(AK31&gt;0,VLOOKUP(AI31,Сводная!A:B,2,0),0)</f>
        <v>0</v>
      </c>
      <c r="BA31" s="399">
        <f>ROUND(IF(AJ31&gt;0,AVERAGEIFS('Данные из терминала'!L:L,'Данные из терминала'!C:C,AI31,'Данные из терминала'!B:B,"sell"),0),1)</f>
        <v>0</v>
      </c>
      <c r="BB31" s="400">
        <f>ROUND(IF(AK31&gt;0,AVERAGEIFS('Данные из терминала'!L:L,'Данные из терминала'!C:C,AI31,'Данные из терминала'!B:B,"buy"),0),1)</f>
        <v>0</v>
      </c>
      <c r="BC31" s="401">
        <f>ROUND(IF(AL31&gt;0,AVERAGEIFS('Данные из терминала'!L:L,'Данные из терминала'!C:C,AI31),0),1)</f>
        <v>0</v>
      </c>
      <c r="BD31" s="399">
        <f>IF(AJ31&gt;0,VLOOKUP(AI31,Сводная!A:F,6,0),0)</f>
        <v>0</v>
      </c>
      <c r="BE31" s="401">
        <f>IF(AK31&gt;0,VLOOKUP(AI31,Сводная!A:C,3,0),0)</f>
        <v>0</v>
      </c>
      <c r="BF31" s="399">
        <f>ROUND(IF(AJ31&gt;0,AVERAGEIFS('Данные из терминала'!M:M,'Данные из терминала'!C:C,AI31,'Данные из терминала'!B:B,"sell"),0),1)</f>
        <v>0</v>
      </c>
      <c r="BG31" s="400">
        <f>ROUND(IF(AK31&gt;0,AVERAGEIFS('Данные из терминала'!M:M,'Данные из терминала'!C:C,AI31,'Данные из терминала'!B:B,"buy"),0),1)</f>
        <v>0</v>
      </c>
      <c r="BH31" s="401">
        <f>ROUND(IF(AL31&gt;0,AVERAGEIFS('Данные из терминала'!M:M,'Данные из терминала'!C:C,AI31),0),1)</f>
        <v>0</v>
      </c>
      <c r="BI31" s="405">
        <f>IF(AJ31&gt;0,VLOOKUP(AI31,Сводная!A:G,7,0),0)</f>
        <v>0</v>
      </c>
      <c r="BJ31" s="406">
        <f>IF(AK31&gt;0,VLOOKUP(AI31,Сводная!A:D,4,0),0)</f>
        <v>0</v>
      </c>
      <c r="BK31" s="405">
        <f>IF(AJ31&gt;0,AVERAGEIFS('Данные из терминала'!O:O,'Данные из терминала'!C:C,AI31,'Данные из терминала'!B:B,"sell"),0)</f>
        <v>0</v>
      </c>
      <c r="BL31" s="407">
        <f>IF(AK31&gt;0,AVERAGEIFS('Данные из терминала'!O:O,'Данные из терминала'!C:C,AI31,'Данные из терминала'!B:B,"buy"),0)</f>
        <v>0</v>
      </c>
      <c r="BM31" s="406">
        <f>IF(AL31&gt;0,AVERAGEIFS('Данные из терминала'!O:O,'Данные из терминала'!C:C,AI31),0)</f>
        <v>0</v>
      </c>
    </row>
    <row r="32" spans="1:67" ht="15">
      <c r="A32" s="165">
        <v>13</v>
      </c>
      <c r="B32" s="107">
        <f t="shared" si="12"/>
        <v>10</v>
      </c>
      <c r="C32" s="112">
        <f t="shared" si="13"/>
        <v>130</v>
      </c>
      <c r="D32" s="76"/>
      <c r="E32" s="107">
        <f t="shared" si="14"/>
        <v>0</v>
      </c>
      <c r="F32" s="105">
        <f t="shared" si="27"/>
        <v>20</v>
      </c>
      <c r="G32" s="100">
        <f t="shared" si="15"/>
        <v>240</v>
      </c>
      <c r="H32" s="11"/>
      <c r="I32" s="7">
        <f t="shared" si="16"/>
        <v>1</v>
      </c>
      <c r="J32" s="110">
        <f t="shared" si="0"/>
        <v>0.01</v>
      </c>
      <c r="K32" s="8">
        <f t="shared" si="23"/>
        <v>0.12999999999999998</v>
      </c>
      <c r="L32" s="157"/>
      <c r="M32" s="162">
        <f t="shared" si="1"/>
        <v>167.7</v>
      </c>
      <c r="N32" s="311">
        <f t="shared" si="2"/>
        <v>5.0818181818181811</v>
      </c>
      <c r="O32" s="159">
        <f t="shared" si="3"/>
        <v>1.3</v>
      </c>
      <c r="P32" s="212">
        <f t="shared" si="17"/>
        <v>157.30000000000001</v>
      </c>
      <c r="Q32" s="225">
        <f t="shared" si="4"/>
        <v>4.7666666666666666</v>
      </c>
      <c r="R32" s="119">
        <f t="shared" si="24"/>
        <v>121</v>
      </c>
      <c r="S32" s="120">
        <f t="shared" si="25"/>
        <v>0.5</v>
      </c>
      <c r="T32" s="126">
        <f t="shared" si="18"/>
        <v>251</v>
      </c>
      <c r="U32" s="127">
        <f t="shared" si="26"/>
        <v>1.05</v>
      </c>
      <c r="V32" s="385"/>
      <c r="W32" s="350">
        <f t="shared" si="5"/>
        <v>29.25</v>
      </c>
      <c r="X32" s="351">
        <f t="shared" si="19"/>
        <v>186.55</v>
      </c>
      <c r="Y32" s="354"/>
      <c r="Z32" s="355">
        <f t="shared" si="6"/>
        <v>-153.55000000000001</v>
      </c>
      <c r="AA32" s="356">
        <f t="shared" si="7"/>
        <v>5.65</v>
      </c>
      <c r="AB32" s="357">
        <f t="shared" si="8"/>
        <v>0</v>
      </c>
      <c r="AC32" s="358">
        <f t="shared" si="9"/>
        <v>0</v>
      </c>
      <c r="AD32" s="174">
        <v>13</v>
      </c>
      <c r="AE32" s="388"/>
      <c r="AF32" s="352">
        <f t="shared" si="10"/>
        <v>0.19</v>
      </c>
      <c r="AG32" s="353">
        <f t="shared" si="11"/>
        <v>0.89</v>
      </c>
      <c r="AH32" s="395"/>
      <c r="AI32" s="398">
        <v>13</v>
      </c>
      <c r="AJ32" s="399">
        <f>COUNTIFS('Данные из терминала'!C:C,AI32,'Данные из терминала'!B:B,"sell")</f>
        <v>0</v>
      </c>
      <c r="AK32" s="400">
        <f>COUNTIFS('Данные из терминала'!C:C,AI32,'Данные из терминала'!B:B,"buy")</f>
        <v>0</v>
      </c>
      <c r="AL32" s="401">
        <f>COUNTIFS('Данные из терминала'!C:C,AI32)</f>
        <v>0</v>
      </c>
      <c r="AM32" s="399">
        <f>SUMIFS('Данные из терминала'!E:E,'Данные из терминала'!C:C,AI32,'Данные из терминала'!B:B,"sell")</f>
        <v>0</v>
      </c>
      <c r="AN32" s="400">
        <f>SUMIFS('Данные из терминала'!E:E,'Данные из терминала'!C:C,AI32,'Данные из терминала'!B:B,"buy")</f>
        <v>0</v>
      </c>
      <c r="AO32" s="401">
        <f>SUMIFS('Данные из терминала'!E:E,'Данные из терминала'!C:C,AI32)</f>
        <v>0</v>
      </c>
      <c r="AP32" s="399">
        <f>SUMIFS('Данные из терминала'!N:N,'Данные из терминала'!C:C,AI32,'Данные из терминала'!B:B,"sell")</f>
        <v>0</v>
      </c>
      <c r="AQ32" s="400">
        <f>SUMIFS('Данные из терминала'!N:N,'Данные из терминала'!C:C,AI32,'Данные из терминала'!B:B,"buy")</f>
        <v>0</v>
      </c>
      <c r="AR32" s="401">
        <f>SUMIFS('Данные из терминала'!N:N,'Данные из терминала'!C:C,AI32)</f>
        <v>0</v>
      </c>
      <c r="AS32" s="399">
        <f>ROUND(IF(AJ32&gt;0,AVERAGEIFS('Данные из терминала'!N:N,'Данные из терминала'!C:C,AI32,'Данные из терминала'!B:B,"sell"),0),2)</f>
        <v>0</v>
      </c>
      <c r="AT32" s="400">
        <f>ROUND(IF(AK32&gt;0,AVERAGEIFS('Данные из терминала'!N:N,'Данные из терминала'!C:C,AI32,'Данные из терминала'!B:B,"buy"),0),2)</f>
        <v>0</v>
      </c>
      <c r="AU32" s="401">
        <f>ROUND(IF(AL32&gt;0,AVERAGEIFS('Данные из терминала'!N:N,'Данные из терминала'!C:C,AI32),0),2)</f>
        <v>0</v>
      </c>
      <c r="AV32" s="402">
        <f t="shared" si="20"/>
        <v>0</v>
      </c>
      <c r="AW32" s="403">
        <f t="shared" si="21"/>
        <v>0</v>
      </c>
      <c r="AX32" s="404">
        <f t="shared" si="22"/>
        <v>0</v>
      </c>
      <c r="AY32" s="399">
        <f>IF(AJ32&gt;0,VLOOKUP(AI32,Сводная!A:E,5,0),0)</f>
        <v>0</v>
      </c>
      <c r="AZ32" s="401">
        <f>IF(AK32&gt;0,VLOOKUP(AI32,Сводная!A:B,2,0),0)</f>
        <v>0</v>
      </c>
      <c r="BA32" s="399">
        <f>ROUND(IF(AJ32&gt;0,AVERAGEIFS('Данные из терминала'!L:L,'Данные из терминала'!C:C,AI32,'Данные из терминала'!B:B,"sell"),0),1)</f>
        <v>0</v>
      </c>
      <c r="BB32" s="400">
        <f>ROUND(IF(AK32&gt;0,AVERAGEIFS('Данные из терминала'!L:L,'Данные из терминала'!C:C,AI32,'Данные из терминала'!B:B,"buy"),0),1)</f>
        <v>0</v>
      </c>
      <c r="BC32" s="401">
        <f>ROUND(IF(AL32&gt;0,AVERAGEIFS('Данные из терминала'!L:L,'Данные из терминала'!C:C,AI32),0),1)</f>
        <v>0</v>
      </c>
      <c r="BD32" s="399">
        <f>IF(AJ32&gt;0,VLOOKUP(AI32,Сводная!A:F,6,0),0)</f>
        <v>0</v>
      </c>
      <c r="BE32" s="401">
        <f>IF(AK32&gt;0,VLOOKUP(AI32,Сводная!A:C,3,0),0)</f>
        <v>0</v>
      </c>
      <c r="BF32" s="399">
        <f>ROUND(IF(AJ32&gt;0,AVERAGEIFS('Данные из терминала'!M:M,'Данные из терминала'!C:C,AI32,'Данные из терминала'!B:B,"sell"),0),1)</f>
        <v>0</v>
      </c>
      <c r="BG32" s="400">
        <f>ROUND(IF(AK32&gt;0,AVERAGEIFS('Данные из терминала'!M:M,'Данные из терминала'!C:C,AI32,'Данные из терминала'!B:B,"buy"),0),1)</f>
        <v>0</v>
      </c>
      <c r="BH32" s="401">
        <f>ROUND(IF(AL32&gt;0,AVERAGEIFS('Данные из терминала'!M:M,'Данные из терминала'!C:C,AI32),0),1)</f>
        <v>0</v>
      </c>
      <c r="BI32" s="405">
        <f>IF(AJ32&gt;0,VLOOKUP(AI32,Сводная!A:G,7,0),0)</f>
        <v>0</v>
      </c>
      <c r="BJ32" s="406">
        <f>IF(AK32&gt;0,VLOOKUP(AI32,Сводная!A:D,4,0),0)</f>
        <v>0</v>
      </c>
      <c r="BK32" s="405">
        <f>IF(AJ32&gt;0,AVERAGEIFS('Данные из терминала'!O:O,'Данные из терминала'!C:C,AI32,'Данные из терминала'!B:B,"sell"),0)</f>
        <v>0</v>
      </c>
      <c r="BL32" s="407">
        <f>IF(AK32&gt;0,AVERAGEIFS('Данные из терминала'!O:O,'Данные из терминала'!C:C,AI32,'Данные из терминала'!B:B,"buy"),0)</f>
        <v>0</v>
      </c>
      <c r="BM32" s="406">
        <f>IF(AL32&gt;0,AVERAGEIFS('Данные из терминала'!O:O,'Данные из терминала'!C:C,AI32),0)</f>
        <v>0</v>
      </c>
    </row>
    <row r="33" spans="1:80" ht="15">
      <c r="A33" s="165">
        <v>14</v>
      </c>
      <c r="B33" s="107">
        <f t="shared" si="12"/>
        <v>10</v>
      </c>
      <c r="C33" s="112">
        <f t="shared" si="13"/>
        <v>140</v>
      </c>
      <c r="D33" s="76"/>
      <c r="E33" s="107">
        <f t="shared" si="14"/>
        <v>0</v>
      </c>
      <c r="F33" s="105">
        <f t="shared" si="27"/>
        <v>20</v>
      </c>
      <c r="G33" s="100">
        <f t="shared" si="15"/>
        <v>260</v>
      </c>
      <c r="H33" s="11"/>
      <c r="I33" s="7">
        <f t="shared" si="16"/>
        <v>1</v>
      </c>
      <c r="J33" s="110">
        <f t="shared" si="0"/>
        <v>0.01</v>
      </c>
      <c r="K33" s="8">
        <f t="shared" si="23"/>
        <v>0.13999999999999999</v>
      </c>
      <c r="L33" s="157"/>
      <c r="M33" s="162">
        <f t="shared" si="1"/>
        <v>194.6</v>
      </c>
      <c r="N33" s="311">
        <f t="shared" si="2"/>
        <v>5.8969696969696965</v>
      </c>
      <c r="O33" s="159">
        <f t="shared" si="3"/>
        <v>1.4</v>
      </c>
      <c r="P33" s="212">
        <f t="shared" si="17"/>
        <v>183.4</v>
      </c>
      <c r="Q33" s="225">
        <f t="shared" si="4"/>
        <v>5.5575757575757576</v>
      </c>
      <c r="R33" s="119">
        <f t="shared" si="24"/>
        <v>131</v>
      </c>
      <c r="S33" s="120">
        <f t="shared" si="25"/>
        <v>0.5</v>
      </c>
      <c r="T33" s="126">
        <f t="shared" si="18"/>
        <v>271</v>
      </c>
      <c r="U33" s="127">
        <f t="shared" si="26"/>
        <v>1.04</v>
      </c>
      <c r="V33" s="385"/>
      <c r="W33" s="350">
        <f t="shared" si="5"/>
        <v>31.5</v>
      </c>
      <c r="X33" s="351">
        <f t="shared" si="19"/>
        <v>214.9</v>
      </c>
      <c r="Y33" s="354"/>
      <c r="Z33" s="355">
        <f t="shared" si="6"/>
        <v>-181.9</v>
      </c>
      <c r="AA33" s="356">
        <f t="shared" si="7"/>
        <v>6.51</v>
      </c>
      <c r="AB33" s="357">
        <f t="shared" si="8"/>
        <v>0</v>
      </c>
      <c r="AC33" s="358">
        <f t="shared" si="9"/>
        <v>0</v>
      </c>
      <c r="AD33" s="174">
        <v>14</v>
      </c>
      <c r="AE33" s="388"/>
      <c r="AF33" s="352">
        <f t="shared" si="10"/>
        <v>0.17</v>
      </c>
      <c r="AG33" s="353">
        <f t="shared" si="11"/>
        <v>0.95</v>
      </c>
      <c r="AH33" s="395"/>
      <c r="AI33" s="398">
        <v>14</v>
      </c>
      <c r="AJ33" s="399">
        <f>COUNTIFS('Данные из терминала'!C:C,AI33,'Данные из терминала'!B:B,"sell")</f>
        <v>0</v>
      </c>
      <c r="AK33" s="400">
        <f>COUNTIFS('Данные из терминала'!C:C,AI33,'Данные из терминала'!B:B,"buy")</f>
        <v>0</v>
      </c>
      <c r="AL33" s="401">
        <f>COUNTIFS('Данные из терминала'!C:C,AI33)</f>
        <v>0</v>
      </c>
      <c r="AM33" s="399">
        <f>SUMIFS('Данные из терминала'!E:E,'Данные из терминала'!C:C,AI33,'Данные из терминала'!B:B,"sell")</f>
        <v>0</v>
      </c>
      <c r="AN33" s="400">
        <f>SUMIFS('Данные из терминала'!E:E,'Данные из терминала'!C:C,AI33,'Данные из терминала'!B:B,"buy")</f>
        <v>0</v>
      </c>
      <c r="AO33" s="401">
        <f>SUMIFS('Данные из терминала'!E:E,'Данные из терминала'!C:C,AI33)</f>
        <v>0</v>
      </c>
      <c r="AP33" s="399">
        <f>SUMIFS('Данные из терминала'!N:N,'Данные из терминала'!C:C,AI33,'Данные из терминала'!B:B,"sell")</f>
        <v>0</v>
      </c>
      <c r="AQ33" s="400">
        <f>SUMIFS('Данные из терминала'!N:N,'Данные из терминала'!C:C,AI33,'Данные из терминала'!B:B,"buy")</f>
        <v>0</v>
      </c>
      <c r="AR33" s="401">
        <f>SUMIFS('Данные из терминала'!N:N,'Данные из терминала'!C:C,AI33)</f>
        <v>0</v>
      </c>
      <c r="AS33" s="399">
        <f>ROUND(IF(AJ33&gt;0,AVERAGEIFS('Данные из терминала'!N:N,'Данные из терминала'!C:C,AI33,'Данные из терминала'!B:B,"sell"),0),2)</f>
        <v>0</v>
      </c>
      <c r="AT33" s="400">
        <f>ROUND(IF(AK33&gt;0,AVERAGEIFS('Данные из терминала'!N:N,'Данные из терминала'!C:C,AI33,'Данные из терминала'!B:B,"buy"),0),2)</f>
        <v>0</v>
      </c>
      <c r="AU33" s="401">
        <f>ROUND(IF(AL33&gt;0,AVERAGEIFS('Данные из терминала'!N:N,'Данные из терминала'!C:C,AI33),0),2)</f>
        <v>0</v>
      </c>
      <c r="AV33" s="402">
        <f t="shared" si="20"/>
        <v>0</v>
      </c>
      <c r="AW33" s="403">
        <f t="shared" si="21"/>
        <v>0</v>
      </c>
      <c r="AX33" s="404">
        <f t="shared" si="22"/>
        <v>0</v>
      </c>
      <c r="AY33" s="399">
        <f>IF(AJ33&gt;0,VLOOKUP(AI33,Сводная!A:E,5,0),0)</f>
        <v>0</v>
      </c>
      <c r="AZ33" s="401">
        <f>IF(AK33&gt;0,VLOOKUP(AI33,Сводная!A:B,2,0),0)</f>
        <v>0</v>
      </c>
      <c r="BA33" s="399">
        <f>ROUND(IF(AJ33&gt;0,AVERAGEIFS('Данные из терминала'!L:L,'Данные из терминала'!C:C,AI33,'Данные из терминала'!B:B,"sell"),0),1)</f>
        <v>0</v>
      </c>
      <c r="BB33" s="400">
        <f>ROUND(IF(AK33&gt;0,AVERAGEIFS('Данные из терминала'!L:L,'Данные из терминала'!C:C,AI33,'Данные из терминала'!B:B,"buy"),0),1)</f>
        <v>0</v>
      </c>
      <c r="BC33" s="401">
        <f>ROUND(IF(AL33&gt;0,AVERAGEIFS('Данные из терминала'!L:L,'Данные из терминала'!C:C,AI33),0),1)</f>
        <v>0</v>
      </c>
      <c r="BD33" s="399">
        <f>IF(AJ33&gt;0,VLOOKUP(AI33,Сводная!A:F,6,0),0)</f>
        <v>0</v>
      </c>
      <c r="BE33" s="401">
        <f>IF(AK33&gt;0,VLOOKUP(AI33,Сводная!A:C,3,0),0)</f>
        <v>0</v>
      </c>
      <c r="BF33" s="399">
        <f>ROUND(IF(AJ33&gt;0,AVERAGEIFS('Данные из терминала'!M:M,'Данные из терминала'!C:C,AI33,'Данные из терминала'!B:B,"sell"),0),1)</f>
        <v>0</v>
      </c>
      <c r="BG33" s="400">
        <f>ROUND(IF(AK33&gt;0,AVERAGEIFS('Данные из терминала'!M:M,'Данные из терминала'!C:C,AI33,'Данные из терминала'!B:B,"buy"),0),1)</f>
        <v>0</v>
      </c>
      <c r="BH33" s="401">
        <f>ROUND(IF(AL33&gt;0,AVERAGEIFS('Данные из терминала'!M:M,'Данные из терминала'!C:C,AI33),0),1)</f>
        <v>0</v>
      </c>
      <c r="BI33" s="405">
        <f>IF(AJ33&gt;0,VLOOKUP(AI33,Сводная!A:G,7,0),0)</f>
        <v>0</v>
      </c>
      <c r="BJ33" s="406">
        <f>IF(AK33&gt;0,VLOOKUP(AI33,Сводная!A:D,4,0),0)</f>
        <v>0</v>
      </c>
      <c r="BK33" s="405">
        <f>IF(AJ33&gt;0,AVERAGEIFS('Данные из терминала'!O:O,'Данные из терминала'!C:C,AI33,'Данные из терминала'!B:B,"sell"),0)</f>
        <v>0</v>
      </c>
      <c r="BL33" s="407">
        <f>IF(AK33&gt;0,AVERAGEIFS('Данные из терминала'!O:O,'Данные из терминала'!C:C,AI33,'Данные из терминала'!B:B,"buy"),0)</f>
        <v>0</v>
      </c>
      <c r="BM33" s="406">
        <f>IF(AL33&gt;0,AVERAGEIFS('Данные из терминала'!O:O,'Данные из терминала'!C:C,AI33),0)</f>
        <v>0</v>
      </c>
    </row>
    <row r="34" spans="1:80" ht="15">
      <c r="A34" s="165">
        <v>15</v>
      </c>
      <c r="B34" s="108">
        <f t="shared" si="12"/>
        <v>10</v>
      </c>
      <c r="C34" s="102">
        <f t="shared" si="13"/>
        <v>150</v>
      </c>
      <c r="D34" s="9"/>
      <c r="E34" s="108">
        <f t="shared" si="14"/>
        <v>0</v>
      </c>
      <c r="F34" s="101">
        <f t="shared" si="27"/>
        <v>20</v>
      </c>
      <c r="G34" s="102">
        <f t="shared" si="15"/>
        <v>280</v>
      </c>
      <c r="H34" s="9"/>
      <c r="I34" s="13">
        <f t="shared" si="16"/>
        <v>1</v>
      </c>
      <c r="J34" s="14">
        <f t="shared" si="0"/>
        <v>0.01</v>
      </c>
      <c r="K34" s="15">
        <f t="shared" si="23"/>
        <v>0.15</v>
      </c>
      <c r="L34" s="157"/>
      <c r="M34" s="163">
        <f t="shared" si="1"/>
        <v>223.5</v>
      </c>
      <c r="N34" s="312">
        <f t="shared" si="2"/>
        <v>6.7727272727272725</v>
      </c>
      <c r="O34" s="160">
        <f t="shared" si="3"/>
        <v>1.5</v>
      </c>
      <c r="P34" s="213">
        <f t="shared" si="17"/>
        <v>211.5</v>
      </c>
      <c r="Q34" s="224">
        <f t="shared" si="4"/>
        <v>6.4090909090909092</v>
      </c>
      <c r="R34" s="121">
        <f t="shared" si="24"/>
        <v>141</v>
      </c>
      <c r="S34" s="122">
        <f t="shared" si="25"/>
        <v>0.5</v>
      </c>
      <c r="T34" s="130">
        <f t="shared" si="18"/>
        <v>291</v>
      </c>
      <c r="U34" s="131">
        <f t="shared" si="26"/>
        <v>1.04</v>
      </c>
      <c r="V34" s="385"/>
      <c r="W34" s="359">
        <f t="shared" si="5"/>
        <v>33.75</v>
      </c>
      <c r="X34" s="360">
        <f t="shared" si="19"/>
        <v>245.25</v>
      </c>
      <c r="Y34" s="354"/>
      <c r="Z34" s="363">
        <f t="shared" si="6"/>
        <v>-212.25</v>
      </c>
      <c r="AA34" s="364">
        <f t="shared" si="7"/>
        <v>7.43</v>
      </c>
      <c r="AB34" s="365">
        <f t="shared" si="8"/>
        <v>0</v>
      </c>
      <c r="AC34" s="366">
        <f t="shared" si="9"/>
        <v>0</v>
      </c>
      <c r="AD34" s="174">
        <v>15</v>
      </c>
      <c r="AE34" s="388"/>
      <c r="AF34" s="361">
        <f t="shared" si="10"/>
        <v>0.16</v>
      </c>
      <c r="AG34" s="362">
        <f t="shared" si="11"/>
        <v>1.02</v>
      </c>
      <c r="AH34" s="395"/>
      <c r="AI34" s="174">
        <v>15</v>
      </c>
      <c r="AJ34" s="409">
        <f>COUNTIFS('Данные из терминала'!C:C,AI34,'Данные из терминала'!B:B,"sell")</f>
        <v>0</v>
      </c>
      <c r="AK34" s="409">
        <f>COUNTIFS('Данные из терминала'!C:C,AI34,'Данные из терминала'!B:B,"buy")</f>
        <v>0</v>
      </c>
      <c r="AL34" s="410">
        <f>COUNTIFS('Данные из терминала'!C:C,AI34)</f>
        <v>0</v>
      </c>
      <c r="AM34" s="409">
        <f>SUMIFS('Данные из терминала'!E:E,'Данные из терминала'!C:C,AI34,'Данные из терминала'!B:B,"sell")</f>
        <v>0</v>
      </c>
      <c r="AN34" s="409">
        <f>SUMIFS('Данные из терминала'!E:E,'Данные из терминала'!C:C,AI34,'Данные из терминала'!B:B,"buy")</f>
        <v>0</v>
      </c>
      <c r="AO34" s="410">
        <f>SUMIFS('Данные из терминала'!E:E,'Данные из терминала'!C:C,AI34)</f>
        <v>0</v>
      </c>
      <c r="AP34" s="409">
        <f>SUMIFS('Данные из терминала'!N:N,'Данные из терминала'!C:C,AI34,'Данные из терминала'!B:B,"sell")</f>
        <v>0</v>
      </c>
      <c r="AQ34" s="409">
        <f>SUMIFS('Данные из терминала'!N:N,'Данные из терминала'!C:C,AI34,'Данные из терминала'!B:B,"buy")</f>
        <v>0</v>
      </c>
      <c r="AR34" s="410">
        <f>SUMIFS('Данные из терминала'!N:N,'Данные из терминала'!C:C,AI34)</f>
        <v>0</v>
      </c>
      <c r="AS34" s="409">
        <f>ROUND(IF(AJ34&gt;0,AVERAGEIFS('Данные из терминала'!N:N,'Данные из терминала'!C:C,AI34,'Данные из терминала'!B:B,"sell"),0),2)</f>
        <v>0</v>
      </c>
      <c r="AT34" s="409">
        <f>ROUND(IF(AK34&gt;0,AVERAGEIFS('Данные из терминала'!N:N,'Данные из терминала'!C:C,AI34,'Данные из терминала'!B:B,"buy"),0),2)</f>
        <v>0</v>
      </c>
      <c r="AU34" s="410">
        <f>ROUND(IF(AL34&gt;0,AVERAGEIFS('Данные из терминала'!N:N,'Данные из терминала'!C:C,AI34),0),2)</f>
        <v>0</v>
      </c>
      <c r="AV34" s="411">
        <f t="shared" si="20"/>
        <v>0</v>
      </c>
      <c r="AW34" s="411">
        <f t="shared" si="21"/>
        <v>0</v>
      </c>
      <c r="AX34" s="411">
        <f t="shared" si="22"/>
        <v>0</v>
      </c>
      <c r="AY34" s="408">
        <f>IF(AJ34&gt;0,VLOOKUP(AI34,Сводная!A:E,5,0),0)</f>
        <v>0</v>
      </c>
      <c r="AZ34" s="410">
        <f>IF(AK34&gt;0,VLOOKUP(AI34,Сводная!A:B,2,0),0)</f>
        <v>0</v>
      </c>
      <c r="BA34" s="409">
        <f>ROUND(IF(AJ34&gt;0,AVERAGEIFS('Данные из терминала'!L:L,'Данные из терминала'!C:C,AI34,'Данные из терминала'!B:B,"sell"),0),1)</f>
        <v>0</v>
      </c>
      <c r="BB34" s="409">
        <f>ROUND(IF(AK34&gt;0,AVERAGEIFS('Данные из терминала'!L:L,'Данные из терминала'!C:C,AI34,'Данные из терминала'!B:B,"buy"),0),1)</f>
        <v>0</v>
      </c>
      <c r="BC34" s="409">
        <f>ROUND(IF(AL34&gt;0,AVERAGEIFS('Данные из терминала'!L:L,'Данные из терминала'!C:C,AI34),0),1)</f>
        <v>0</v>
      </c>
      <c r="BD34" s="408">
        <f>IF(AJ34&gt;0,VLOOKUP(AI34,Сводная!A:F,6,0),0)</f>
        <v>0</v>
      </c>
      <c r="BE34" s="410">
        <f>IF(AK34&gt;0,VLOOKUP(AI34,Сводная!A:C,3,0),0)</f>
        <v>0</v>
      </c>
      <c r="BF34" s="409">
        <f>ROUND(IF(AJ34&gt;0,AVERAGEIFS('Данные из терминала'!M:M,'Данные из терминала'!C:C,AI34,'Данные из терминала'!B:B,"sell"),0),1)</f>
        <v>0</v>
      </c>
      <c r="BG34" s="409">
        <f>ROUND(IF(AK34&gt;0,AVERAGEIFS('Данные из терминала'!M:M,'Данные из терминала'!C:C,AI34,'Данные из терминала'!B:B,"buy"),0),1)</f>
        <v>0</v>
      </c>
      <c r="BH34" s="409">
        <f>ROUND(IF(AL34&gt;0,AVERAGEIFS('Данные из терминала'!M:M,'Данные из терминала'!C:C,AI34),0),1)</f>
        <v>0</v>
      </c>
      <c r="BI34" s="412">
        <f>IF(AJ34&gt;0,VLOOKUP(AI34,Сводная!A:G,7,0),0)</f>
        <v>0</v>
      </c>
      <c r="BJ34" s="413">
        <f>IF(AK34&gt;0,VLOOKUP(AI34,Сводная!A:D,4,0),0)</f>
        <v>0</v>
      </c>
      <c r="BK34" s="414">
        <f>IF(AJ34&gt;0,AVERAGEIFS('Данные из терминала'!O:O,'Данные из терминала'!C:C,AI34,'Данные из терминала'!B:B,"sell"),0)</f>
        <v>0</v>
      </c>
      <c r="BL34" s="414">
        <f>IF(AK34&gt;0,AVERAGEIFS('Данные из терминала'!O:O,'Данные из терминала'!C:C,AI34,'Данные из терминала'!B:B,"buy"),0)</f>
        <v>0</v>
      </c>
      <c r="BM34" s="413">
        <f>IF(AL34&gt;0,AVERAGEIFS('Данные из терминала'!O:O,'Данные из терминала'!C:C,AI34),0)</f>
        <v>0</v>
      </c>
    </row>
    <row r="35" spans="1:80" ht="15">
      <c r="A35" s="165">
        <v>16</v>
      </c>
      <c r="B35" s="107">
        <f t="shared" si="12"/>
        <v>10</v>
      </c>
      <c r="C35" s="112">
        <f t="shared" si="13"/>
        <v>160</v>
      </c>
      <c r="D35" s="76"/>
      <c r="E35" s="107">
        <f t="shared" si="14"/>
        <v>0</v>
      </c>
      <c r="F35" s="105">
        <f t="shared" si="27"/>
        <v>20</v>
      </c>
      <c r="G35" s="100">
        <f t="shared" si="15"/>
        <v>300</v>
      </c>
      <c r="H35" s="11"/>
      <c r="I35" s="7">
        <f t="shared" si="16"/>
        <v>1</v>
      </c>
      <c r="J35" s="110">
        <f t="shared" si="0"/>
        <v>0.01</v>
      </c>
      <c r="K35" s="8">
        <f t="shared" si="23"/>
        <v>0.16</v>
      </c>
      <c r="L35" s="157"/>
      <c r="M35" s="162">
        <f t="shared" si="1"/>
        <v>254.4</v>
      </c>
      <c r="N35" s="311">
        <f t="shared" si="2"/>
        <v>7.709090909090909</v>
      </c>
      <c r="O35" s="159">
        <f t="shared" si="3"/>
        <v>1.6</v>
      </c>
      <c r="P35" s="212">
        <f t="shared" si="17"/>
        <v>241.6</v>
      </c>
      <c r="Q35" s="225">
        <f t="shared" si="4"/>
        <v>7.3212121212121213</v>
      </c>
      <c r="R35" s="119">
        <f t="shared" si="24"/>
        <v>151</v>
      </c>
      <c r="S35" s="120">
        <f t="shared" si="25"/>
        <v>0.5</v>
      </c>
      <c r="T35" s="126">
        <f t="shared" si="18"/>
        <v>311</v>
      </c>
      <c r="U35" s="127">
        <f t="shared" si="26"/>
        <v>1.04</v>
      </c>
      <c r="V35" s="385"/>
      <c r="W35" s="350">
        <f t="shared" si="5"/>
        <v>36</v>
      </c>
      <c r="X35" s="351">
        <f t="shared" si="19"/>
        <v>277.60000000000002</v>
      </c>
      <c r="Y35" s="354"/>
      <c r="Z35" s="355">
        <f t="shared" si="6"/>
        <v>-244.6</v>
      </c>
      <c r="AA35" s="356">
        <f t="shared" si="7"/>
        <v>8.41</v>
      </c>
      <c r="AB35" s="357">
        <f t="shared" si="8"/>
        <v>0</v>
      </c>
      <c r="AC35" s="358">
        <f t="shared" si="9"/>
        <v>0</v>
      </c>
      <c r="AD35" s="174">
        <v>16</v>
      </c>
      <c r="AE35" s="388"/>
      <c r="AF35" s="352">
        <f t="shared" si="10"/>
        <v>0.15</v>
      </c>
      <c r="AG35" s="353">
        <f t="shared" si="11"/>
        <v>1.0900000000000001</v>
      </c>
      <c r="AH35" s="395"/>
      <c r="AI35" s="398">
        <v>16</v>
      </c>
      <c r="AJ35" s="399">
        <f>COUNTIFS('Данные из терминала'!C:C,AI35,'Данные из терминала'!B:B,"sell")</f>
        <v>0</v>
      </c>
      <c r="AK35" s="400">
        <f>COUNTIFS('Данные из терминала'!C:C,AI35,'Данные из терминала'!B:B,"buy")</f>
        <v>0</v>
      </c>
      <c r="AL35" s="401">
        <f>COUNTIFS('Данные из терминала'!C:C,AI35)</f>
        <v>0</v>
      </c>
      <c r="AM35" s="399">
        <f>SUMIFS('Данные из терминала'!E:E,'Данные из терминала'!C:C,AI35,'Данные из терминала'!B:B,"sell")</f>
        <v>0</v>
      </c>
      <c r="AN35" s="400">
        <f>SUMIFS('Данные из терминала'!E:E,'Данные из терминала'!C:C,AI35,'Данные из терминала'!B:B,"buy")</f>
        <v>0</v>
      </c>
      <c r="AO35" s="401">
        <f>SUMIFS('Данные из терминала'!E:E,'Данные из терминала'!C:C,AI35)</f>
        <v>0</v>
      </c>
      <c r="AP35" s="399">
        <f>SUMIFS('Данные из терминала'!N:N,'Данные из терминала'!C:C,AI35,'Данные из терминала'!B:B,"sell")</f>
        <v>0</v>
      </c>
      <c r="AQ35" s="400">
        <f>SUMIFS('Данные из терминала'!N:N,'Данные из терминала'!C:C,AI35,'Данные из терминала'!B:B,"buy")</f>
        <v>0</v>
      </c>
      <c r="AR35" s="401">
        <f>SUMIFS('Данные из терминала'!N:N,'Данные из терминала'!C:C,AI35)</f>
        <v>0</v>
      </c>
      <c r="AS35" s="399">
        <f>ROUND(IF(AJ35&gt;0,AVERAGEIFS('Данные из терминала'!N:N,'Данные из терминала'!C:C,AI35,'Данные из терминала'!B:B,"sell"),0),2)</f>
        <v>0</v>
      </c>
      <c r="AT35" s="400">
        <f>ROUND(IF(AK35&gt;0,AVERAGEIFS('Данные из терминала'!N:N,'Данные из терминала'!C:C,AI35,'Данные из терминала'!B:B,"buy"),0),2)</f>
        <v>0</v>
      </c>
      <c r="AU35" s="401">
        <f>ROUND(IF(AL35&gt;0,AVERAGEIFS('Данные из терминала'!N:N,'Данные из терминала'!C:C,AI35),0),2)</f>
        <v>0</v>
      </c>
      <c r="AV35" s="402">
        <f t="shared" si="20"/>
        <v>0</v>
      </c>
      <c r="AW35" s="403">
        <f t="shared" si="21"/>
        <v>0</v>
      </c>
      <c r="AX35" s="404">
        <f t="shared" si="22"/>
        <v>0</v>
      </c>
      <c r="AY35" s="399">
        <f>IF(AJ35&gt;0,VLOOKUP(AI35,Сводная!A:E,5,0),0)</f>
        <v>0</v>
      </c>
      <c r="AZ35" s="401">
        <f>IF(AK35&gt;0,VLOOKUP(AI35,Сводная!A:B,2,0),0)</f>
        <v>0</v>
      </c>
      <c r="BA35" s="399">
        <f>ROUND(IF(AJ35&gt;0,AVERAGEIFS('Данные из терминала'!L:L,'Данные из терминала'!C:C,AI35,'Данные из терминала'!B:B,"sell"),0),1)</f>
        <v>0</v>
      </c>
      <c r="BB35" s="400">
        <f>ROUND(IF(AK35&gt;0,AVERAGEIFS('Данные из терминала'!L:L,'Данные из терминала'!C:C,AI35,'Данные из терминала'!B:B,"buy"),0),1)</f>
        <v>0</v>
      </c>
      <c r="BC35" s="401">
        <f>ROUND(IF(AL35&gt;0,AVERAGEIFS('Данные из терминала'!L:L,'Данные из терминала'!C:C,AI35),0),1)</f>
        <v>0</v>
      </c>
      <c r="BD35" s="399">
        <f>IF(AJ35&gt;0,VLOOKUP(AI35,Сводная!A:F,6,0),0)</f>
        <v>0</v>
      </c>
      <c r="BE35" s="401">
        <f>IF(AK35&gt;0,VLOOKUP(AI35,Сводная!A:C,3,0),0)</f>
        <v>0</v>
      </c>
      <c r="BF35" s="399">
        <f>ROUND(IF(AJ35&gt;0,AVERAGEIFS('Данные из терминала'!M:M,'Данные из терминала'!C:C,AI35,'Данные из терминала'!B:B,"sell"),0),1)</f>
        <v>0</v>
      </c>
      <c r="BG35" s="400">
        <f>ROUND(IF(AK35&gt;0,AVERAGEIFS('Данные из терминала'!M:M,'Данные из терминала'!C:C,AI35,'Данные из терминала'!B:B,"buy"),0),1)</f>
        <v>0</v>
      </c>
      <c r="BH35" s="401">
        <f>ROUND(IF(AL35&gt;0,AVERAGEIFS('Данные из терминала'!M:M,'Данные из терминала'!C:C,AI35),0),1)</f>
        <v>0</v>
      </c>
      <c r="BI35" s="405">
        <f>IF(AJ35&gt;0,VLOOKUP(AI35,Сводная!A:G,7,0),0)</f>
        <v>0</v>
      </c>
      <c r="BJ35" s="406">
        <f>IF(AK35&gt;0,VLOOKUP(AI35,Сводная!A:D,4,0),0)</f>
        <v>0</v>
      </c>
      <c r="BK35" s="405">
        <f>IF(AJ35&gt;0,AVERAGEIFS('Данные из терминала'!O:O,'Данные из терминала'!C:C,AI35,'Данные из терминала'!B:B,"sell"),0)</f>
        <v>0</v>
      </c>
      <c r="BL35" s="407">
        <f>IF(AK35&gt;0,AVERAGEIFS('Данные из терминала'!O:O,'Данные из терминала'!C:C,AI35,'Данные из терминала'!B:B,"buy"),0)</f>
        <v>0</v>
      </c>
      <c r="BM35" s="406">
        <f>IF(AL35&gt;0,AVERAGEIFS('Данные из терминала'!O:O,'Данные из терминала'!C:C,AI35),0)</f>
        <v>0</v>
      </c>
    </row>
    <row r="36" spans="1:80" ht="15">
      <c r="A36" s="165">
        <v>17</v>
      </c>
      <c r="B36" s="107">
        <f t="shared" si="12"/>
        <v>10</v>
      </c>
      <c r="C36" s="112">
        <f t="shared" si="13"/>
        <v>170</v>
      </c>
      <c r="D36" s="76"/>
      <c r="E36" s="107">
        <f t="shared" si="14"/>
        <v>0</v>
      </c>
      <c r="F36" s="105">
        <f t="shared" si="27"/>
        <v>20</v>
      </c>
      <c r="G36" s="100">
        <f t="shared" si="15"/>
        <v>320</v>
      </c>
      <c r="H36" s="11"/>
      <c r="I36" s="7">
        <f t="shared" si="16"/>
        <v>1</v>
      </c>
      <c r="J36" s="110">
        <f t="shared" si="0"/>
        <v>0.01</v>
      </c>
      <c r="K36" s="8">
        <f t="shared" si="23"/>
        <v>0.17</v>
      </c>
      <c r="L36" s="157"/>
      <c r="M36" s="162">
        <f t="shared" si="1"/>
        <v>287.3</v>
      </c>
      <c r="N36" s="311">
        <f t="shared" si="2"/>
        <v>8.7060606060606069</v>
      </c>
      <c r="O36" s="159">
        <f t="shared" si="3"/>
        <v>1.7</v>
      </c>
      <c r="P36" s="212">
        <f t="shared" si="17"/>
        <v>273.7</v>
      </c>
      <c r="Q36" s="225">
        <f t="shared" si="4"/>
        <v>8.2939393939393931</v>
      </c>
      <c r="R36" s="119">
        <f t="shared" si="24"/>
        <v>161</v>
      </c>
      <c r="S36" s="120">
        <f t="shared" si="25"/>
        <v>0.5</v>
      </c>
      <c r="T36" s="126">
        <f t="shared" si="18"/>
        <v>331</v>
      </c>
      <c r="U36" s="127">
        <f t="shared" si="26"/>
        <v>1.03</v>
      </c>
      <c r="V36" s="385"/>
      <c r="W36" s="350">
        <f t="shared" si="5"/>
        <v>38.25</v>
      </c>
      <c r="X36" s="351">
        <f t="shared" si="19"/>
        <v>311.95</v>
      </c>
      <c r="Y36" s="354"/>
      <c r="Z36" s="355">
        <f t="shared" si="6"/>
        <v>-278.95</v>
      </c>
      <c r="AA36" s="356">
        <f t="shared" si="7"/>
        <v>9.4499999999999993</v>
      </c>
      <c r="AB36" s="357">
        <f t="shared" si="8"/>
        <v>0</v>
      </c>
      <c r="AC36" s="358">
        <f t="shared" si="9"/>
        <v>0</v>
      </c>
      <c r="AD36" s="174">
        <v>17</v>
      </c>
      <c r="AE36" s="388"/>
      <c r="AF36" s="352">
        <f t="shared" si="10"/>
        <v>0.14000000000000001</v>
      </c>
      <c r="AG36" s="353">
        <f t="shared" si="11"/>
        <v>1.1599999999999999</v>
      </c>
      <c r="AH36" s="395"/>
      <c r="AI36" s="398">
        <v>17</v>
      </c>
      <c r="AJ36" s="399">
        <f>COUNTIFS('Данные из терминала'!C:C,AI36,'Данные из терминала'!B:B,"sell")</f>
        <v>0</v>
      </c>
      <c r="AK36" s="400">
        <f>COUNTIFS('Данные из терминала'!C:C,AI36,'Данные из терминала'!B:B,"buy")</f>
        <v>0</v>
      </c>
      <c r="AL36" s="401">
        <f>COUNTIFS('Данные из терминала'!C:C,AI36)</f>
        <v>0</v>
      </c>
      <c r="AM36" s="399">
        <f>SUMIFS('Данные из терминала'!E:E,'Данные из терминала'!C:C,AI36,'Данные из терминала'!B:B,"sell")</f>
        <v>0</v>
      </c>
      <c r="AN36" s="400">
        <f>SUMIFS('Данные из терминала'!E:E,'Данные из терминала'!C:C,AI36,'Данные из терминала'!B:B,"buy")</f>
        <v>0</v>
      </c>
      <c r="AO36" s="401">
        <f>SUMIFS('Данные из терминала'!E:E,'Данные из терминала'!C:C,AI36)</f>
        <v>0</v>
      </c>
      <c r="AP36" s="399">
        <f>SUMIFS('Данные из терминала'!N:N,'Данные из терминала'!C:C,AI36,'Данные из терминала'!B:B,"sell")</f>
        <v>0</v>
      </c>
      <c r="AQ36" s="400">
        <f>SUMIFS('Данные из терминала'!N:N,'Данные из терминала'!C:C,AI36,'Данные из терминала'!B:B,"buy")</f>
        <v>0</v>
      </c>
      <c r="AR36" s="401">
        <f>SUMIFS('Данные из терминала'!N:N,'Данные из терминала'!C:C,AI36)</f>
        <v>0</v>
      </c>
      <c r="AS36" s="399">
        <f>ROUND(IF(AJ36&gt;0,AVERAGEIFS('Данные из терминала'!N:N,'Данные из терминала'!C:C,AI36,'Данные из терминала'!B:B,"sell"),0),2)</f>
        <v>0</v>
      </c>
      <c r="AT36" s="400">
        <f>ROUND(IF(AK36&gt;0,AVERAGEIFS('Данные из терминала'!N:N,'Данные из терминала'!C:C,AI36,'Данные из терминала'!B:B,"buy"),0),2)</f>
        <v>0</v>
      </c>
      <c r="AU36" s="401">
        <f>ROUND(IF(AL36&gt;0,AVERAGEIFS('Данные из терминала'!N:N,'Данные из терминала'!C:C,AI36),0),2)</f>
        <v>0</v>
      </c>
      <c r="AV36" s="402">
        <f t="shared" si="20"/>
        <v>0</v>
      </c>
      <c r="AW36" s="403">
        <f t="shared" si="21"/>
        <v>0</v>
      </c>
      <c r="AX36" s="404">
        <f t="shared" si="22"/>
        <v>0</v>
      </c>
      <c r="AY36" s="399">
        <f>IF(AJ36&gt;0,VLOOKUP(AI36,Сводная!A:E,5,0),0)</f>
        <v>0</v>
      </c>
      <c r="AZ36" s="401">
        <f>IF(AK36&gt;0,VLOOKUP(AI36,Сводная!A:B,2,0),0)</f>
        <v>0</v>
      </c>
      <c r="BA36" s="399">
        <f>ROUND(IF(AJ36&gt;0,AVERAGEIFS('Данные из терминала'!L:L,'Данные из терминала'!C:C,AI36,'Данные из терминала'!B:B,"sell"),0),1)</f>
        <v>0</v>
      </c>
      <c r="BB36" s="400">
        <f>ROUND(IF(AK36&gt;0,AVERAGEIFS('Данные из терминала'!L:L,'Данные из терминала'!C:C,AI36,'Данные из терминала'!B:B,"buy"),0),1)</f>
        <v>0</v>
      </c>
      <c r="BC36" s="401">
        <f>ROUND(IF(AL36&gt;0,AVERAGEIFS('Данные из терминала'!L:L,'Данные из терминала'!C:C,AI36),0),1)</f>
        <v>0</v>
      </c>
      <c r="BD36" s="399">
        <f>IF(AJ36&gt;0,VLOOKUP(AI36,Сводная!A:F,6,0),0)</f>
        <v>0</v>
      </c>
      <c r="BE36" s="401">
        <f>IF(AK36&gt;0,VLOOKUP(AI36,Сводная!A:C,3,0),0)</f>
        <v>0</v>
      </c>
      <c r="BF36" s="399">
        <f>ROUND(IF(AJ36&gt;0,AVERAGEIFS('Данные из терминала'!M:M,'Данные из терминала'!C:C,AI36,'Данные из терминала'!B:B,"sell"),0),1)</f>
        <v>0</v>
      </c>
      <c r="BG36" s="400">
        <f>ROUND(IF(AK36&gt;0,AVERAGEIFS('Данные из терминала'!M:M,'Данные из терминала'!C:C,AI36,'Данные из терминала'!B:B,"buy"),0),1)</f>
        <v>0</v>
      </c>
      <c r="BH36" s="401">
        <f>ROUND(IF(AL36&gt;0,AVERAGEIFS('Данные из терминала'!M:M,'Данные из терминала'!C:C,AI36),0),1)</f>
        <v>0</v>
      </c>
      <c r="BI36" s="405">
        <f>IF(AJ36&gt;0,VLOOKUP(AI36,Сводная!A:G,7,0),0)</f>
        <v>0</v>
      </c>
      <c r="BJ36" s="406">
        <f>IF(AK36&gt;0,VLOOKUP(AI36,Сводная!A:D,4,0),0)</f>
        <v>0</v>
      </c>
      <c r="BK36" s="405">
        <f>IF(AJ36&gt;0,AVERAGEIFS('Данные из терминала'!O:O,'Данные из терминала'!C:C,AI36,'Данные из терминала'!B:B,"sell"),0)</f>
        <v>0</v>
      </c>
      <c r="BL36" s="407">
        <f>IF(AK36&gt;0,AVERAGEIFS('Данные из терминала'!O:O,'Данные из терминала'!C:C,AI36,'Данные из терминала'!B:B,"buy"),0)</f>
        <v>0</v>
      </c>
      <c r="BM36" s="406">
        <f>IF(AL36&gt;0,AVERAGEIFS('Данные из терминала'!O:O,'Данные из терминала'!C:C,AI36),0)</f>
        <v>0</v>
      </c>
    </row>
    <row r="37" spans="1:80" ht="15">
      <c r="A37" s="165">
        <v>18</v>
      </c>
      <c r="B37" s="107">
        <f t="shared" si="12"/>
        <v>10</v>
      </c>
      <c r="C37" s="112">
        <f t="shared" si="13"/>
        <v>180</v>
      </c>
      <c r="D37" s="76"/>
      <c r="E37" s="107">
        <f t="shared" si="14"/>
        <v>0</v>
      </c>
      <c r="F37" s="105">
        <f t="shared" si="27"/>
        <v>20</v>
      </c>
      <c r="G37" s="100">
        <f t="shared" si="15"/>
        <v>340</v>
      </c>
      <c r="H37" s="11"/>
      <c r="I37" s="7">
        <f t="shared" si="16"/>
        <v>1</v>
      </c>
      <c r="J37" s="110">
        <f t="shared" si="0"/>
        <v>0.01</v>
      </c>
      <c r="K37" s="8">
        <f t="shared" si="23"/>
        <v>0.18000000000000002</v>
      </c>
      <c r="L37" s="157"/>
      <c r="M37" s="162">
        <f t="shared" si="1"/>
        <v>322.2</v>
      </c>
      <c r="N37" s="311">
        <f t="shared" si="2"/>
        <v>9.7636363636363637</v>
      </c>
      <c r="O37" s="159">
        <f t="shared" si="3"/>
        <v>1.8</v>
      </c>
      <c r="P37" s="212">
        <f t="shared" si="17"/>
        <v>307.8</v>
      </c>
      <c r="Q37" s="225">
        <f t="shared" si="4"/>
        <v>9.327272727272728</v>
      </c>
      <c r="R37" s="119">
        <f t="shared" si="24"/>
        <v>171</v>
      </c>
      <c r="S37" s="120">
        <f t="shared" si="25"/>
        <v>0.5</v>
      </c>
      <c r="T37" s="126">
        <f t="shared" si="18"/>
        <v>351</v>
      </c>
      <c r="U37" s="127">
        <f t="shared" si="26"/>
        <v>1.03</v>
      </c>
      <c r="V37" s="385"/>
      <c r="W37" s="350">
        <f t="shared" si="5"/>
        <v>40.5</v>
      </c>
      <c r="X37" s="351">
        <f t="shared" si="19"/>
        <v>348.3</v>
      </c>
      <c r="Y37" s="354"/>
      <c r="Z37" s="355">
        <f t="shared" si="6"/>
        <v>-315.3</v>
      </c>
      <c r="AA37" s="356">
        <f t="shared" si="7"/>
        <v>10.55</v>
      </c>
      <c r="AB37" s="357">
        <f t="shared" si="8"/>
        <v>0</v>
      </c>
      <c r="AC37" s="358">
        <f t="shared" si="9"/>
        <v>0</v>
      </c>
      <c r="AD37" s="174">
        <v>18</v>
      </c>
      <c r="AE37" s="388"/>
      <c r="AF37" s="352">
        <f t="shared" si="10"/>
        <v>0.13</v>
      </c>
      <c r="AG37" s="353">
        <f t="shared" si="11"/>
        <v>1.23</v>
      </c>
      <c r="AH37" s="395"/>
      <c r="AI37" s="398">
        <v>18</v>
      </c>
      <c r="AJ37" s="399">
        <f>COUNTIFS('Данные из терминала'!C:C,AI37,'Данные из терминала'!B:B,"sell")</f>
        <v>0</v>
      </c>
      <c r="AK37" s="400">
        <f>COUNTIFS('Данные из терминала'!C:C,AI37,'Данные из терминала'!B:B,"buy")</f>
        <v>0</v>
      </c>
      <c r="AL37" s="401">
        <f>COUNTIFS('Данные из терминала'!C:C,AI37)</f>
        <v>0</v>
      </c>
      <c r="AM37" s="399">
        <f>SUMIFS('Данные из терминала'!E:E,'Данные из терминала'!C:C,AI37,'Данные из терминала'!B:B,"sell")</f>
        <v>0</v>
      </c>
      <c r="AN37" s="400">
        <f>SUMIFS('Данные из терминала'!E:E,'Данные из терминала'!C:C,AI37,'Данные из терминала'!B:B,"buy")</f>
        <v>0</v>
      </c>
      <c r="AO37" s="401">
        <f>SUMIFS('Данные из терминала'!E:E,'Данные из терминала'!C:C,AI37)</f>
        <v>0</v>
      </c>
      <c r="AP37" s="399">
        <f>SUMIFS('Данные из терминала'!N:N,'Данные из терминала'!C:C,AI37,'Данные из терминала'!B:B,"sell")</f>
        <v>0</v>
      </c>
      <c r="AQ37" s="400">
        <f>SUMIFS('Данные из терминала'!N:N,'Данные из терминала'!C:C,AI37,'Данные из терминала'!B:B,"buy")</f>
        <v>0</v>
      </c>
      <c r="AR37" s="401">
        <f>SUMIFS('Данные из терминала'!N:N,'Данные из терминала'!C:C,AI37)</f>
        <v>0</v>
      </c>
      <c r="AS37" s="399">
        <f>ROUND(IF(AJ37&gt;0,AVERAGEIFS('Данные из терминала'!N:N,'Данные из терминала'!C:C,AI37,'Данные из терминала'!B:B,"sell"),0),2)</f>
        <v>0</v>
      </c>
      <c r="AT37" s="400">
        <f>ROUND(IF(AK37&gt;0,AVERAGEIFS('Данные из терминала'!N:N,'Данные из терминала'!C:C,AI37,'Данные из терминала'!B:B,"buy"),0),2)</f>
        <v>0</v>
      </c>
      <c r="AU37" s="401">
        <f>ROUND(IF(AL37&gt;0,AVERAGEIFS('Данные из терминала'!N:N,'Данные из терминала'!C:C,AI37),0),2)</f>
        <v>0</v>
      </c>
      <c r="AV37" s="402">
        <f t="shared" si="20"/>
        <v>0</v>
      </c>
      <c r="AW37" s="403">
        <f t="shared" si="21"/>
        <v>0</v>
      </c>
      <c r="AX37" s="404">
        <f t="shared" si="22"/>
        <v>0</v>
      </c>
      <c r="AY37" s="399">
        <f>IF(AJ37&gt;0,VLOOKUP(AI37,Сводная!A:E,5,0),0)</f>
        <v>0</v>
      </c>
      <c r="AZ37" s="401">
        <f>IF(AK37&gt;0,VLOOKUP(AI37,Сводная!A:B,2,0),0)</f>
        <v>0</v>
      </c>
      <c r="BA37" s="399">
        <f>ROUND(IF(AJ37&gt;0,AVERAGEIFS('Данные из терминала'!L:L,'Данные из терминала'!C:C,AI37,'Данные из терминала'!B:B,"sell"),0),1)</f>
        <v>0</v>
      </c>
      <c r="BB37" s="400">
        <f>ROUND(IF(AK37&gt;0,AVERAGEIFS('Данные из терминала'!L:L,'Данные из терминала'!C:C,AI37,'Данные из терминала'!B:B,"buy"),0),1)</f>
        <v>0</v>
      </c>
      <c r="BC37" s="401">
        <f>ROUND(IF(AL37&gt;0,AVERAGEIFS('Данные из терминала'!L:L,'Данные из терминала'!C:C,AI37),0),1)</f>
        <v>0</v>
      </c>
      <c r="BD37" s="399">
        <f>IF(AJ37&gt;0,VLOOKUP(AI37,Сводная!A:F,6,0),0)</f>
        <v>0</v>
      </c>
      <c r="BE37" s="401">
        <f>IF(AK37&gt;0,VLOOKUP(AI37,Сводная!A:C,3,0),0)</f>
        <v>0</v>
      </c>
      <c r="BF37" s="399">
        <f>ROUND(IF(AJ37&gt;0,AVERAGEIFS('Данные из терминала'!M:M,'Данные из терминала'!C:C,AI37,'Данные из терминала'!B:B,"sell"),0),1)</f>
        <v>0</v>
      </c>
      <c r="BG37" s="400">
        <f>ROUND(IF(AK37&gt;0,AVERAGEIFS('Данные из терминала'!M:M,'Данные из терминала'!C:C,AI37,'Данные из терминала'!B:B,"buy"),0),1)</f>
        <v>0</v>
      </c>
      <c r="BH37" s="401">
        <f>ROUND(IF(AL37&gt;0,AVERAGEIFS('Данные из терминала'!M:M,'Данные из терминала'!C:C,AI37),0),1)</f>
        <v>0</v>
      </c>
      <c r="BI37" s="405">
        <f>IF(AJ37&gt;0,VLOOKUP(AI37,Сводная!A:G,7,0),0)</f>
        <v>0</v>
      </c>
      <c r="BJ37" s="406">
        <f>IF(AK37&gt;0,VLOOKUP(AI37,Сводная!A:D,4,0),0)</f>
        <v>0</v>
      </c>
      <c r="BK37" s="405">
        <f>IF(AJ37&gt;0,AVERAGEIFS('Данные из терминала'!O:O,'Данные из терминала'!C:C,AI37,'Данные из терминала'!B:B,"sell"),0)</f>
        <v>0</v>
      </c>
      <c r="BL37" s="407">
        <f>IF(AK37&gt;0,AVERAGEIFS('Данные из терминала'!O:O,'Данные из терминала'!C:C,AI37,'Данные из терминала'!B:B,"buy"),0)</f>
        <v>0</v>
      </c>
      <c r="BM37" s="406">
        <f>IF(AL37&gt;0,AVERAGEIFS('Данные из терминала'!O:O,'Данные из терминала'!C:C,AI37),0)</f>
        <v>0</v>
      </c>
    </row>
    <row r="38" spans="1:80" ht="15">
      <c r="A38" s="165">
        <v>19</v>
      </c>
      <c r="B38" s="107">
        <f t="shared" si="12"/>
        <v>10</v>
      </c>
      <c r="C38" s="112">
        <f t="shared" si="13"/>
        <v>190</v>
      </c>
      <c r="D38" s="76"/>
      <c r="E38" s="107">
        <f t="shared" si="14"/>
        <v>0</v>
      </c>
      <c r="F38" s="105">
        <f t="shared" si="27"/>
        <v>20</v>
      </c>
      <c r="G38" s="100">
        <f t="shared" si="15"/>
        <v>360</v>
      </c>
      <c r="H38" s="11"/>
      <c r="I38" s="7">
        <f t="shared" si="16"/>
        <v>1</v>
      </c>
      <c r="J38" s="110">
        <f t="shared" si="0"/>
        <v>0.01</v>
      </c>
      <c r="K38" s="8">
        <f t="shared" si="23"/>
        <v>0.19000000000000003</v>
      </c>
      <c r="L38" s="157"/>
      <c r="M38" s="162">
        <f t="shared" si="1"/>
        <v>359.1</v>
      </c>
      <c r="N38" s="311">
        <f t="shared" si="2"/>
        <v>10.881818181818183</v>
      </c>
      <c r="O38" s="159">
        <f t="shared" si="3"/>
        <v>1.9</v>
      </c>
      <c r="P38" s="212">
        <f t="shared" si="17"/>
        <v>343.9</v>
      </c>
      <c r="Q38" s="225">
        <f t="shared" si="4"/>
        <v>10.42121212121212</v>
      </c>
      <c r="R38" s="119">
        <f t="shared" si="24"/>
        <v>181</v>
      </c>
      <c r="S38" s="120">
        <f t="shared" si="25"/>
        <v>0.5</v>
      </c>
      <c r="T38" s="126">
        <f t="shared" si="18"/>
        <v>371</v>
      </c>
      <c r="U38" s="127">
        <f t="shared" si="26"/>
        <v>1.03</v>
      </c>
      <c r="V38" s="385"/>
      <c r="W38" s="350">
        <f t="shared" si="5"/>
        <v>42.75</v>
      </c>
      <c r="X38" s="351">
        <f t="shared" si="19"/>
        <v>386.65</v>
      </c>
      <c r="Y38" s="354"/>
      <c r="Z38" s="355">
        <f t="shared" si="6"/>
        <v>-353.65</v>
      </c>
      <c r="AA38" s="356">
        <f t="shared" si="7"/>
        <v>11.72</v>
      </c>
      <c r="AB38" s="357">
        <f t="shared" si="8"/>
        <v>0</v>
      </c>
      <c r="AC38" s="358">
        <f t="shared" si="9"/>
        <v>0</v>
      </c>
      <c r="AD38" s="174">
        <v>19</v>
      </c>
      <c r="AE38" s="388"/>
      <c r="AF38" s="352">
        <f t="shared" si="10"/>
        <v>0.12</v>
      </c>
      <c r="AG38" s="353">
        <f t="shared" si="11"/>
        <v>1.3</v>
      </c>
      <c r="AH38" s="395"/>
      <c r="AI38" s="398">
        <v>19</v>
      </c>
      <c r="AJ38" s="399">
        <f>COUNTIFS('Данные из терминала'!C:C,AI38,'Данные из терминала'!B:B,"sell")</f>
        <v>0</v>
      </c>
      <c r="AK38" s="400">
        <f>COUNTIFS('Данные из терминала'!C:C,AI38,'Данные из терминала'!B:B,"buy")</f>
        <v>0</v>
      </c>
      <c r="AL38" s="401">
        <f>COUNTIFS('Данные из терминала'!C:C,AI38)</f>
        <v>0</v>
      </c>
      <c r="AM38" s="399">
        <f>SUMIFS('Данные из терминала'!E:E,'Данные из терминала'!C:C,AI38,'Данные из терминала'!B:B,"sell")</f>
        <v>0</v>
      </c>
      <c r="AN38" s="400">
        <f>SUMIFS('Данные из терминала'!E:E,'Данные из терминала'!C:C,AI38,'Данные из терминала'!B:B,"buy")</f>
        <v>0</v>
      </c>
      <c r="AO38" s="401">
        <f>SUMIFS('Данные из терминала'!E:E,'Данные из терминала'!C:C,AI38)</f>
        <v>0</v>
      </c>
      <c r="AP38" s="399">
        <f>SUMIFS('Данные из терминала'!N:N,'Данные из терминала'!C:C,AI38,'Данные из терминала'!B:B,"sell")</f>
        <v>0</v>
      </c>
      <c r="AQ38" s="400">
        <f>SUMIFS('Данные из терминала'!N:N,'Данные из терминала'!C:C,AI38,'Данные из терминала'!B:B,"buy")</f>
        <v>0</v>
      </c>
      <c r="AR38" s="401">
        <f>SUMIFS('Данные из терминала'!N:N,'Данные из терминала'!C:C,AI38)</f>
        <v>0</v>
      </c>
      <c r="AS38" s="399">
        <f>ROUND(IF(AJ38&gt;0,AVERAGEIFS('Данные из терминала'!N:N,'Данные из терминала'!C:C,AI38,'Данные из терминала'!B:B,"sell"),0),2)</f>
        <v>0</v>
      </c>
      <c r="AT38" s="400">
        <f>ROUND(IF(AK38&gt;0,AVERAGEIFS('Данные из терминала'!N:N,'Данные из терминала'!C:C,AI38,'Данные из терминала'!B:B,"buy"),0),2)</f>
        <v>0</v>
      </c>
      <c r="AU38" s="401">
        <f>ROUND(IF(AL38&gt;0,AVERAGEIFS('Данные из терминала'!N:N,'Данные из терминала'!C:C,AI38),0),2)</f>
        <v>0</v>
      </c>
      <c r="AV38" s="402">
        <f t="shared" si="20"/>
        <v>0</v>
      </c>
      <c r="AW38" s="403">
        <f t="shared" si="21"/>
        <v>0</v>
      </c>
      <c r="AX38" s="404">
        <f t="shared" si="22"/>
        <v>0</v>
      </c>
      <c r="AY38" s="399">
        <f>IF(AJ38&gt;0,VLOOKUP(AI38,Сводная!A:E,5,0),0)</f>
        <v>0</v>
      </c>
      <c r="AZ38" s="401">
        <f>IF(AK38&gt;0,VLOOKUP(AI38,Сводная!A:B,2,0),0)</f>
        <v>0</v>
      </c>
      <c r="BA38" s="399">
        <f>ROUND(IF(AJ38&gt;0,AVERAGEIFS('Данные из терминала'!L:L,'Данные из терминала'!C:C,AI38,'Данные из терминала'!B:B,"sell"),0),1)</f>
        <v>0</v>
      </c>
      <c r="BB38" s="400">
        <f>ROUND(IF(AK38&gt;0,AVERAGEIFS('Данные из терминала'!L:L,'Данные из терминала'!C:C,AI38,'Данные из терминала'!B:B,"buy"),0),1)</f>
        <v>0</v>
      </c>
      <c r="BC38" s="401">
        <f>ROUND(IF(AL38&gt;0,AVERAGEIFS('Данные из терминала'!L:L,'Данные из терминала'!C:C,AI38),0),1)</f>
        <v>0</v>
      </c>
      <c r="BD38" s="399">
        <f>IF(AJ38&gt;0,VLOOKUP(AI38,Сводная!A:F,6,0),0)</f>
        <v>0</v>
      </c>
      <c r="BE38" s="401">
        <f>IF(AK38&gt;0,VLOOKUP(AI38,Сводная!A:C,3,0),0)</f>
        <v>0</v>
      </c>
      <c r="BF38" s="399">
        <f>ROUND(IF(AJ38&gt;0,AVERAGEIFS('Данные из терминала'!M:M,'Данные из терминала'!C:C,AI38,'Данные из терминала'!B:B,"sell"),0),1)</f>
        <v>0</v>
      </c>
      <c r="BG38" s="400">
        <f>ROUND(IF(AK38&gt;0,AVERAGEIFS('Данные из терминала'!M:M,'Данные из терминала'!C:C,AI38,'Данные из терминала'!B:B,"buy"),0),1)</f>
        <v>0</v>
      </c>
      <c r="BH38" s="401">
        <f>ROUND(IF(AL38&gt;0,AVERAGEIFS('Данные из терминала'!M:M,'Данные из терминала'!C:C,AI38),0),1)</f>
        <v>0</v>
      </c>
      <c r="BI38" s="405">
        <f>IF(AJ38&gt;0,VLOOKUP(AI38,Сводная!A:G,7,0),0)</f>
        <v>0</v>
      </c>
      <c r="BJ38" s="406">
        <f>IF(AK38&gt;0,VLOOKUP(AI38,Сводная!A:D,4,0),0)</f>
        <v>0</v>
      </c>
      <c r="BK38" s="405">
        <f>IF(AJ38&gt;0,AVERAGEIFS('Данные из терминала'!O:O,'Данные из терминала'!C:C,AI38,'Данные из терминала'!B:B,"sell"),0)</f>
        <v>0</v>
      </c>
      <c r="BL38" s="407">
        <f>IF(AK38&gt;0,AVERAGEIFS('Данные из терминала'!O:O,'Данные из терминала'!C:C,AI38,'Данные из терминала'!B:B,"buy"),0)</f>
        <v>0</v>
      </c>
      <c r="BM38" s="406">
        <f>IF(AL38&gt;0,AVERAGEIFS('Данные из терминала'!O:O,'Данные из терминала'!C:C,AI38),0)</f>
        <v>0</v>
      </c>
    </row>
    <row r="39" spans="1:80" ht="15.75" thickBot="1">
      <c r="A39" s="166">
        <v>20</v>
      </c>
      <c r="B39" s="109">
        <f t="shared" si="12"/>
        <v>10</v>
      </c>
      <c r="C39" s="113">
        <f t="shared" si="13"/>
        <v>200</v>
      </c>
      <c r="D39" s="79"/>
      <c r="E39" s="109">
        <f t="shared" si="14"/>
        <v>0</v>
      </c>
      <c r="F39" s="106">
        <f t="shared" si="27"/>
        <v>20</v>
      </c>
      <c r="G39" s="103">
        <f t="shared" si="15"/>
        <v>380</v>
      </c>
      <c r="H39" s="21"/>
      <c r="I39" s="17">
        <f t="shared" si="16"/>
        <v>1</v>
      </c>
      <c r="J39" s="111">
        <f t="shared" si="0"/>
        <v>0.01</v>
      </c>
      <c r="K39" s="18">
        <f t="shared" si="23"/>
        <v>0.20000000000000004</v>
      </c>
      <c r="L39" s="157"/>
      <c r="M39" s="164">
        <f t="shared" si="1"/>
        <v>398</v>
      </c>
      <c r="N39" s="313">
        <f t="shared" si="2"/>
        <v>12.060606060606061</v>
      </c>
      <c r="O39" s="161">
        <f t="shared" si="3"/>
        <v>2</v>
      </c>
      <c r="P39" s="211">
        <f t="shared" si="17"/>
        <v>382</v>
      </c>
      <c r="Q39" s="226">
        <f t="shared" si="4"/>
        <v>11.575757575757576</v>
      </c>
      <c r="R39" s="123">
        <f t="shared" si="24"/>
        <v>191</v>
      </c>
      <c r="S39" s="124">
        <f t="shared" si="25"/>
        <v>0.5</v>
      </c>
      <c r="T39" s="128">
        <f t="shared" si="18"/>
        <v>391</v>
      </c>
      <c r="U39" s="129">
        <f t="shared" si="26"/>
        <v>1.03</v>
      </c>
      <c r="V39" s="385"/>
      <c r="W39" s="367">
        <f t="shared" si="5"/>
        <v>45</v>
      </c>
      <c r="X39" s="368">
        <f t="shared" si="19"/>
        <v>427</v>
      </c>
      <c r="Y39" s="354"/>
      <c r="Z39" s="371">
        <f t="shared" si="6"/>
        <v>-394</v>
      </c>
      <c r="AA39" s="372">
        <f t="shared" si="7"/>
        <v>12.94</v>
      </c>
      <c r="AB39" s="373">
        <f t="shared" si="8"/>
        <v>0</v>
      </c>
      <c r="AC39" s="374">
        <f t="shared" si="9"/>
        <v>0</v>
      </c>
      <c r="AD39" s="175">
        <v>20</v>
      </c>
      <c r="AE39" s="388"/>
      <c r="AF39" s="369">
        <f t="shared" si="10"/>
        <v>0.12</v>
      </c>
      <c r="AG39" s="370">
        <f t="shared" si="11"/>
        <v>1.36</v>
      </c>
      <c r="AH39" s="395"/>
      <c r="AI39" s="415">
        <v>20</v>
      </c>
      <c r="AJ39" s="399">
        <f>COUNTIFS('Данные из терминала'!C:C,AI39,'Данные из терминала'!B:B,"sell")</f>
        <v>0</v>
      </c>
      <c r="AK39" s="400">
        <f>COUNTIFS('Данные из терминала'!C:C,AI39,'Данные из терминала'!B:B,"buy")</f>
        <v>0</v>
      </c>
      <c r="AL39" s="401">
        <f>COUNTIFS('Данные из терминала'!C:C,AI39)</f>
        <v>0</v>
      </c>
      <c r="AM39" s="399">
        <f>SUMIFS('Данные из терминала'!E:E,'Данные из терминала'!C:C,AI39,'Данные из терминала'!B:B,"sell")</f>
        <v>0</v>
      </c>
      <c r="AN39" s="400">
        <f>SUMIFS('Данные из терминала'!E:E,'Данные из терминала'!C:C,AI39,'Данные из терминала'!B:B,"buy")</f>
        <v>0</v>
      </c>
      <c r="AO39" s="401">
        <f>SUMIFS('Данные из терминала'!E:E,'Данные из терминала'!C:C,AI39)</f>
        <v>0</v>
      </c>
      <c r="AP39" s="399">
        <f>SUMIFS('Данные из терминала'!N:N,'Данные из терминала'!C:C,AI39,'Данные из терминала'!B:B,"sell")</f>
        <v>0</v>
      </c>
      <c r="AQ39" s="400">
        <f>SUMIFS('Данные из терминала'!N:N,'Данные из терминала'!C:C,AI39,'Данные из терминала'!B:B,"buy")</f>
        <v>0</v>
      </c>
      <c r="AR39" s="401">
        <f>SUMIFS('Данные из терминала'!N:N,'Данные из терминала'!C:C,AI39)</f>
        <v>0</v>
      </c>
      <c r="AS39" s="399">
        <f>ROUND(IF(AJ39&gt;0,AVERAGEIFS('Данные из терминала'!N:N,'Данные из терминала'!C:C,AI39,'Данные из терминала'!B:B,"sell"),0),2)</f>
        <v>0</v>
      </c>
      <c r="AT39" s="400">
        <f>ROUND(IF(AK39&gt;0,AVERAGEIFS('Данные из терминала'!N:N,'Данные из терминала'!C:C,AI39,'Данные из терминала'!B:B,"buy"),0),2)</f>
        <v>0</v>
      </c>
      <c r="AU39" s="401">
        <f>ROUND(IF(AL39&gt;0,AVERAGEIFS('Данные из терминала'!N:N,'Данные из терминала'!C:C,AI39),0),2)</f>
        <v>0</v>
      </c>
      <c r="AV39" s="402">
        <f t="shared" si="20"/>
        <v>0</v>
      </c>
      <c r="AW39" s="403">
        <f t="shared" si="21"/>
        <v>0</v>
      </c>
      <c r="AX39" s="404">
        <f t="shared" si="22"/>
        <v>0</v>
      </c>
      <c r="AY39" s="399">
        <f>IF(AJ39&gt;0,VLOOKUP(AI39,Сводная!A:E,5,0),0)</f>
        <v>0</v>
      </c>
      <c r="AZ39" s="401">
        <f>IF(AK39&gt;0,VLOOKUP(AI39,Сводная!A:B,2,0),0)</f>
        <v>0</v>
      </c>
      <c r="BA39" s="399">
        <f>ROUND(IF(AJ39&gt;0,AVERAGEIFS('Данные из терминала'!L:L,'Данные из терминала'!C:C,AI39,'Данные из терминала'!B:B,"sell"),0),1)</f>
        <v>0</v>
      </c>
      <c r="BB39" s="400">
        <f>ROUND(IF(AK39&gt;0,AVERAGEIFS('Данные из терминала'!L:L,'Данные из терминала'!C:C,AI39,'Данные из терминала'!B:B,"buy"),0),1)</f>
        <v>0</v>
      </c>
      <c r="BC39" s="400">
        <f>ROUND(IF(AL39&gt;0,AVERAGEIFS('Данные из терминала'!L:L,'Данные из терминала'!C:C,AI39),0),1)</f>
        <v>0</v>
      </c>
      <c r="BD39" s="399">
        <f>IF(AJ39&gt;0,VLOOKUP(AI39,Сводная!A:F,6,0),0)</f>
        <v>0</v>
      </c>
      <c r="BE39" s="401">
        <f>IF(AK39&gt;0,VLOOKUP(AI39,Сводная!A:C,3,0),0)</f>
        <v>0</v>
      </c>
      <c r="BF39" s="399">
        <f>ROUND(IF(AJ39&gt;0,AVERAGEIFS('Данные из терминала'!M:M,'Данные из терминала'!C:C,AI39,'Данные из терминала'!B:B,"sell"),0),1)</f>
        <v>0</v>
      </c>
      <c r="BG39" s="400">
        <f>ROUND(IF(AK39&gt;0,AVERAGEIFS('Данные из терминала'!M:M,'Данные из терминала'!C:C,AI39,'Данные из терминала'!B:B,"buy"),0),1)</f>
        <v>0</v>
      </c>
      <c r="BH39" s="401">
        <f>ROUND(IF(AL39&gt;0,AVERAGEIFS('Данные из терминала'!M:M,'Данные из терминала'!C:C,AI39),0),1)</f>
        <v>0</v>
      </c>
      <c r="BI39" s="405">
        <f>IF(AJ39&gt;0,VLOOKUP(AI39,Сводная!A:G,7,0),0)</f>
        <v>0</v>
      </c>
      <c r="BJ39" s="406">
        <f>IF(AK39&gt;0,VLOOKUP(AI39,Сводная!A:D,4,0),0)</f>
        <v>0</v>
      </c>
      <c r="BK39" s="405">
        <f>IF(AJ39&gt;0,AVERAGEIFS('Данные из терминала'!O:O,'Данные из терминала'!C:C,AI39,'Данные из терминала'!B:B,"sell"),0)</f>
        <v>0</v>
      </c>
      <c r="BL39" s="407">
        <f>IF(AK39&gt;0,AVERAGEIFS('Данные из терминала'!O:O,'Данные из терминала'!C:C,AI39,'Данные из терминала'!B:B,"buy"),0)</f>
        <v>0</v>
      </c>
      <c r="BM39" s="406">
        <f>IF(AL39&gt;0,AVERAGEIFS('Данные из терминала'!O:O,'Данные из терминала'!C:C,AI39),0)</f>
        <v>0</v>
      </c>
    </row>
    <row r="40" spans="1:80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5"/>
      <c r="W40" s="385"/>
      <c r="X40" s="385"/>
      <c r="Y40" s="115"/>
      <c r="Z40" s="115"/>
      <c r="AA40" s="115"/>
      <c r="AB40" s="115"/>
      <c r="AC40" s="115"/>
      <c r="AD40" s="115"/>
      <c r="AE40" s="385"/>
      <c r="AF40" s="385"/>
      <c r="AG40" s="385"/>
      <c r="AH40" s="395"/>
      <c r="AI40" s="395"/>
      <c r="AJ40" s="395"/>
      <c r="AK40" s="395"/>
      <c r="AL40" s="395"/>
      <c r="AM40" s="395"/>
      <c r="AN40" s="395"/>
      <c r="AO40" s="395"/>
      <c r="AP40" s="395"/>
      <c r="AQ40" s="395"/>
      <c r="AR40" s="395"/>
      <c r="AS40" s="395"/>
      <c r="AT40" s="395"/>
      <c r="AU40" s="395"/>
      <c r="AV40" s="395"/>
      <c r="AW40" s="395"/>
      <c r="AX40" s="395"/>
      <c r="AY40" s="395"/>
      <c r="AZ40" s="395"/>
      <c r="BA40" s="395"/>
      <c r="BB40" s="395"/>
      <c r="BC40" s="395"/>
      <c r="BD40" s="395"/>
      <c r="BE40" s="395"/>
      <c r="BF40" s="395"/>
      <c r="BG40" s="395"/>
      <c r="BH40" s="395"/>
      <c r="BI40" s="395"/>
      <c r="BJ40" s="395"/>
      <c r="BK40" s="395"/>
      <c r="BL40" s="395"/>
      <c r="BM40" s="395"/>
    </row>
    <row r="41" spans="1:80" ht="13.5" thickBot="1">
      <c r="D41" s="82"/>
      <c r="H41" s="82"/>
      <c r="L41" s="216"/>
    </row>
    <row r="42" spans="1:80" ht="13.5" thickBot="1">
      <c r="D42" s="82"/>
      <c r="H42" s="82"/>
      <c r="L42" s="216"/>
      <c r="AI42" s="417" t="s">
        <v>111</v>
      </c>
      <c r="AJ42" s="418">
        <f t="shared" ref="AJ42:AR42" si="28">SUM(AJ20:AJ39)</f>
        <v>9</v>
      </c>
      <c r="AK42" s="419">
        <f t="shared" si="28"/>
        <v>9</v>
      </c>
      <c r="AL42" s="420">
        <f t="shared" si="28"/>
        <v>18</v>
      </c>
      <c r="AM42" s="421">
        <f t="shared" si="28"/>
        <v>0.14000000000000001</v>
      </c>
      <c r="AN42" s="422">
        <f t="shared" si="28"/>
        <v>0.14000000000000001</v>
      </c>
      <c r="AO42" s="423">
        <f t="shared" si="28"/>
        <v>0.27999999999999997</v>
      </c>
      <c r="AP42" s="424">
        <f t="shared" si="28"/>
        <v>24.64</v>
      </c>
      <c r="AQ42" s="425">
        <f t="shared" si="28"/>
        <v>33.059999999999995</v>
      </c>
      <c r="AR42" s="426">
        <f t="shared" si="28"/>
        <v>57.7</v>
      </c>
    </row>
    <row r="43" spans="1:80" ht="26.25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14">
        <v>4</v>
      </c>
      <c r="N43" s="514"/>
      <c r="O43" s="514"/>
      <c r="P43" s="514"/>
      <c r="Q43" s="515"/>
      <c r="R43" s="514"/>
      <c r="S43" s="514"/>
      <c r="T43" s="514"/>
      <c r="U43" s="514"/>
      <c r="V43" s="228"/>
      <c r="W43" s="514">
        <v>5</v>
      </c>
      <c r="X43" s="515"/>
      <c r="Y43" s="228"/>
      <c r="Z43" s="228"/>
      <c r="AA43" s="514">
        <v>6</v>
      </c>
      <c r="AB43" s="514"/>
      <c r="AF43" s="514">
        <v>7</v>
      </c>
      <c r="AG43" s="514"/>
      <c r="AH43" s="390"/>
      <c r="AW43" s="531">
        <v>8</v>
      </c>
      <c r="AX43" s="531"/>
    </row>
    <row r="44" spans="1:80">
      <c r="D44" s="82"/>
      <c r="E44" s="416"/>
      <c r="F44" s="416"/>
      <c r="G44" s="416"/>
      <c r="H44" s="82"/>
      <c r="I44" s="416"/>
      <c r="J44" s="416"/>
      <c r="K44" s="416"/>
      <c r="L44" s="216"/>
      <c r="BP44" s="535" t="s">
        <v>641</v>
      </c>
      <c r="BQ44" s="535" t="s">
        <v>433</v>
      </c>
      <c r="BR44" s="535" t="s">
        <v>634</v>
      </c>
      <c r="BS44" s="533" t="s">
        <v>633</v>
      </c>
      <c r="BV44" s="535" t="s">
        <v>652</v>
      </c>
      <c r="BW44" s="536"/>
      <c r="BX44" s="535" t="s">
        <v>428</v>
      </c>
      <c r="BY44" s="536"/>
      <c r="BZ44" s="536"/>
      <c r="CA44" s="536"/>
      <c r="CB44" s="543"/>
    </row>
    <row r="45" spans="1:80" ht="16.5">
      <c r="A45" s="428" t="s">
        <v>112</v>
      </c>
      <c r="C45" s="431" t="str">
        <f>VLOOKUP(A45,SET_import!$A:$B,2,0)</f>
        <v>EURJPY</v>
      </c>
      <c r="D45" s="83"/>
      <c r="H45" s="84"/>
      <c r="L45" s="157"/>
      <c r="BP45" s="532" t="s">
        <v>642</v>
      </c>
      <c r="BQ45" s="549" t="s">
        <v>643</v>
      </c>
      <c r="BR45" s="532" t="s">
        <v>635</v>
      </c>
      <c r="BS45" s="538">
        <v>0.18780000000000002</v>
      </c>
      <c r="BV45" s="535" t="s">
        <v>641</v>
      </c>
      <c r="BW45" s="535" t="s">
        <v>433</v>
      </c>
      <c r="BX45" s="532">
        <v>1</v>
      </c>
      <c r="BY45" s="544">
        <v>2</v>
      </c>
      <c r="BZ45" s="544">
        <v>3</v>
      </c>
      <c r="CA45" s="544">
        <v>5</v>
      </c>
      <c r="CB45" s="533" t="s">
        <v>444</v>
      </c>
    </row>
    <row r="46" spans="1:80">
      <c r="D46" s="83"/>
      <c r="H46" s="84"/>
      <c r="I46" s="277" t="s">
        <v>154</v>
      </c>
      <c r="K46" s="278">
        <f>VLOOKUP(I46,SET_import!$A:$B,2,0)</f>
        <v>0</v>
      </c>
      <c r="L46" s="157"/>
      <c r="BP46" s="540"/>
      <c r="BQ46" s="540"/>
      <c r="BR46" s="541" t="s">
        <v>636</v>
      </c>
      <c r="BS46" s="542">
        <v>0.18780000000000002</v>
      </c>
      <c r="BV46" s="532" t="s">
        <v>642</v>
      </c>
      <c r="BW46" s="549" t="s">
        <v>643</v>
      </c>
      <c r="BX46" s="545">
        <v>1</v>
      </c>
      <c r="BY46" s="546"/>
      <c r="BZ46" s="546">
        <v>1</v>
      </c>
      <c r="CA46" s="546"/>
      <c r="CB46" s="538">
        <v>2</v>
      </c>
    </row>
    <row r="47" spans="1:80" ht="15">
      <c r="A47" s="96" t="s">
        <v>167</v>
      </c>
      <c r="B47" s="246"/>
      <c r="C47" s="144">
        <f>VLOOKUP(A47,SET_import!$A:$B,2,0)</f>
        <v>11</v>
      </c>
      <c r="D47" s="83"/>
      <c r="E47" s="96" t="s">
        <v>145</v>
      </c>
      <c r="F47" s="246"/>
      <c r="G47" s="144">
        <f>VLOOKUP(E47,SET_import!$A:$B,2,0)</f>
        <v>20</v>
      </c>
      <c r="H47" s="84"/>
      <c r="I47" s="96" t="s">
        <v>156</v>
      </c>
      <c r="J47" s="247"/>
      <c r="K47" s="149">
        <f>VLOOKUP(I47,SET_import!$A:$B,2,0)</f>
        <v>0.01</v>
      </c>
      <c r="L47" s="157"/>
      <c r="BP47" s="540"/>
      <c r="BQ47" s="540"/>
      <c r="BR47" s="541" t="s">
        <v>639</v>
      </c>
      <c r="BS47" s="542">
        <v>0</v>
      </c>
      <c r="BV47" s="540"/>
      <c r="BW47" s="550" t="s">
        <v>644</v>
      </c>
      <c r="BX47" s="551">
        <v>2</v>
      </c>
      <c r="BY47" s="392"/>
      <c r="BZ47" s="392"/>
      <c r="CA47" s="392"/>
      <c r="CB47" s="542">
        <v>2</v>
      </c>
    </row>
    <row r="48" spans="1:80" ht="15">
      <c r="A48" s="96"/>
      <c r="B48" s="246"/>
      <c r="C48" s="326"/>
      <c r="D48" s="30"/>
      <c r="E48" s="430"/>
      <c r="F48" s="246"/>
      <c r="G48" s="325"/>
      <c r="H48" s="31"/>
      <c r="I48" s="96" t="s">
        <v>157</v>
      </c>
      <c r="J48" s="247"/>
      <c r="K48" s="148">
        <f>VLOOKUP(I48,SET_import!$A:$B,2,0)</f>
        <v>1</v>
      </c>
      <c r="L48" s="157"/>
      <c r="BP48" s="540"/>
      <c r="BQ48" s="549" t="s">
        <v>644</v>
      </c>
      <c r="BR48" s="532" t="s">
        <v>635</v>
      </c>
      <c r="BS48" s="538">
        <v>4.0800000000000003E-2</v>
      </c>
      <c r="BV48" s="540"/>
      <c r="BW48" s="550" t="s">
        <v>645</v>
      </c>
      <c r="BX48" s="551">
        <v>2</v>
      </c>
      <c r="BY48" s="392"/>
      <c r="BZ48" s="392"/>
      <c r="CA48" s="392"/>
      <c r="CB48" s="542">
        <v>2</v>
      </c>
    </row>
    <row r="49" spans="1:80" ht="15">
      <c r="A49" s="96"/>
      <c r="B49" s="246"/>
      <c r="C49" s="326"/>
      <c r="D49" s="30"/>
      <c r="E49" s="430"/>
      <c r="F49" s="246"/>
      <c r="G49" s="326"/>
      <c r="H49" s="31"/>
      <c r="I49" s="96" t="s">
        <v>158</v>
      </c>
      <c r="J49" s="247"/>
      <c r="K49" s="144">
        <f>VLOOKUP(I49,SET_import!$A:$B,2,0)</f>
        <v>5</v>
      </c>
      <c r="L49" s="157"/>
      <c r="BP49" s="540"/>
      <c r="BQ49" s="540"/>
      <c r="BR49" s="541" t="s">
        <v>636</v>
      </c>
      <c r="BS49" s="542">
        <v>0</v>
      </c>
      <c r="BV49" s="540"/>
      <c r="BW49" s="550" t="s">
        <v>646</v>
      </c>
      <c r="BX49" s="551"/>
      <c r="BY49" s="392">
        <v>1</v>
      </c>
      <c r="BZ49" s="392"/>
      <c r="CA49" s="392"/>
      <c r="CB49" s="542">
        <v>1</v>
      </c>
    </row>
    <row r="50" spans="1:80" ht="15">
      <c r="A50" s="97"/>
      <c r="B50" s="246"/>
      <c r="C50" s="375"/>
      <c r="D50" s="36"/>
      <c r="E50" s="430"/>
      <c r="F50" s="246"/>
      <c r="G50" s="327"/>
      <c r="H50" s="37"/>
      <c r="I50" s="97"/>
      <c r="J50" s="247"/>
      <c r="K50" s="3"/>
      <c r="L50" s="157"/>
      <c r="BP50" s="540"/>
      <c r="BQ50" s="540"/>
      <c r="BR50" s="541" t="s">
        <v>639</v>
      </c>
      <c r="BS50" s="542">
        <v>4.0800000000000003E-2</v>
      </c>
      <c r="BV50" s="540"/>
      <c r="BW50" s="550" t="s">
        <v>647</v>
      </c>
      <c r="BX50" s="551">
        <v>2</v>
      </c>
      <c r="BY50" s="392">
        <v>2</v>
      </c>
      <c r="BZ50" s="392"/>
      <c r="CA50" s="392"/>
      <c r="CB50" s="542">
        <v>4</v>
      </c>
    </row>
    <row r="51" spans="1:80" ht="15">
      <c r="A51" s="254" t="s">
        <v>168</v>
      </c>
      <c r="B51" s="246"/>
      <c r="C51" s="146">
        <f>VLOOKUP(A51,SET_import!$A:$B,2,0)</f>
        <v>2</v>
      </c>
      <c r="D51" s="40"/>
      <c r="E51" s="254" t="s">
        <v>146</v>
      </c>
      <c r="F51" s="246"/>
      <c r="G51" s="146">
        <f>VLOOKUP(E51,SET_import!$A:$B,2,0)</f>
        <v>0</v>
      </c>
      <c r="H51" s="41"/>
      <c r="I51" s="254" t="s">
        <v>159</v>
      </c>
      <c r="J51" s="247"/>
      <c r="K51" s="147">
        <f>VLOOKUP(I51,SET_import!$A:$B,2,0)</f>
        <v>0</v>
      </c>
      <c r="L51" s="157"/>
      <c r="BP51" s="540"/>
      <c r="BQ51" s="549" t="s">
        <v>645</v>
      </c>
      <c r="BR51" s="532" t="s">
        <v>635</v>
      </c>
      <c r="BS51" s="538">
        <v>4.1000000000000002E-2</v>
      </c>
      <c r="BV51" s="540"/>
      <c r="BW51" s="550" t="s">
        <v>648</v>
      </c>
      <c r="BX51" s="551">
        <v>2</v>
      </c>
      <c r="BY51" s="392"/>
      <c r="BZ51" s="392"/>
      <c r="CA51" s="392"/>
      <c r="CB51" s="542">
        <v>2</v>
      </c>
    </row>
    <row r="52" spans="1:80" ht="15">
      <c r="A52" s="254" t="s">
        <v>169</v>
      </c>
      <c r="B52" s="246"/>
      <c r="C52" s="145">
        <f>VLOOKUP(A52,SET_import!$A:$B,2,0)</f>
        <v>9</v>
      </c>
      <c r="D52" s="93"/>
      <c r="E52" s="254" t="s">
        <v>147</v>
      </c>
      <c r="F52" s="314"/>
      <c r="G52" s="145">
        <f>VLOOKUP(E52,SET_import!$A:$B,2,0)</f>
        <v>0</v>
      </c>
      <c r="H52" s="94"/>
      <c r="I52" s="254" t="s">
        <v>160</v>
      </c>
      <c r="J52" s="247"/>
      <c r="K52" s="143">
        <f>VLOOKUP(I52,SET_import!$A:$B,2,0)</f>
        <v>0</v>
      </c>
      <c r="L52" s="157"/>
      <c r="BP52" s="540"/>
      <c r="BQ52" s="540"/>
      <c r="BR52" s="541" t="s">
        <v>636</v>
      </c>
      <c r="BS52" s="542">
        <v>0</v>
      </c>
      <c r="BV52" s="540"/>
      <c r="BW52" s="550" t="s">
        <v>649</v>
      </c>
      <c r="BX52" s="551">
        <v>1</v>
      </c>
      <c r="BY52" s="392">
        <v>1</v>
      </c>
      <c r="BZ52" s="392"/>
      <c r="CA52" s="392"/>
      <c r="CB52" s="542">
        <v>2</v>
      </c>
    </row>
    <row r="53" spans="1:80" ht="15">
      <c r="A53" s="254"/>
      <c r="B53" s="245"/>
      <c r="C53" s="376"/>
      <c r="D53" s="40"/>
      <c r="E53" s="430"/>
      <c r="F53" s="245"/>
      <c r="G53" s="377"/>
      <c r="H53" s="41"/>
      <c r="I53" s="254"/>
      <c r="J53" s="250"/>
      <c r="K53" s="377"/>
      <c r="L53" s="157"/>
      <c r="BP53" s="540"/>
      <c r="BQ53" s="540"/>
      <c r="BR53" s="541" t="s">
        <v>639</v>
      </c>
      <c r="BS53" s="542">
        <v>4.1000000000000002E-2</v>
      </c>
      <c r="BV53" s="540"/>
      <c r="BW53" s="550" t="s">
        <v>650</v>
      </c>
      <c r="BX53" s="551">
        <v>1</v>
      </c>
      <c r="BY53" s="392"/>
      <c r="BZ53" s="392"/>
      <c r="CA53" s="392">
        <v>1</v>
      </c>
      <c r="CB53" s="542">
        <v>2</v>
      </c>
    </row>
    <row r="54" spans="1:80" ht="15">
      <c r="A54" s="286" t="s">
        <v>170</v>
      </c>
      <c r="B54" s="246"/>
      <c r="C54" s="287">
        <f>VLOOKUP(A54,SET_import!$A:$B,2,0)</f>
        <v>3</v>
      </c>
      <c r="D54" s="289"/>
      <c r="E54" s="286" t="s">
        <v>148</v>
      </c>
      <c r="F54" s="314"/>
      <c r="G54" s="287">
        <f>VLOOKUP(E54,SET_import!$A:$B,2,0)</f>
        <v>0</v>
      </c>
      <c r="H54" s="291"/>
      <c r="I54" s="286" t="s">
        <v>161</v>
      </c>
      <c r="J54" s="247"/>
      <c r="K54" s="292">
        <f>VLOOKUP(I54,SET_import!$A:$B,2,0)</f>
        <v>0</v>
      </c>
      <c r="L54" s="157"/>
      <c r="BP54" s="540"/>
      <c r="BQ54" s="549" t="s">
        <v>646</v>
      </c>
      <c r="BR54" s="532" t="s">
        <v>635</v>
      </c>
      <c r="BS54" s="538">
        <v>7.4400000000000008E-2</v>
      </c>
      <c r="BV54" s="540"/>
      <c r="BW54" s="550" t="s">
        <v>651</v>
      </c>
      <c r="BX54" s="551">
        <v>1</v>
      </c>
      <c r="BY54" s="392"/>
      <c r="BZ54" s="392"/>
      <c r="CA54" s="392"/>
      <c r="CB54" s="542">
        <v>1</v>
      </c>
    </row>
    <row r="55" spans="1:80" ht="15">
      <c r="A55" s="286" t="s">
        <v>171</v>
      </c>
      <c r="B55" s="246"/>
      <c r="C55" s="288">
        <f>VLOOKUP(A55,SET_import!$A:$B,2,0)</f>
        <v>10</v>
      </c>
      <c r="D55" s="295"/>
      <c r="E55" s="286" t="s">
        <v>149</v>
      </c>
      <c r="F55" s="314"/>
      <c r="G55" s="288">
        <f>VLOOKUP(E55,SET_import!$A:$B,2,0)</f>
        <v>0</v>
      </c>
      <c r="H55" s="296"/>
      <c r="I55" s="286" t="s">
        <v>162</v>
      </c>
      <c r="J55" s="247"/>
      <c r="K55" s="297">
        <f>VLOOKUP(I55,SET_import!$A:$B,2,0)</f>
        <v>0</v>
      </c>
      <c r="L55" s="157"/>
      <c r="BP55" s="540"/>
      <c r="BQ55" s="540"/>
      <c r="BR55" s="541" t="s">
        <v>636</v>
      </c>
      <c r="BS55" s="542">
        <v>0</v>
      </c>
      <c r="BV55" s="534" t="s">
        <v>444</v>
      </c>
      <c r="BW55" s="537"/>
      <c r="BX55" s="547">
        <v>12</v>
      </c>
      <c r="BY55" s="548">
        <v>4</v>
      </c>
      <c r="BZ55" s="548">
        <v>1</v>
      </c>
      <c r="CA55" s="548">
        <v>1</v>
      </c>
      <c r="CB55" s="539">
        <v>18</v>
      </c>
    </row>
    <row r="56" spans="1:80" ht="15">
      <c r="A56" s="286"/>
      <c r="B56" s="246"/>
      <c r="C56" s="378"/>
      <c r="D56" s="295"/>
      <c r="E56" s="286"/>
      <c r="F56" s="314"/>
      <c r="G56" s="378"/>
      <c r="H56" s="296"/>
      <c r="I56" s="286"/>
      <c r="J56" s="247"/>
      <c r="K56" s="379"/>
      <c r="L56" s="157"/>
      <c r="BP56" s="540"/>
      <c r="BQ56" s="540"/>
      <c r="BR56" s="541" t="s">
        <v>639</v>
      </c>
      <c r="BS56" s="542">
        <v>7.4400000000000008E-2</v>
      </c>
    </row>
    <row r="57" spans="1:80" ht="15">
      <c r="A57" s="279" t="s">
        <v>172</v>
      </c>
      <c r="B57" s="246"/>
      <c r="C57" s="280">
        <f>VLOOKUP(A57,SET_import!$A:$B,2,0)</f>
        <v>0</v>
      </c>
      <c r="D57" s="295"/>
      <c r="E57" s="279" t="s">
        <v>150</v>
      </c>
      <c r="F57" s="247"/>
      <c r="G57" s="315">
        <f>VLOOKUP(E57,SET_import!$A:$B,2,0)</f>
        <v>0</v>
      </c>
      <c r="H57" s="243"/>
      <c r="I57" s="279" t="s">
        <v>163</v>
      </c>
      <c r="J57" s="247"/>
      <c r="K57" s="318">
        <f>VLOOKUP(I57,SET_import!$A:$B,2,0)</f>
        <v>0</v>
      </c>
      <c r="L57" s="157"/>
      <c r="BP57" s="540"/>
      <c r="BQ57" s="549" t="s">
        <v>647</v>
      </c>
      <c r="BR57" s="532" t="s">
        <v>635</v>
      </c>
      <c r="BS57" s="538">
        <v>0.18960000000000002</v>
      </c>
    </row>
    <row r="58" spans="1:80" ht="15">
      <c r="A58" s="279" t="s">
        <v>173</v>
      </c>
      <c r="B58" s="246"/>
      <c r="C58" s="240">
        <f>VLOOKUP(A58,SET_import!$A:$B,2,0)</f>
        <v>0</v>
      </c>
      <c r="D58" s="295"/>
      <c r="E58" s="279" t="s">
        <v>151</v>
      </c>
      <c r="F58" s="247"/>
      <c r="G58" s="240">
        <f>VLOOKUP(E58,SET_import!$A:$B,2,0)</f>
        <v>0</v>
      </c>
      <c r="H58" s="243"/>
      <c r="I58" s="279" t="s">
        <v>164</v>
      </c>
      <c r="J58" s="247"/>
      <c r="K58" s="316">
        <f>VLOOKUP(I58,SET_import!$A:$B,2,0)</f>
        <v>0</v>
      </c>
      <c r="L58" s="157"/>
      <c r="BP58" s="540"/>
      <c r="BQ58" s="540"/>
      <c r="BR58" s="541" t="s">
        <v>636</v>
      </c>
      <c r="BS58" s="542">
        <v>0.16920000000000002</v>
      </c>
    </row>
    <row r="59" spans="1:80" ht="15">
      <c r="A59" s="139"/>
      <c r="B59" s="246"/>
      <c r="C59" s="381"/>
      <c r="D59" s="141"/>
      <c r="E59" s="139"/>
      <c r="F59" s="246"/>
      <c r="G59" s="381"/>
      <c r="H59" s="142"/>
      <c r="I59" s="139"/>
      <c r="J59" s="247"/>
      <c r="K59" s="382"/>
      <c r="L59" s="157"/>
      <c r="BP59" s="540"/>
      <c r="BQ59" s="540"/>
      <c r="BR59" s="541" t="s">
        <v>639</v>
      </c>
      <c r="BS59" s="542">
        <v>2.0400000000000001E-2</v>
      </c>
    </row>
    <row r="60" spans="1:80" ht="15">
      <c r="D60" s="241"/>
      <c r="E60" s="96" t="s">
        <v>152</v>
      </c>
      <c r="F60" s="246"/>
      <c r="G60" s="240">
        <f>VLOOKUP(E60,SET_import!$A:$B,2,0)</f>
        <v>0</v>
      </c>
      <c r="H60" s="243"/>
      <c r="I60" s="96" t="s">
        <v>165</v>
      </c>
      <c r="J60" s="247"/>
      <c r="K60" s="261">
        <f>VLOOKUP(I60,SET_import!$A:$B,2,0)</f>
        <v>0</v>
      </c>
      <c r="L60" s="157"/>
      <c r="BP60" s="540"/>
      <c r="BQ60" s="549" t="s">
        <v>648</v>
      </c>
      <c r="BR60" s="532" t="s">
        <v>635</v>
      </c>
      <c r="BS60" s="538">
        <v>4.1000000000000002E-2</v>
      </c>
    </row>
    <row r="61" spans="1:80" ht="15">
      <c r="A61" s="429" t="s">
        <v>113</v>
      </c>
      <c r="C61" s="431">
        <f>VLOOKUP(A61,SET_import!$A:$B,2,0)</f>
        <v>5</v>
      </c>
      <c r="D61" s="241"/>
      <c r="E61" s="96"/>
      <c r="F61" s="242"/>
      <c r="G61" s="383"/>
      <c r="H61" s="243"/>
      <c r="I61" s="98" t="s">
        <v>166</v>
      </c>
      <c r="J61" s="247"/>
      <c r="K61" s="260">
        <f>VLOOKUP(I61,SET_import!$A:$B,2,0)</f>
        <v>0</v>
      </c>
      <c r="L61" s="157"/>
      <c r="BP61" s="540"/>
      <c r="BQ61" s="540"/>
      <c r="BR61" s="541" t="s">
        <v>636</v>
      </c>
      <c r="BS61" s="542">
        <v>2.06E-2</v>
      </c>
    </row>
    <row r="62" spans="1:80">
      <c r="L62" s="157"/>
      <c r="BP62" s="540"/>
      <c r="BQ62" s="540"/>
      <c r="BR62" s="541" t="s">
        <v>639</v>
      </c>
      <c r="BS62" s="542">
        <v>2.0400000000000001E-2</v>
      </c>
    </row>
    <row r="63" spans="1:80" ht="16.5">
      <c r="A63" s="432" t="s">
        <v>125</v>
      </c>
      <c r="B63" s="433"/>
      <c r="C63" s="431">
        <f>VLOOKUP(A63,SET_import!$A:$B,2,0)</f>
        <v>1</v>
      </c>
      <c r="D63" s="433"/>
      <c r="E63" s="433"/>
      <c r="F63" s="433"/>
      <c r="G63" s="434"/>
      <c r="H63" s="433"/>
      <c r="I63" s="433"/>
      <c r="J63" s="433"/>
      <c r="K63" s="434"/>
      <c r="L63" s="157"/>
      <c r="BP63" s="540"/>
      <c r="BQ63" s="549" t="s">
        <v>649</v>
      </c>
      <c r="BR63" s="532" t="s">
        <v>635</v>
      </c>
      <c r="BS63" s="538">
        <v>9.4800000000000009E-2</v>
      </c>
    </row>
    <row r="64" spans="1:80" ht="16.5">
      <c r="A64" s="435"/>
      <c r="B64" s="438"/>
      <c r="C64" s="438"/>
      <c r="D64" s="438"/>
      <c r="E64" s="438"/>
      <c r="F64" s="438"/>
      <c r="G64" s="439"/>
      <c r="H64" s="438"/>
      <c r="I64" s="438"/>
      <c r="J64" s="438"/>
      <c r="K64" s="440"/>
      <c r="L64" s="157"/>
      <c r="BP64" s="540"/>
      <c r="BQ64" s="540"/>
      <c r="BR64" s="541" t="s">
        <v>636</v>
      </c>
      <c r="BS64" s="542">
        <v>9.4800000000000009E-2</v>
      </c>
    </row>
    <row r="65" spans="1:71">
      <c r="C65" s="114"/>
      <c r="G65" s="114"/>
      <c r="I65" s="277" t="s">
        <v>183</v>
      </c>
      <c r="K65" s="278">
        <f>VLOOKUP(I65,SET_import!$A:$B,2,0)</f>
        <v>0</v>
      </c>
      <c r="L65" s="157"/>
      <c r="BP65" s="540"/>
      <c r="BQ65" s="540"/>
      <c r="BR65" s="541" t="s">
        <v>639</v>
      </c>
      <c r="BS65" s="542">
        <v>0</v>
      </c>
    </row>
    <row r="66" spans="1:71" ht="15">
      <c r="A66" s="96" t="s">
        <v>196</v>
      </c>
      <c r="B66" s="246"/>
      <c r="C66" s="144">
        <f>VLOOKUP(A66,SET_import!$A:$B,2,0)</f>
        <v>5</v>
      </c>
      <c r="D66" s="83"/>
      <c r="E66" s="96" t="s">
        <v>174</v>
      </c>
      <c r="F66" s="246"/>
      <c r="G66" s="144">
        <f>VLOOKUP(E66,SET_import!$A:$B,2,0)</f>
        <v>14</v>
      </c>
      <c r="H66" s="84"/>
      <c r="I66" s="96" t="s">
        <v>185</v>
      </c>
      <c r="J66" s="247"/>
      <c r="K66" s="149">
        <f>VLOOKUP(I66,SET_import!$A:$B,2,0)</f>
        <v>0.01</v>
      </c>
      <c r="L66" s="157"/>
      <c r="BP66" s="540"/>
      <c r="BQ66" s="549" t="s">
        <v>650</v>
      </c>
      <c r="BR66" s="532" t="s">
        <v>635</v>
      </c>
      <c r="BS66" s="538">
        <v>0.46419999999999995</v>
      </c>
    </row>
    <row r="67" spans="1:71" ht="15">
      <c r="A67" s="96"/>
      <c r="B67" s="246"/>
      <c r="C67" s="326"/>
      <c r="D67" s="30"/>
      <c r="E67" s="430"/>
      <c r="F67" s="246"/>
      <c r="G67" s="325"/>
      <c r="H67" s="31"/>
      <c r="I67" s="96" t="s">
        <v>186</v>
      </c>
      <c r="J67" s="247"/>
      <c r="K67" s="148">
        <f>VLOOKUP(I67,SET_import!$A:$B,2,0)</f>
        <v>3</v>
      </c>
      <c r="L67" s="157"/>
      <c r="BP67" s="540"/>
      <c r="BQ67" s="540"/>
      <c r="BR67" s="541" t="s">
        <v>636</v>
      </c>
      <c r="BS67" s="542">
        <v>2.0400000000000001E-2</v>
      </c>
    </row>
    <row r="68" spans="1:71" ht="15">
      <c r="A68" s="96"/>
      <c r="B68" s="246"/>
      <c r="C68" s="326"/>
      <c r="D68" s="30"/>
      <c r="E68" s="430"/>
      <c r="F68" s="246"/>
      <c r="G68" s="326"/>
      <c r="H68" s="31"/>
      <c r="I68" s="96" t="s">
        <v>187</v>
      </c>
      <c r="J68" s="247"/>
      <c r="K68" s="144">
        <f>VLOOKUP(I68,SET_import!$A:$B,2,0)</f>
        <v>2</v>
      </c>
      <c r="L68" s="157"/>
      <c r="BP68" s="540"/>
      <c r="BQ68" s="540"/>
      <c r="BR68" s="541" t="s">
        <v>639</v>
      </c>
      <c r="BS68" s="542">
        <v>0.44379999999999997</v>
      </c>
    </row>
    <row r="69" spans="1:71" ht="15">
      <c r="A69" s="97"/>
      <c r="B69" s="246"/>
      <c r="C69" s="375"/>
      <c r="D69" s="36"/>
      <c r="E69" s="430"/>
      <c r="F69" s="246"/>
      <c r="G69" s="327"/>
      <c r="H69" s="37"/>
      <c r="I69" s="97"/>
      <c r="J69" s="247"/>
      <c r="K69" s="3"/>
      <c r="L69" s="157"/>
      <c r="BP69" s="540"/>
      <c r="BQ69" s="549" t="s">
        <v>651</v>
      </c>
      <c r="BR69" s="532" t="s">
        <v>635</v>
      </c>
      <c r="BS69" s="538">
        <v>2.0400000000000001E-2</v>
      </c>
    </row>
    <row r="70" spans="1:71" ht="15">
      <c r="A70" s="254" t="s">
        <v>197</v>
      </c>
      <c r="B70" s="246"/>
      <c r="C70" s="146">
        <f>VLOOKUP(A70,SET_import!$A:$B,2,0)</f>
        <v>4</v>
      </c>
      <c r="D70" s="40"/>
      <c r="E70" s="254" t="s">
        <v>175</v>
      </c>
      <c r="F70" s="246"/>
      <c r="G70" s="146">
        <f>VLOOKUP(E70,SET_import!$A:$B,2,0)</f>
        <v>3</v>
      </c>
      <c r="H70" s="41"/>
      <c r="I70" s="254" t="s">
        <v>188</v>
      </c>
      <c r="J70" s="247"/>
      <c r="K70" s="147">
        <f>VLOOKUP(I70,SET_import!$A:$B,2,0)</f>
        <v>0</v>
      </c>
      <c r="L70" s="157"/>
      <c r="BP70" s="540"/>
      <c r="BQ70" s="540"/>
      <c r="BR70" s="541" t="s">
        <v>636</v>
      </c>
      <c r="BS70" s="542">
        <v>0</v>
      </c>
    </row>
    <row r="71" spans="1:71" ht="15">
      <c r="A71" s="254" t="s">
        <v>198</v>
      </c>
      <c r="B71" s="246"/>
      <c r="C71" s="145">
        <f>VLOOKUP(A71,SET_import!$A:$B,2,0)</f>
        <v>1</v>
      </c>
      <c r="D71" s="93"/>
      <c r="E71" s="254" t="s">
        <v>176</v>
      </c>
      <c r="F71" s="314"/>
      <c r="G71" s="145">
        <f>VLOOKUP(E71,SET_import!$A:$B,2,0)</f>
        <v>1</v>
      </c>
      <c r="H71" s="94"/>
      <c r="I71" s="254" t="s">
        <v>189</v>
      </c>
      <c r="J71" s="247"/>
      <c r="K71" s="143">
        <f>VLOOKUP(I71,SET_import!$A:$B,2,0)</f>
        <v>0</v>
      </c>
      <c r="L71" s="157"/>
      <c r="BP71" s="540"/>
      <c r="BQ71" s="540"/>
      <c r="BR71" s="541" t="s">
        <v>639</v>
      </c>
      <c r="BS71" s="542">
        <v>2.0400000000000001E-2</v>
      </c>
    </row>
    <row r="72" spans="1:71" ht="15">
      <c r="A72" s="254"/>
      <c r="B72" s="245"/>
      <c r="C72" s="376"/>
      <c r="D72" s="40"/>
      <c r="E72" s="430"/>
      <c r="F72" s="245"/>
      <c r="G72" s="377"/>
      <c r="H72" s="41"/>
      <c r="I72" s="254"/>
      <c r="J72" s="250"/>
      <c r="K72" s="377"/>
      <c r="L72" s="157"/>
      <c r="BP72" s="532" t="s">
        <v>637</v>
      </c>
      <c r="BQ72" s="536"/>
      <c r="BR72" s="536"/>
      <c r="BS72" s="538">
        <v>1.1539999999999999</v>
      </c>
    </row>
    <row r="73" spans="1:71" ht="15">
      <c r="A73" s="286" t="s">
        <v>199</v>
      </c>
      <c r="B73" s="246"/>
      <c r="C73" s="287">
        <f>VLOOKUP(A73,SET_import!$A:$B,2,0)</f>
        <v>12</v>
      </c>
      <c r="D73" s="289"/>
      <c r="E73" s="286" t="s">
        <v>177</v>
      </c>
      <c r="F73" s="314"/>
      <c r="G73" s="287">
        <f>VLOOKUP(E73,SET_import!$A:$B,2,0)</f>
        <v>10</v>
      </c>
      <c r="H73" s="291"/>
      <c r="I73" s="286" t="s">
        <v>190</v>
      </c>
      <c r="J73" s="247"/>
      <c r="K73" s="292">
        <f>VLOOKUP(I73,SET_import!$A:$B,2,0)</f>
        <v>0</v>
      </c>
      <c r="L73" s="157"/>
      <c r="BP73" s="532" t="s">
        <v>638</v>
      </c>
      <c r="BQ73" s="536"/>
      <c r="BR73" s="536"/>
      <c r="BS73" s="538">
        <v>0.49280000000000002</v>
      </c>
    </row>
    <row r="74" spans="1:71" ht="15">
      <c r="A74" s="286" t="s">
        <v>200</v>
      </c>
      <c r="B74" s="246"/>
      <c r="C74" s="288">
        <f>VLOOKUP(A74,SET_import!$A:$B,2,0)</f>
        <v>-1</v>
      </c>
      <c r="D74" s="295"/>
      <c r="E74" s="286" t="s">
        <v>178</v>
      </c>
      <c r="F74" s="314"/>
      <c r="G74" s="288">
        <f>VLOOKUP(E74,SET_import!$A:$B,2,0)</f>
        <v>7</v>
      </c>
      <c r="H74" s="296"/>
      <c r="I74" s="286" t="s">
        <v>191</v>
      </c>
      <c r="J74" s="247"/>
      <c r="K74" s="297">
        <f>VLOOKUP(I74,SET_import!$A:$B,2,0)</f>
        <v>0.02</v>
      </c>
      <c r="L74" s="157"/>
      <c r="BP74" s="534" t="s">
        <v>640</v>
      </c>
      <c r="BQ74" s="537"/>
      <c r="BR74" s="537"/>
      <c r="BS74" s="539">
        <v>0.66120000000000001</v>
      </c>
    </row>
    <row r="75" spans="1:71" ht="15">
      <c r="A75" s="286"/>
      <c r="B75" s="246"/>
      <c r="C75" s="378"/>
      <c r="D75" s="295"/>
      <c r="E75" s="286"/>
      <c r="F75" s="314"/>
      <c r="G75" s="378"/>
      <c r="H75" s="296"/>
      <c r="I75" s="286"/>
      <c r="J75" s="247"/>
      <c r="K75" s="379"/>
      <c r="L75" s="157"/>
    </row>
    <row r="76" spans="1:71" ht="15">
      <c r="A76" s="279" t="s">
        <v>201</v>
      </c>
      <c r="B76" s="246"/>
      <c r="C76" s="280">
        <f>VLOOKUP(A76,SET_import!$A:$B,2,0)</f>
        <v>0</v>
      </c>
      <c r="D76" s="295"/>
      <c r="E76" s="279" t="s">
        <v>179</v>
      </c>
      <c r="F76" s="247"/>
      <c r="G76" s="315">
        <f>VLOOKUP(E76,SET_import!$A:$B,2,0)</f>
        <v>0</v>
      </c>
      <c r="H76" s="243"/>
      <c r="I76" s="279" t="s">
        <v>192</v>
      </c>
      <c r="J76" s="247"/>
      <c r="K76" s="318">
        <f>VLOOKUP(I76,SET_import!$A:$B,2,0)</f>
        <v>0</v>
      </c>
      <c r="L76" s="157"/>
    </row>
    <row r="77" spans="1:71" ht="15">
      <c r="A77" s="279" t="s">
        <v>202</v>
      </c>
      <c r="B77" s="246"/>
      <c r="C77" s="240">
        <f>VLOOKUP(A77,SET_import!$A:$B,2,0)</f>
        <v>0</v>
      </c>
      <c r="D77" s="295"/>
      <c r="E77" s="279" t="s">
        <v>180</v>
      </c>
      <c r="F77" s="247"/>
      <c r="G77" s="240">
        <f>VLOOKUP(E77,SET_import!$A:$B,2,0)</f>
        <v>0</v>
      </c>
      <c r="H77" s="243"/>
      <c r="I77" s="279" t="s">
        <v>193</v>
      </c>
      <c r="J77" s="247"/>
      <c r="K77" s="316">
        <f>VLOOKUP(I77,SET_import!$A:$B,2,0)</f>
        <v>0</v>
      </c>
      <c r="L77" s="157"/>
    </row>
    <row r="78" spans="1:71" ht="15">
      <c r="A78" s="139"/>
      <c r="B78" s="246"/>
      <c r="C78" s="381"/>
      <c r="D78" s="141"/>
      <c r="E78" s="139"/>
      <c r="F78" s="246"/>
      <c r="G78" s="381"/>
      <c r="H78" s="142"/>
      <c r="I78" s="139"/>
      <c r="J78" s="247"/>
      <c r="K78" s="382"/>
      <c r="L78" s="157"/>
    </row>
    <row r="79" spans="1:71" ht="15">
      <c r="D79" s="241"/>
      <c r="E79" s="96" t="s">
        <v>181</v>
      </c>
      <c r="F79" s="246"/>
      <c r="G79" s="240">
        <f>VLOOKUP(E79,SET_import!$A:$B,2,0)</f>
        <v>0</v>
      </c>
      <c r="H79" s="243"/>
      <c r="I79" s="96" t="s">
        <v>194</v>
      </c>
      <c r="J79" s="247"/>
      <c r="K79" s="261">
        <f>VLOOKUP(I79,SET_import!$A:$B,2,0)</f>
        <v>0</v>
      </c>
      <c r="L79" s="157"/>
    </row>
    <row r="80" spans="1:71" ht="15">
      <c r="A80" s="429" t="s">
        <v>114</v>
      </c>
      <c r="C80" s="431">
        <f>VLOOKUP(A80,SET_import!$A:$B,2,0)</f>
        <v>15</v>
      </c>
      <c r="D80" s="241"/>
      <c r="E80" s="96"/>
      <c r="F80" s="242"/>
      <c r="G80" s="383"/>
      <c r="H80" s="243"/>
      <c r="I80" s="98" t="s">
        <v>195</v>
      </c>
      <c r="J80" s="247"/>
      <c r="K80" s="260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5"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</mergeCells>
  <phoneticPr fontId="6" type="noConversion"/>
  <pageMargins left="0.2" right="0.12" top="0.4" bottom="0.34" header="0.3" footer="0.23"/>
  <pageSetup paperSize="9" scale="29" orientation="landscape" horizontalDpi="200" verticalDpi="200" r:id="rId3"/>
  <headerFooter alignWithMargins="0"/>
  <customProperties>
    <customPr name="_pios_id" r:id="rId4"/>
  </customProperties>
  <drawing r:id="rId5"/>
  <legacyDrawing r:id="rId6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 activeCell="B2" sqref="B2"/>
    </sheetView>
  </sheetViews>
  <sheetFormatPr defaultColWidth="8.85546875" defaultRowHeight="12.75"/>
  <cols>
    <col min="1" max="1" width="10" style="416" bestFit="1" customWidth="1"/>
    <col min="2" max="2" width="15.140625" style="451" customWidth="1"/>
    <col min="3" max="3" width="7.5703125" style="416" customWidth="1"/>
    <col min="4" max="4" width="8.42578125" style="416" bestFit="1" customWidth="1"/>
    <col min="5" max="5" width="9" style="416" bestFit="1" customWidth="1"/>
    <col min="6" max="6" width="11.28515625" style="416" customWidth="1"/>
    <col min="7" max="7" width="8.7109375" style="416" bestFit="1" customWidth="1"/>
    <col min="8" max="8" width="9" style="416" bestFit="1" customWidth="1"/>
    <col min="9" max="9" width="18" style="463" bestFit="1" customWidth="1"/>
    <col min="10" max="10" width="11.7109375" style="416" customWidth="1"/>
    <col min="11" max="11" width="13.42578125" style="416" customWidth="1"/>
    <col min="12" max="12" width="7.85546875" style="416" customWidth="1"/>
    <col min="13" max="13" width="7.7109375" style="416" customWidth="1"/>
    <col min="14" max="14" width="9.7109375" style="416" bestFit="1" customWidth="1"/>
    <col min="15" max="15" width="11.7109375" style="416" bestFit="1" customWidth="1"/>
    <col min="16" max="16" width="18.28515625" style="416" customWidth="1"/>
    <col min="17" max="17" width="15.5703125" style="416" bestFit="1" customWidth="1"/>
    <col min="18" max="18" width="12.85546875" style="416" bestFit="1" customWidth="1"/>
    <col min="19" max="16384" width="8.85546875" style="416"/>
  </cols>
  <sheetData>
    <row r="1" spans="1:18" customFormat="1" ht="25.5">
      <c r="A1" s="444" t="s">
        <v>410</v>
      </c>
      <c r="B1" s="445" t="s">
        <v>411</v>
      </c>
      <c r="C1" s="444" t="s">
        <v>412</v>
      </c>
      <c r="D1" s="444" t="s">
        <v>413</v>
      </c>
      <c r="E1" s="444" t="s">
        <v>414</v>
      </c>
      <c r="F1" s="444" t="s">
        <v>436</v>
      </c>
      <c r="G1" s="444" t="s">
        <v>415</v>
      </c>
      <c r="H1" s="444" t="s">
        <v>416</v>
      </c>
      <c r="I1" s="462" t="s">
        <v>417</v>
      </c>
      <c r="J1" s="444" t="s">
        <v>437</v>
      </c>
      <c r="K1" s="444" t="s">
        <v>418</v>
      </c>
      <c r="L1" s="444" t="s">
        <v>419</v>
      </c>
      <c r="M1" s="444" t="s">
        <v>420</v>
      </c>
      <c r="N1" s="444" t="s">
        <v>421</v>
      </c>
      <c r="O1" s="444" t="s">
        <v>422</v>
      </c>
      <c r="P1" s="444" t="s">
        <v>423</v>
      </c>
      <c r="Q1" s="444" t="s">
        <v>424</v>
      </c>
      <c r="R1" s="444" t="s">
        <v>425</v>
      </c>
    </row>
  </sheetData>
  <autoFilter ref="A1:R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20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6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3" bestFit="1" customWidth="1"/>
  </cols>
  <sheetData>
    <row r="1" spans="1:15" s="447" customFormat="1" ht="25.5">
      <c r="A1" s="444" t="s">
        <v>427</v>
      </c>
      <c r="B1" s="444" t="s">
        <v>426</v>
      </c>
      <c r="C1" s="444" t="s">
        <v>428</v>
      </c>
      <c r="D1" s="444" t="s">
        <v>429</v>
      </c>
      <c r="E1" s="444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49" t="s">
        <v>433</v>
      </c>
      <c r="K1" s="444" t="s">
        <v>434</v>
      </c>
      <c r="L1" s="444" t="s">
        <v>435</v>
      </c>
      <c r="M1" s="444" t="s">
        <v>438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8"/>
  <dimension ref="A1:S29"/>
  <sheetViews>
    <sheetView workbookViewId="0">
      <pane ySplit="1" topLeftCell="A2" activePane="bottomLeft" state="frozen"/>
      <selection pane="bottomLeft" activeCell="S2" sqref="S2:S29"/>
    </sheetView>
  </sheetViews>
  <sheetFormatPr defaultRowHeight="12.75"/>
  <cols>
    <col min="2" max="2" width="16.5703125" style="443" customWidth="1"/>
    <col min="9" max="9" width="15.42578125" style="443" customWidth="1"/>
    <col min="11" max="11" width="15" bestFit="1" customWidth="1"/>
    <col min="16" max="16" width="19.42578125" customWidth="1"/>
  </cols>
  <sheetData>
    <row r="1" spans="1:19" ht="25.5">
      <c r="A1" s="444" t="s">
        <v>410</v>
      </c>
      <c r="B1" s="445" t="s">
        <v>411</v>
      </c>
      <c r="C1" s="444" t="s">
        <v>412</v>
      </c>
      <c r="D1" s="444" t="s">
        <v>413</v>
      </c>
      <c r="E1" s="444" t="s">
        <v>414</v>
      </c>
      <c r="F1" s="444" t="s">
        <v>436</v>
      </c>
      <c r="G1" s="444" t="s">
        <v>415</v>
      </c>
      <c r="H1" s="444" t="s">
        <v>416</v>
      </c>
      <c r="I1" s="445" t="s">
        <v>417</v>
      </c>
      <c r="J1" s="444" t="s">
        <v>437</v>
      </c>
      <c r="K1" s="444" t="s">
        <v>418</v>
      </c>
      <c r="L1" s="444" t="s">
        <v>419</v>
      </c>
      <c r="M1" s="444" t="s">
        <v>420</v>
      </c>
      <c r="N1" s="444" t="s">
        <v>421</v>
      </c>
      <c r="O1" s="444" t="s">
        <v>422</v>
      </c>
      <c r="P1" s="444" t="s">
        <v>423</v>
      </c>
      <c r="Q1" s="444" t="s">
        <v>424</v>
      </c>
      <c r="R1" s="444" t="s">
        <v>425</v>
      </c>
      <c r="S1" s="444" t="s">
        <v>428</v>
      </c>
    </row>
    <row r="2" spans="1:19">
      <c r="A2">
        <v>1</v>
      </c>
      <c r="B2" s="443">
        <v>43479.042361111111</v>
      </c>
      <c r="C2" t="s">
        <v>98</v>
      </c>
      <c r="D2">
        <v>0.01</v>
      </c>
      <c r="F2">
        <v>124.29300000000001</v>
      </c>
      <c r="I2" s="443">
        <v>43479.076388888891</v>
      </c>
      <c r="J2">
        <v>124.18300000000001</v>
      </c>
      <c r="N2">
        <v>1.02</v>
      </c>
      <c r="Q2">
        <v>1</v>
      </c>
      <c r="R2" t="s">
        <v>98</v>
      </c>
      <c r="S2">
        <v>1</v>
      </c>
    </row>
    <row r="3" spans="1:19">
      <c r="A3">
        <v>2</v>
      </c>
      <c r="B3" s="443">
        <v>43480.042361111111</v>
      </c>
      <c r="C3" t="s">
        <v>98</v>
      </c>
      <c r="D3">
        <v>0.01</v>
      </c>
      <c r="F3">
        <v>124.333</v>
      </c>
      <c r="I3" s="443">
        <v>43480.384027777778</v>
      </c>
      <c r="J3">
        <v>124.235</v>
      </c>
      <c r="N3">
        <v>0.91</v>
      </c>
      <c r="Q3">
        <v>2</v>
      </c>
      <c r="R3" t="s">
        <v>98</v>
      </c>
      <c r="S3">
        <v>3</v>
      </c>
    </row>
    <row r="4" spans="1:19">
      <c r="A4">
        <v>3</v>
      </c>
      <c r="B4" s="443">
        <v>43480.065972222219</v>
      </c>
      <c r="C4" t="s">
        <v>98</v>
      </c>
      <c r="D4">
        <v>0.01</v>
      </c>
      <c r="F4">
        <v>124.536</v>
      </c>
      <c r="I4" s="443">
        <v>43480.384027777778</v>
      </c>
      <c r="J4">
        <v>124.235</v>
      </c>
      <c r="N4">
        <v>2.8</v>
      </c>
      <c r="Q4">
        <v>2</v>
      </c>
      <c r="R4" t="s">
        <v>98</v>
      </c>
      <c r="S4">
        <v>3</v>
      </c>
    </row>
    <row r="5" spans="1:19">
      <c r="A5">
        <v>4</v>
      </c>
      <c r="B5" s="443">
        <v>43480.219444444447</v>
      </c>
      <c r="C5" t="s">
        <v>98</v>
      </c>
      <c r="D5">
        <v>0.01</v>
      </c>
      <c r="F5">
        <v>124.736</v>
      </c>
      <c r="I5" s="443">
        <v>43480.384027777778</v>
      </c>
      <c r="J5">
        <v>124.235</v>
      </c>
      <c r="N5">
        <v>4.66</v>
      </c>
      <c r="Q5">
        <v>2</v>
      </c>
      <c r="R5" t="s">
        <v>98</v>
      </c>
      <c r="S5">
        <v>3</v>
      </c>
    </row>
    <row r="6" spans="1:19">
      <c r="A6">
        <v>5</v>
      </c>
      <c r="B6" s="443">
        <v>43516.042361111111</v>
      </c>
      <c r="C6" t="s">
        <v>97</v>
      </c>
      <c r="D6">
        <v>0.01</v>
      </c>
      <c r="F6">
        <v>125.693</v>
      </c>
      <c r="I6" s="443">
        <v>43516.055555555555</v>
      </c>
      <c r="J6">
        <v>125.803</v>
      </c>
      <c r="N6">
        <v>1.02</v>
      </c>
      <c r="Q6">
        <v>3</v>
      </c>
      <c r="R6" t="s">
        <v>97</v>
      </c>
      <c r="S6">
        <v>1</v>
      </c>
    </row>
    <row r="7" spans="1:19">
      <c r="A7">
        <v>6</v>
      </c>
      <c r="B7" s="443">
        <v>43517.042361111111</v>
      </c>
      <c r="C7" t="s">
        <v>97</v>
      </c>
      <c r="D7">
        <v>0.01</v>
      </c>
      <c r="F7">
        <v>125.547</v>
      </c>
      <c r="I7" s="443">
        <v>43517.121527777781</v>
      </c>
      <c r="J7">
        <v>125.657</v>
      </c>
      <c r="N7">
        <v>1.02</v>
      </c>
      <c r="Q7">
        <v>4</v>
      </c>
      <c r="R7" t="s">
        <v>97</v>
      </c>
      <c r="S7">
        <v>1</v>
      </c>
    </row>
    <row r="8" spans="1:19">
      <c r="A8">
        <v>7</v>
      </c>
      <c r="B8" s="443">
        <v>43537.042361111111</v>
      </c>
      <c r="C8" t="s">
        <v>97</v>
      </c>
      <c r="D8">
        <v>0.01</v>
      </c>
      <c r="F8">
        <v>125.664</v>
      </c>
      <c r="I8" s="443">
        <v>43537.350694444445</v>
      </c>
      <c r="J8">
        <v>125.774</v>
      </c>
      <c r="N8">
        <v>1.02</v>
      </c>
      <c r="Q8">
        <v>5</v>
      </c>
      <c r="R8" t="s">
        <v>97</v>
      </c>
      <c r="S8">
        <v>1</v>
      </c>
    </row>
    <row r="9" spans="1:19">
      <c r="A9">
        <v>8</v>
      </c>
      <c r="B9" s="443">
        <v>43551.042361111111</v>
      </c>
      <c r="C9" t="s">
        <v>97</v>
      </c>
      <c r="D9">
        <v>0.01</v>
      </c>
      <c r="F9">
        <v>124.47</v>
      </c>
      <c r="I9" s="443">
        <v>43551.331250000003</v>
      </c>
      <c r="J9">
        <v>124.58</v>
      </c>
      <c r="N9">
        <v>1.03</v>
      </c>
      <c r="Q9">
        <v>6</v>
      </c>
      <c r="R9" t="s">
        <v>97</v>
      </c>
      <c r="S9">
        <v>1</v>
      </c>
    </row>
    <row r="10" spans="1:19">
      <c r="A10">
        <v>9</v>
      </c>
      <c r="B10" s="443">
        <v>43585.042361111111</v>
      </c>
      <c r="C10" t="s">
        <v>97</v>
      </c>
      <c r="D10">
        <v>0.01</v>
      </c>
      <c r="F10">
        <v>124.86499999999999</v>
      </c>
      <c r="I10" s="443">
        <v>43585.37777777778</v>
      </c>
      <c r="J10">
        <v>124.965</v>
      </c>
      <c r="N10">
        <v>0.93</v>
      </c>
      <c r="Q10">
        <v>7</v>
      </c>
      <c r="R10" t="s">
        <v>97</v>
      </c>
      <c r="S10">
        <v>2</v>
      </c>
    </row>
    <row r="11" spans="1:19">
      <c r="A11">
        <v>10</v>
      </c>
      <c r="B11" s="443">
        <v>43585.256944444445</v>
      </c>
      <c r="C11" t="s">
        <v>97</v>
      </c>
      <c r="D11">
        <v>0.01</v>
      </c>
      <c r="F11">
        <v>124.66500000000001</v>
      </c>
      <c r="I11" s="443">
        <v>43585.37777777778</v>
      </c>
      <c r="J11">
        <v>124.965</v>
      </c>
      <c r="N11">
        <v>2.79</v>
      </c>
      <c r="Q11">
        <v>7</v>
      </c>
      <c r="R11" t="s">
        <v>97</v>
      </c>
      <c r="S11">
        <v>2</v>
      </c>
    </row>
    <row r="12" spans="1:19">
      <c r="A12">
        <v>11</v>
      </c>
      <c r="B12" s="443">
        <v>43586.042361111111</v>
      </c>
      <c r="C12" t="s">
        <v>97</v>
      </c>
      <c r="D12">
        <v>0.01</v>
      </c>
      <c r="F12">
        <v>125.027</v>
      </c>
      <c r="I12" s="443">
        <v>43586.134027777778</v>
      </c>
      <c r="J12">
        <v>125.137</v>
      </c>
      <c r="N12">
        <v>1.02</v>
      </c>
      <c r="Q12">
        <v>8</v>
      </c>
      <c r="R12" t="s">
        <v>97</v>
      </c>
      <c r="S12">
        <v>1</v>
      </c>
    </row>
    <row r="13" spans="1:19">
      <c r="A13">
        <v>12</v>
      </c>
      <c r="B13" s="443">
        <v>43595.042361111111</v>
      </c>
      <c r="C13" t="s">
        <v>98</v>
      </c>
      <c r="D13">
        <v>0.01</v>
      </c>
      <c r="F13">
        <v>123.374</v>
      </c>
      <c r="I13" s="443">
        <v>43595.136111111111</v>
      </c>
      <c r="J13">
        <v>123.274</v>
      </c>
      <c r="N13">
        <v>0.93</v>
      </c>
      <c r="Q13">
        <v>9</v>
      </c>
      <c r="R13" t="s">
        <v>98</v>
      </c>
      <c r="S13">
        <v>2</v>
      </c>
    </row>
    <row r="14" spans="1:19">
      <c r="A14">
        <v>13</v>
      </c>
      <c r="B14" s="443">
        <v>43595.078472222223</v>
      </c>
      <c r="C14" t="s">
        <v>98</v>
      </c>
      <c r="D14">
        <v>0.01</v>
      </c>
      <c r="F14">
        <v>123.574</v>
      </c>
      <c r="I14" s="443">
        <v>43595.136111111111</v>
      </c>
      <c r="J14">
        <v>123.274</v>
      </c>
      <c r="N14">
        <v>2.79</v>
      </c>
      <c r="Q14">
        <v>9</v>
      </c>
      <c r="R14" t="s">
        <v>98</v>
      </c>
      <c r="S14">
        <v>2</v>
      </c>
    </row>
    <row r="15" spans="1:19">
      <c r="A15">
        <v>14</v>
      </c>
      <c r="B15" s="443">
        <v>43615.042361111111</v>
      </c>
      <c r="C15" t="s">
        <v>98</v>
      </c>
      <c r="D15">
        <v>0.01</v>
      </c>
      <c r="F15">
        <v>121.977</v>
      </c>
      <c r="I15" s="443">
        <v>43615.982638888891</v>
      </c>
      <c r="J15">
        <v>121.878</v>
      </c>
      <c r="N15">
        <v>0.92</v>
      </c>
      <c r="Q15">
        <v>10</v>
      </c>
      <c r="R15" t="s">
        <v>98</v>
      </c>
      <c r="S15">
        <v>2</v>
      </c>
    </row>
    <row r="16" spans="1:19">
      <c r="A16">
        <v>15</v>
      </c>
      <c r="B16" s="443">
        <v>43615.199999999997</v>
      </c>
      <c r="C16" t="s">
        <v>98</v>
      </c>
      <c r="D16">
        <v>0.01</v>
      </c>
      <c r="F16">
        <v>122.178</v>
      </c>
      <c r="I16" s="443">
        <v>43615.982638888891</v>
      </c>
      <c r="J16">
        <v>121.878</v>
      </c>
      <c r="N16">
        <v>2.79</v>
      </c>
      <c r="Q16">
        <v>10</v>
      </c>
      <c r="R16" t="s">
        <v>98</v>
      </c>
      <c r="S16">
        <v>2</v>
      </c>
    </row>
    <row r="17" spans="1:19">
      <c r="A17">
        <v>16</v>
      </c>
      <c r="B17" s="443">
        <v>43616.042361111111</v>
      </c>
      <c r="C17" t="s">
        <v>98</v>
      </c>
      <c r="D17">
        <v>0.01</v>
      </c>
      <c r="F17">
        <v>121.652</v>
      </c>
      <c r="I17" s="443">
        <v>43616.107638888891</v>
      </c>
      <c r="J17">
        <v>121.542</v>
      </c>
      <c r="N17">
        <v>1.03</v>
      </c>
      <c r="Q17">
        <v>11</v>
      </c>
      <c r="R17" t="s">
        <v>98</v>
      </c>
      <c r="S17">
        <v>1</v>
      </c>
    </row>
    <row r="18" spans="1:19">
      <c r="A18">
        <v>17</v>
      </c>
      <c r="B18" s="443">
        <v>43621.042361111111</v>
      </c>
      <c r="C18" t="s">
        <v>97</v>
      </c>
      <c r="D18">
        <v>0.01</v>
      </c>
      <c r="F18">
        <v>121.76300000000001</v>
      </c>
      <c r="I18" s="443">
        <v>43621.3125</v>
      </c>
      <c r="J18">
        <v>121.873</v>
      </c>
      <c r="N18">
        <v>1.02</v>
      </c>
      <c r="Q18">
        <v>12</v>
      </c>
      <c r="R18" t="s">
        <v>97</v>
      </c>
      <c r="S18">
        <v>1</v>
      </c>
    </row>
    <row r="19" spans="1:19">
      <c r="A19">
        <v>18</v>
      </c>
      <c r="B19" s="443">
        <v>43637.042361111111</v>
      </c>
      <c r="C19" t="s">
        <v>98</v>
      </c>
      <c r="D19">
        <v>0.01</v>
      </c>
      <c r="F19">
        <v>121.251</v>
      </c>
      <c r="I19" s="443">
        <v>43637.077777777777</v>
      </c>
      <c r="J19">
        <v>121.14100000000001</v>
      </c>
      <c r="N19">
        <v>1.03</v>
      </c>
      <c r="Q19">
        <v>13</v>
      </c>
      <c r="R19" t="s">
        <v>98</v>
      </c>
      <c r="S19">
        <v>1</v>
      </c>
    </row>
    <row r="20" spans="1:19">
      <c r="A20">
        <v>19</v>
      </c>
      <c r="B20" s="443">
        <v>43662.042361111111</v>
      </c>
      <c r="C20" t="s">
        <v>98</v>
      </c>
      <c r="D20">
        <v>0.01</v>
      </c>
      <c r="F20">
        <v>121.512</v>
      </c>
      <c r="I20" s="443">
        <v>43662.380555555559</v>
      </c>
      <c r="J20">
        <v>121.402</v>
      </c>
      <c r="N20">
        <v>1.02</v>
      </c>
      <c r="Q20">
        <v>14</v>
      </c>
      <c r="R20" t="s">
        <v>98</v>
      </c>
      <c r="S20">
        <v>1</v>
      </c>
    </row>
    <row r="21" spans="1:19">
      <c r="A21">
        <v>20</v>
      </c>
      <c r="B21" s="443">
        <v>43665.042361111111</v>
      </c>
      <c r="C21" t="s">
        <v>98</v>
      </c>
      <c r="D21">
        <v>0.01</v>
      </c>
      <c r="F21">
        <v>121.056</v>
      </c>
      <c r="I21" s="443">
        <v>43665.431250000001</v>
      </c>
      <c r="J21">
        <v>120.956</v>
      </c>
      <c r="N21">
        <v>0.93</v>
      </c>
      <c r="Q21">
        <v>15</v>
      </c>
      <c r="R21" t="s">
        <v>98</v>
      </c>
      <c r="S21">
        <v>2</v>
      </c>
    </row>
    <row r="22" spans="1:19">
      <c r="A22">
        <v>21</v>
      </c>
      <c r="B22" s="443">
        <v>43665.273611111108</v>
      </c>
      <c r="C22" t="s">
        <v>98</v>
      </c>
      <c r="D22">
        <v>0.01</v>
      </c>
      <c r="F22">
        <v>121.256</v>
      </c>
      <c r="I22" s="443">
        <v>43665.431250000001</v>
      </c>
      <c r="J22">
        <v>120.956</v>
      </c>
      <c r="N22">
        <v>2.79</v>
      </c>
      <c r="Q22">
        <v>15</v>
      </c>
      <c r="R22" t="s">
        <v>98</v>
      </c>
      <c r="S22">
        <v>2</v>
      </c>
    </row>
    <row r="23" spans="1:19">
      <c r="A23">
        <v>22</v>
      </c>
      <c r="B23" s="443">
        <v>43684.042361111111</v>
      </c>
      <c r="C23" t="s">
        <v>97</v>
      </c>
      <c r="D23">
        <v>0.01</v>
      </c>
      <c r="F23">
        <v>119.15600000000001</v>
      </c>
      <c r="I23" s="443">
        <v>43690.582638888889</v>
      </c>
      <c r="J23">
        <v>119.253</v>
      </c>
      <c r="N23">
        <v>0.67</v>
      </c>
      <c r="Q23">
        <v>16</v>
      </c>
      <c r="R23" t="s">
        <v>97</v>
      </c>
      <c r="S23">
        <v>5</v>
      </c>
    </row>
    <row r="24" spans="1:19">
      <c r="A24">
        <v>23</v>
      </c>
      <c r="B24" s="443">
        <v>43684.093055555553</v>
      </c>
      <c r="C24" t="s">
        <v>97</v>
      </c>
      <c r="D24">
        <v>0.01</v>
      </c>
      <c r="F24">
        <v>118.95399999999999</v>
      </c>
      <c r="I24" s="443">
        <v>43690.582638888889</v>
      </c>
      <c r="J24">
        <v>119.253</v>
      </c>
      <c r="N24">
        <v>2.5499999999999998</v>
      </c>
      <c r="Q24">
        <v>16</v>
      </c>
      <c r="R24" t="s">
        <v>97</v>
      </c>
      <c r="S24">
        <v>5</v>
      </c>
    </row>
    <row r="25" spans="1:19">
      <c r="A25">
        <v>24</v>
      </c>
      <c r="B25" s="443">
        <v>43684.136111111111</v>
      </c>
      <c r="C25" t="s">
        <v>97</v>
      </c>
      <c r="D25">
        <v>0.01</v>
      </c>
      <c r="F25">
        <v>118.754</v>
      </c>
      <c r="I25" s="443">
        <v>43690.582638888889</v>
      </c>
      <c r="J25">
        <v>119.253</v>
      </c>
      <c r="N25">
        <v>4.41</v>
      </c>
      <c r="Q25">
        <v>16</v>
      </c>
      <c r="R25" t="s">
        <v>97</v>
      </c>
      <c r="S25">
        <v>5</v>
      </c>
    </row>
    <row r="26" spans="1:19">
      <c r="A26">
        <v>25</v>
      </c>
      <c r="B26" s="443">
        <v>43684.499305555553</v>
      </c>
      <c r="C26" t="s">
        <v>97</v>
      </c>
      <c r="D26">
        <v>0.01</v>
      </c>
      <c r="F26">
        <v>118.551</v>
      </c>
      <c r="I26" s="443">
        <v>43690.582638888889</v>
      </c>
      <c r="J26">
        <v>119.253</v>
      </c>
      <c r="N26">
        <v>6.29</v>
      </c>
      <c r="Q26">
        <v>16</v>
      </c>
      <c r="R26" t="s">
        <v>97</v>
      </c>
      <c r="S26">
        <v>5</v>
      </c>
    </row>
    <row r="27" spans="1:19">
      <c r="A27">
        <v>26</v>
      </c>
      <c r="B27" s="443">
        <v>43685.881249999999</v>
      </c>
      <c r="C27" t="s">
        <v>97</v>
      </c>
      <c r="D27">
        <v>0.01</v>
      </c>
      <c r="F27">
        <v>118.351</v>
      </c>
      <c r="I27" s="443">
        <v>43690.582638888889</v>
      </c>
      <c r="J27">
        <v>119.253</v>
      </c>
      <c r="N27">
        <v>8.27</v>
      </c>
      <c r="Q27">
        <v>16</v>
      </c>
      <c r="R27" t="s">
        <v>97</v>
      </c>
      <c r="S27">
        <v>5</v>
      </c>
    </row>
    <row r="28" spans="1:19">
      <c r="A28">
        <v>27</v>
      </c>
      <c r="B28" s="443">
        <v>43689.042361111111</v>
      </c>
      <c r="C28" t="s">
        <v>98</v>
      </c>
      <c r="D28">
        <v>0.01</v>
      </c>
      <c r="F28">
        <v>118.126</v>
      </c>
      <c r="I28" s="443">
        <v>43689.299305555556</v>
      </c>
      <c r="J28">
        <v>118.01600000000001</v>
      </c>
      <c r="N28">
        <v>1.02</v>
      </c>
      <c r="Q28">
        <v>17</v>
      </c>
      <c r="R28" t="s">
        <v>98</v>
      </c>
      <c r="S28">
        <v>1</v>
      </c>
    </row>
    <row r="29" spans="1:19">
      <c r="A29">
        <v>28</v>
      </c>
      <c r="B29" s="443">
        <v>43724.042361111111</v>
      </c>
      <c r="C29" t="s">
        <v>97</v>
      </c>
      <c r="D29">
        <v>0.01</v>
      </c>
      <c r="F29">
        <v>119.259</v>
      </c>
      <c r="I29" s="443">
        <v>43724.068055555559</v>
      </c>
      <c r="J29">
        <v>119.369</v>
      </c>
      <c r="N29">
        <v>1.02</v>
      </c>
      <c r="Q29">
        <v>18</v>
      </c>
      <c r="R29" t="s">
        <v>97</v>
      </c>
      <c r="S29">
        <v>1</v>
      </c>
    </row>
  </sheetData>
  <autoFilter ref="A1:S12211"/>
  <sortState ref="A29:R29">
    <sortCondition descending="1" ref="F2:F29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9"/>
  <dimension ref="A1:O1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24"/>
    </sheetView>
  </sheetViews>
  <sheetFormatPr defaultRowHeight="12.75"/>
  <cols>
    <col min="6" max="6" width="13.28515625" style="446" bestFit="1" customWidth="1"/>
    <col min="8" max="8" width="13.28515625" style="446" bestFit="1" customWidth="1"/>
    <col min="10" max="10" width="14.85546875" style="446" bestFit="1" customWidth="1"/>
    <col min="15" max="15" width="14.85546875" style="498" bestFit="1" customWidth="1"/>
  </cols>
  <sheetData>
    <row r="1" spans="1:15" s="447" customFormat="1" ht="38.25">
      <c r="A1" s="491" t="s">
        <v>427</v>
      </c>
      <c r="B1" s="492" t="s">
        <v>426</v>
      </c>
      <c r="C1" s="493" t="s">
        <v>428</v>
      </c>
      <c r="D1" s="494" t="s">
        <v>429</v>
      </c>
      <c r="E1" s="495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96" t="s">
        <v>433</v>
      </c>
      <c r="K1" s="444" t="s">
        <v>434</v>
      </c>
      <c r="L1" s="444" t="s">
        <v>435</v>
      </c>
      <c r="M1" s="444" t="s">
        <v>438</v>
      </c>
      <c r="N1" s="497" t="s">
        <v>89</v>
      </c>
      <c r="O1" s="499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6">
        <v>43479.042361111111</v>
      </c>
      <c r="G2">
        <v>124.29300000000001</v>
      </c>
      <c r="H2" s="446">
        <v>43479.042361111111</v>
      </c>
      <c r="I2">
        <v>124.29300000000001</v>
      </c>
      <c r="J2" s="446">
        <v>43479.076388888891</v>
      </c>
      <c r="K2">
        <v>124.18299999999999</v>
      </c>
      <c r="L2">
        <v>0</v>
      </c>
      <c r="M2">
        <v>11.000000000001819</v>
      </c>
      <c r="N2">
        <v>1.02</v>
      </c>
      <c r="O2" s="498">
        <v>3.4027777779556345E-2</v>
      </c>
    </row>
    <row r="3" spans="1:15">
      <c r="A3">
        <v>2</v>
      </c>
      <c r="B3" t="s">
        <v>98</v>
      </c>
      <c r="C3">
        <v>3</v>
      </c>
      <c r="D3">
        <v>0.01</v>
      </c>
      <c r="E3">
        <v>0.03</v>
      </c>
      <c r="F3" s="446">
        <v>43480.042361111111</v>
      </c>
      <c r="G3">
        <v>124.333</v>
      </c>
      <c r="H3" s="446">
        <v>43480.219444444447</v>
      </c>
      <c r="I3">
        <v>124.736</v>
      </c>
      <c r="J3" s="446">
        <v>43480.384027777778</v>
      </c>
      <c r="K3">
        <v>124.23500000000001</v>
      </c>
      <c r="L3">
        <v>40.300000000001091</v>
      </c>
      <c r="M3">
        <v>50.099999999998545</v>
      </c>
      <c r="N3">
        <v>8.370000000000001</v>
      </c>
      <c r="O3" s="498">
        <v>0.34166666666715173</v>
      </c>
    </row>
    <row r="4" spans="1:15">
      <c r="A4">
        <v>3</v>
      </c>
      <c r="B4" t="s">
        <v>97</v>
      </c>
      <c r="C4">
        <v>1</v>
      </c>
      <c r="D4">
        <v>0.01</v>
      </c>
      <c r="E4">
        <v>0.01</v>
      </c>
      <c r="F4" s="446">
        <v>43516.042361111111</v>
      </c>
      <c r="G4">
        <v>125.693</v>
      </c>
      <c r="H4" s="446">
        <v>43516.042361111111</v>
      </c>
      <c r="I4">
        <v>125.693</v>
      </c>
      <c r="J4" s="446">
        <v>43516.055555555555</v>
      </c>
      <c r="K4">
        <v>125.803</v>
      </c>
      <c r="L4">
        <v>0</v>
      </c>
      <c r="M4">
        <v>11</v>
      </c>
      <c r="N4">
        <v>1.02</v>
      </c>
      <c r="O4" s="498">
        <v>1.3194444443797693E-2</v>
      </c>
    </row>
    <row r="5" spans="1:15">
      <c r="A5">
        <v>4</v>
      </c>
      <c r="B5" t="s">
        <v>97</v>
      </c>
      <c r="C5">
        <v>1</v>
      </c>
      <c r="D5">
        <v>0.01</v>
      </c>
      <c r="E5">
        <v>0.01</v>
      </c>
      <c r="F5" s="446">
        <v>43517.042361111111</v>
      </c>
      <c r="G5">
        <v>125.547</v>
      </c>
      <c r="H5" s="446">
        <v>43517.042361111111</v>
      </c>
      <c r="I5">
        <v>125.547</v>
      </c>
      <c r="J5" s="446">
        <v>43517.121527777781</v>
      </c>
      <c r="K5">
        <v>125.657</v>
      </c>
      <c r="L5">
        <v>0</v>
      </c>
      <c r="M5">
        <v>11</v>
      </c>
      <c r="N5">
        <v>1.02</v>
      </c>
      <c r="O5" s="498">
        <v>7.9166666670062114E-2</v>
      </c>
    </row>
    <row r="6" spans="1:15">
      <c r="A6">
        <v>5</v>
      </c>
      <c r="B6" t="s">
        <v>97</v>
      </c>
      <c r="C6">
        <v>1</v>
      </c>
      <c r="D6">
        <v>0.01</v>
      </c>
      <c r="E6">
        <v>0.01</v>
      </c>
      <c r="F6" s="446">
        <v>43537.042361111111</v>
      </c>
      <c r="G6">
        <v>125.664</v>
      </c>
      <c r="H6" s="446">
        <v>43537.042361111111</v>
      </c>
      <c r="I6">
        <v>125.664</v>
      </c>
      <c r="J6" s="446">
        <v>43537.350694444445</v>
      </c>
      <c r="K6">
        <v>125.774</v>
      </c>
      <c r="L6">
        <v>0</v>
      </c>
      <c r="M6">
        <v>11</v>
      </c>
      <c r="N6">
        <v>1.02</v>
      </c>
      <c r="O6" s="498">
        <v>0.30833333333430346</v>
      </c>
    </row>
    <row r="7" spans="1:15">
      <c r="A7">
        <v>6</v>
      </c>
      <c r="B7" t="s">
        <v>97</v>
      </c>
      <c r="C7">
        <v>1</v>
      </c>
      <c r="D7">
        <v>0.01</v>
      </c>
      <c r="E7">
        <v>0.01</v>
      </c>
      <c r="F7" s="446">
        <v>43551.042361111111</v>
      </c>
      <c r="G7">
        <v>124.47</v>
      </c>
      <c r="H7" s="446">
        <v>43551.042361111111</v>
      </c>
      <c r="I7">
        <v>124.47</v>
      </c>
      <c r="J7" s="446">
        <v>43551.331250000003</v>
      </c>
      <c r="K7">
        <v>124.58</v>
      </c>
      <c r="L7">
        <v>0</v>
      </c>
      <c r="M7">
        <v>11</v>
      </c>
      <c r="N7">
        <v>1.03</v>
      </c>
      <c r="O7" s="498">
        <v>0.28888888889196096</v>
      </c>
    </row>
    <row r="8" spans="1:15">
      <c r="A8">
        <v>7</v>
      </c>
      <c r="B8" t="s">
        <v>97</v>
      </c>
      <c r="C8">
        <v>2</v>
      </c>
      <c r="D8">
        <v>0.01</v>
      </c>
      <c r="E8">
        <v>0.02</v>
      </c>
      <c r="F8" s="446">
        <v>43585.042361111111</v>
      </c>
      <c r="G8">
        <v>124.86499999999999</v>
      </c>
      <c r="H8" s="446">
        <v>43585.256944444445</v>
      </c>
      <c r="I8">
        <v>124.66500000000001</v>
      </c>
      <c r="J8" s="446">
        <v>43585.37777777778</v>
      </c>
      <c r="K8">
        <v>124.96500000000002</v>
      </c>
      <c r="L8">
        <v>20</v>
      </c>
      <c r="M8">
        <v>30.000000000001819</v>
      </c>
      <c r="N8">
        <v>3.72</v>
      </c>
      <c r="O8" s="498">
        <v>0.33541666666860692</v>
      </c>
    </row>
    <row r="9" spans="1:15">
      <c r="A9">
        <v>8</v>
      </c>
      <c r="B9" t="s">
        <v>97</v>
      </c>
      <c r="C9">
        <v>1</v>
      </c>
      <c r="D9">
        <v>0.01</v>
      </c>
      <c r="E9">
        <v>0.01</v>
      </c>
      <c r="F9" s="446">
        <v>43586.042361111111</v>
      </c>
      <c r="G9">
        <v>125.027</v>
      </c>
      <c r="H9" s="446">
        <v>43586.042361111111</v>
      </c>
      <c r="I9">
        <v>125.027</v>
      </c>
      <c r="J9" s="446">
        <v>43586.134027777778</v>
      </c>
      <c r="K9">
        <v>125.137</v>
      </c>
      <c r="L9">
        <v>0</v>
      </c>
      <c r="M9">
        <v>11</v>
      </c>
      <c r="N9">
        <v>1.02</v>
      </c>
      <c r="O9" s="498">
        <v>9.1666666667151731E-2</v>
      </c>
    </row>
    <row r="10" spans="1:15">
      <c r="A10">
        <v>9</v>
      </c>
      <c r="B10" t="s">
        <v>98</v>
      </c>
      <c r="C10">
        <v>2</v>
      </c>
      <c r="D10">
        <v>0.01</v>
      </c>
      <c r="E10">
        <v>0.02</v>
      </c>
      <c r="F10" s="446">
        <v>43595.042361111111</v>
      </c>
      <c r="G10">
        <v>123.374</v>
      </c>
      <c r="H10" s="446">
        <v>43595.078472222223</v>
      </c>
      <c r="I10">
        <v>123.574</v>
      </c>
      <c r="J10" s="446">
        <v>43595.136111111111</v>
      </c>
      <c r="K10">
        <v>123.27399999999999</v>
      </c>
      <c r="L10">
        <v>20</v>
      </c>
      <c r="M10">
        <v>30.000000000001819</v>
      </c>
      <c r="N10">
        <v>3.72</v>
      </c>
      <c r="O10" s="498">
        <v>9.375E-2</v>
      </c>
    </row>
    <row r="11" spans="1:15">
      <c r="A11">
        <v>10</v>
      </c>
      <c r="B11" t="s">
        <v>98</v>
      </c>
      <c r="C11">
        <v>2</v>
      </c>
      <c r="D11">
        <v>0.01</v>
      </c>
      <c r="E11">
        <v>0.02</v>
      </c>
      <c r="F11" s="446">
        <v>43615.042361111111</v>
      </c>
      <c r="G11">
        <v>121.977</v>
      </c>
      <c r="H11" s="446">
        <v>43615.199999999997</v>
      </c>
      <c r="I11">
        <v>122.178</v>
      </c>
      <c r="J11" s="446">
        <v>43615.982638888891</v>
      </c>
      <c r="K11">
        <v>121.878</v>
      </c>
      <c r="L11">
        <v>20.099999999998545</v>
      </c>
      <c r="M11">
        <v>30</v>
      </c>
      <c r="N11">
        <v>3.71</v>
      </c>
      <c r="O11" s="498">
        <v>0.94027777777955635</v>
      </c>
    </row>
    <row r="12" spans="1:15">
      <c r="A12">
        <v>11</v>
      </c>
      <c r="B12" t="s">
        <v>98</v>
      </c>
      <c r="C12">
        <v>1</v>
      </c>
      <c r="D12">
        <v>0.01</v>
      </c>
      <c r="E12">
        <v>0.01</v>
      </c>
      <c r="F12" s="446">
        <v>43616.042361111111</v>
      </c>
      <c r="G12">
        <v>121.652</v>
      </c>
      <c r="H12" s="446">
        <v>43616.042361111111</v>
      </c>
      <c r="I12">
        <v>121.652</v>
      </c>
      <c r="J12" s="446">
        <v>43616.107638888891</v>
      </c>
      <c r="K12">
        <v>121.54199999999999</v>
      </c>
      <c r="L12">
        <v>0</v>
      </c>
      <c r="M12">
        <v>11.000000000001819</v>
      </c>
      <c r="N12">
        <v>1.03</v>
      </c>
      <c r="O12" s="498">
        <v>6.5277777779556345E-2</v>
      </c>
    </row>
    <row r="13" spans="1:15">
      <c r="A13">
        <v>12</v>
      </c>
      <c r="B13" t="s">
        <v>97</v>
      </c>
      <c r="C13">
        <v>1</v>
      </c>
      <c r="D13">
        <v>0.01</v>
      </c>
      <c r="E13">
        <v>0.01</v>
      </c>
      <c r="F13" s="446">
        <v>43621.042361111111</v>
      </c>
      <c r="G13">
        <v>121.76300000000001</v>
      </c>
      <c r="H13" s="446">
        <v>43621.042361111111</v>
      </c>
      <c r="I13">
        <v>121.76300000000001</v>
      </c>
      <c r="J13" s="446">
        <v>43621.3125</v>
      </c>
      <c r="K13">
        <v>121.873</v>
      </c>
      <c r="L13">
        <v>0</v>
      </c>
      <c r="M13">
        <v>11</v>
      </c>
      <c r="N13">
        <v>1.02</v>
      </c>
      <c r="O13" s="498">
        <v>0.27013888888905058</v>
      </c>
    </row>
    <row r="14" spans="1:15">
      <c r="A14">
        <v>13</v>
      </c>
      <c r="B14" t="s">
        <v>98</v>
      </c>
      <c r="C14">
        <v>1</v>
      </c>
      <c r="D14">
        <v>0.01</v>
      </c>
      <c r="E14">
        <v>0.01</v>
      </c>
      <c r="F14" s="446">
        <v>43637.042361111111</v>
      </c>
      <c r="G14">
        <v>121.251</v>
      </c>
      <c r="H14" s="446">
        <v>43637.042361111111</v>
      </c>
      <c r="I14">
        <v>121.251</v>
      </c>
      <c r="J14" s="446">
        <v>43637.077777777777</v>
      </c>
      <c r="K14">
        <v>121.14100000000001</v>
      </c>
      <c r="L14">
        <v>0</v>
      </c>
      <c r="M14">
        <v>11</v>
      </c>
      <c r="N14">
        <v>1.03</v>
      </c>
      <c r="O14" s="498">
        <v>3.5416666665696539E-2</v>
      </c>
    </row>
    <row r="15" spans="1:15">
      <c r="A15">
        <v>14</v>
      </c>
      <c r="B15" t="s">
        <v>98</v>
      </c>
      <c r="C15">
        <v>1</v>
      </c>
      <c r="D15">
        <v>0.01</v>
      </c>
      <c r="E15">
        <v>0.01</v>
      </c>
      <c r="F15" s="446">
        <v>43662.042361111111</v>
      </c>
      <c r="G15">
        <v>121.512</v>
      </c>
      <c r="H15" s="446">
        <v>43662.042361111111</v>
      </c>
      <c r="I15">
        <v>121.512</v>
      </c>
      <c r="J15" s="446">
        <v>43662.380555555559</v>
      </c>
      <c r="K15">
        <v>121.402</v>
      </c>
      <c r="L15">
        <v>0</v>
      </c>
      <c r="M15">
        <v>11</v>
      </c>
      <c r="N15">
        <v>1.02</v>
      </c>
      <c r="O15" s="498">
        <v>0.33819444444816327</v>
      </c>
    </row>
    <row r="16" spans="1:15">
      <c r="A16">
        <v>15</v>
      </c>
      <c r="B16" t="s">
        <v>98</v>
      </c>
      <c r="C16">
        <v>2</v>
      </c>
      <c r="D16">
        <v>0.01</v>
      </c>
      <c r="E16">
        <v>0.02</v>
      </c>
      <c r="F16" s="446">
        <v>43665.042361111111</v>
      </c>
      <c r="G16">
        <v>121.056</v>
      </c>
      <c r="H16" s="446">
        <v>43665.273611111108</v>
      </c>
      <c r="I16">
        <v>121.256</v>
      </c>
      <c r="J16" s="446">
        <v>43665.431250000001</v>
      </c>
      <c r="K16">
        <v>120.95599999999999</v>
      </c>
      <c r="L16">
        <v>20</v>
      </c>
      <c r="M16">
        <v>30.000000000001819</v>
      </c>
      <c r="N16">
        <v>3.72</v>
      </c>
      <c r="O16" s="498">
        <v>0.38888888889050577</v>
      </c>
    </row>
    <row r="17" spans="1:15">
      <c r="A17">
        <v>16</v>
      </c>
      <c r="B17" t="s">
        <v>97</v>
      </c>
      <c r="C17">
        <v>5</v>
      </c>
      <c r="D17">
        <v>0.01</v>
      </c>
      <c r="E17">
        <v>0.05</v>
      </c>
      <c r="F17" s="446">
        <v>43684.042361111111</v>
      </c>
      <c r="G17">
        <v>119.15600000000001</v>
      </c>
      <c r="H17" s="446">
        <v>43685.881249999999</v>
      </c>
      <c r="I17">
        <v>118.351</v>
      </c>
      <c r="J17" s="446">
        <v>43690.582638888889</v>
      </c>
      <c r="K17">
        <v>119.253</v>
      </c>
      <c r="L17">
        <v>80.5</v>
      </c>
      <c r="M17">
        <v>90.199999999998909</v>
      </c>
      <c r="N17">
        <v>22.189999999999998</v>
      </c>
      <c r="O17" s="498">
        <v>4.5402777777781012</v>
      </c>
    </row>
    <row r="18" spans="1:15">
      <c r="A18">
        <v>17</v>
      </c>
      <c r="B18" t="s">
        <v>98</v>
      </c>
      <c r="C18">
        <v>1</v>
      </c>
      <c r="D18">
        <v>0.01</v>
      </c>
      <c r="E18">
        <v>0.01</v>
      </c>
      <c r="F18" s="446">
        <v>43689.042361111111</v>
      </c>
      <c r="G18">
        <v>118.126</v>
      </c>
      <c r="H18" s="446">
        <v>43689.042361111111</v>
      </c>
      <c r="I18">
        <v>118.126</v>
      </c>
      <c r="J18" s="446">
        <v>43689.299305555556</v>
      </c>
      <c r="K18">
        <v>118.01600000000001</v>
      </c>
      <c r="L18">
        <v>0</v>
      </c>
      <c r="M18">
        <v>11</v>
      </c>
      <c r="N18">
        <v>1.02</v>
      </c>
      <c r="O18" s="498">
        <v>0.25694444444525288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6">
        <v>43724.042361111111</v>
      </c>
      <c r="G19">
        <v>119.259</v>
      </c>
      <c r="H19" s="446">
        <v>43724.042361111111</v>
      </c>
      <c r="I19">
        <v>119.259</v>
      </c>
      <c r="J19" s="446">
        <v>43724.068055555559</v>
      </c>
      <c r="K19">
        <v>119.36899999999999</v>
      </c>
      <c r="L19">
        <v>0</v>
      </c>
      <c r="M19">
        <v>10.999999999998181</v>
      </c>
      <c r="N19">
        <v>1.02</v>
      </c>
      <c r="O19" s="498">
        <v>2.5694444448163267E-2</v>
      </c>
    </row>
  </sheetData>
  <autoFilter ref="A1:O5723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topLeftCell="D1" workbookViewId="0">
      <pane ySplit="1" topLeftCell="A1634" activePane="bottomLeft" state="frozen"/>
      <selection pane="bottomLeft"/>
    </sheetView>
  </sheetViews>
  <sheetFormatPr defaultRowHeight="12.75"/>
  <cols>
    <col min="1" max="1" width="8.42578125" customWidth="1"/>
    <col min="2" max="2" width="13.42578125" style="446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6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44" t="s">
        <v>410</v>
      </c>
      <c r="B1" s="445" t="s">
        <v>411</v>
      </c>
      <c r="C1" s="444" t="s">
        <v>412</v>
      </c>
      <c r="D1" s="444" t="s">
        <v>413</v>
      </c>
      <c r="E1" s="444" t="s">
        <v>414</v>
      </c>
      <c r="F1" s="444" t="s">
        <v>436</v>
      </c>
      <c r="G1" s="444" t="s">
        <v>415</v>
      </c>
      <c r="H1" s="444" t="s">
        <v>416</v>
      </c>
      <c r="I1" s="445" t="s">
        <v>417</v>
      </c>
      <c r="J1" s="444" t="s">
        <v>437</v>
      </c>
      <c r="K1" s="444" t="s">
        <v>418</v>
      </c>
      <c r="L1" s="444" t="s">
        <v>419</v>
      </c>
      <c r="M1" s="444" t="s">
        <v>420</v>
      </c>
      <c r="N1" s="444" t="s">
        <v>421</v>
      </c>
      <c r="O1" s="444" t="s">
        <v>422</v>
      </c>
      <c r="P1" s="444" t="s">
        <v>423</v>
      </c>
      <c r="Q1" s="444" t="s">
        <v>424</v>
      </c>
      <c r="R1" s="444" t="s">
        <v>425</v>
      </c>
    </row>
  </sheetData>
  <autoFilter ref="A1:R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3"/>
  <dimension ref="A1:O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6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3" bestFit="1" customWidth="1"/>
  </cols>
  <sheetData>
    <row r="1" spans="1:15" s="447" customFormat="1" ht="25.5">
      <c r="A1" s="444" t="s">
        <v>427</v>
      </c>
      <c r="B1" s="444" t="s">
        <v>426</v>
      </c>
      <c r="C1" s="444" t="s">
        <v>428</v>
      </c>
      <c r="D1" s="444" t="s">
        <v>429</v>
      </c>
      <c r="E1" s="444" t="s">
        <v>430</v>
      </c>
      <c r="F1" s="449" t="s">
        <v>431</v>
      </c>
      <c r="G1" s="444" t="s">
        <v>432</v>
      </c>
      <c r="H1" s="449" t="s">
        <v>439</v>
      </c>
      <c r="I1" s="444" t="s">
        <v>440</v>
      </c>
      <c r="J1" s="449" t="s">
        <v>433</v>
      </c>
      <c r="K1" s="444" t="s">
        <v>434</v>
      </c>
      <c r="L1" s="444" t="s">
        <v>435</v>
      </c>
      <c r="M1" s="444" t="s">
        <v>438</v>
      </c>
      <c r="N1" s="444" t="s">
        <v>89</v>
      </c>
      <c r="O1" s="450" t="s">
        <v>96</v>
      </c>
    </row>
  </sheetData>
  <autoFilter ref="A1:O1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2.75"/>
  <cols>
    <col min="2" max="2" width="9.140625" style="443"/>
    <col min="3" max="3" width="9.140625" style="448"/>
    <col min="4" max="4" width="9.140625" style="393"/>
    <col min="7" max="7" width="9.140625" style="393"/>
    <col min="10" max="10" width="9.140625" style="393"/>
  </cols>
  <sheetData/>
  <sortState ref="A2:J98">
    <sortCondition ref="D2:D98"/>
    <sortCondition ref="B2:B9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2019-02-08T13:12:40Z</cp:lastPrinted>
  <dcterms:created xsi:type="dcterms:W3CDTF">2016-02-20T10:06:05Z</dcterms:created>
  <dcterms:modified xsi:type="dcterms:W3CDTF">2019-09-23T18:23:44Z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